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F96B0601-7026-4C15-803A-EDC59FD0D6D7}" xr6:coauthVersionLast="47" xr6:coauthVersionMax="47" xr10:uidLastSave="{00000000-0000-0000-0000-000000000000}"/>
  <bookViews>
    <workbookView xWindow="-108" yWindow="-108" windowWidth="23256" windowHeight="12456" activeTab="8" xr2:uid="{9E9525E9-3A51-4A38-A83E-5673FF3CE17A}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  <sheet name="Sheet1" sheetId="10" r:id="rId9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0" l="1"/>
  <c r="B1" i="10"/>
  <c r="C351" i="1"/>
  <c r="S351" i="1"/>
  <c r="C350" i="1"/>
  <c r="S350" i="1"/>
  <c r="C349" i="1"/>
  <c r="S349" i="1"/>
  <c r="C348" i="1"/>
  <c r="S348" i="1"/>
  <c r="C347" i="1"/>
  <c r="S347" i="1"/>
  <c r="C346" i="1"/>
  <c r="S346" i="1"/>
  <c r="C345" i="1"/>
  <c r="S345" i="1"/>
  <c r="C344" i="1"/>
  <c r="S344" i="1"/>
  <c r="C343" i="1"/>
  <c r="S343" i="1"/>
  <c r="C342" i="1"/>
  <c r="S342" i="1"/>
  <c r="C341" i="1"/>
  <c r="S341" i="1"/>
  <c r="C340" i="1"/>
  <c r="S340" i="1"/>
  <c r="C339" i="1"/>
  <c r="S339" i="1"/>
  <c r="C338" i="1"/>
  <c r="S338" i="1"/>
  <c r="C337" i="1"/>
  <c r="S337" i="1"/>
  <c r="C336" i="1"/>
  <c r="S336" i="1"/>
  <c r="C335" i="1"/>
  <c r="S335" i="1"/>
  <c r="C334" i="1"/>
  <c r="S334" i="1"/>
  <c r="C333" i="1"/>
  <c r="S333" i="1"/>
  <c r="C332" i="1"/>
  <c r="S332" i="1"/>
  <c r="C331" i="1"/>
  <c r="S331" i="1"/>
  <c r="C330" i="1"/>
  <c r="S330" i="1"/>
  <c r="C329" i="1"/>
  <c r="S329" i="1"/>
  <c r="C328" i="1"/>
  <c r="S328" i="1"/>
  <c r="C327" i="1"/>
  <c r="S327" i="1"/>
  <c r="C326" i="1"/>
  <c r="S326" i="1"/>
  <c r="C325" i="1"/>
  <c r="S325" i="1"/>
  <c r="C324" i="1"/>
  <c r="S324" i="1"/>
  <c r="G4" i="2"/>
  <c r="C323" i="1"/>
  <c r="S323" i="1"/>
  <c r="C322" i="1"/>
  <c r="S322" i="1"/>
  <c r="C321" i="1"/>
  <c r="S321" i="1"/>
  <c r="C320" i="1"/>
  <c r="S320" i="1"/>
  <c r="C319" i="1"/>
  <c r="S319" i="1"/>
  <c r="C318" i="1"/>
  <c r="S318" i="1"/>
  <c r="C317" i="1"/>
  <c r="S317" i="1"/>
  <c r="C316" i="1"/>
  <c r="S316" i="1"/>
  <c r="C315" i="1"/>
  <c r="S315" i="1"/>
  <c r="C314" i="1"/>
  <c r="S314" i="1"/>
  <c r="C313" i="1"/>
  <c r="S313" i="1"/>
  <c r="C312" i="1"/>
  <c r="S312" i="1"/>
  <c r="C311" i="1"/>
  <c r="S311" i="1"/>
  <c r="C310" i="1"/>
  <c r="S310" i="1"/>
  <c r="C309" i="1"/>
  <c r="S309" i="1"/>
  <c r="C308" i="1"/>
  <c r="S308" i="1"/>
  <c r="C307" i="1"/>
  <c r="S307" i="1"/>
  <c r="D305" i="1"/>
  <c r="C306" i="1"/>
  <c r="S306" i="1"/>
  <c r="C305" i="1"/>
  <c r="S305" i="1"/>
  <c r="K12" i="2"/>
  <c r="C304" i="1"/>
  <c r="S304" i="1"/>
  <c r="C303" i="1"/>
  <c r="S303" i="1"/>
  <c r="C302" i="1"/>
  <c r="S302" i="1"/>
  <c r="C301" i="1"/>
  <c r="S301" i="1"/>
  <c r="F11" i="2"/>
  <c r="F10" i="2"/>
  <c r="G10" i="2" s="1"/>
  <c r="AW7" i="2"/>
  <c r="AO7" i="2"/>
  <c r="AI7" i="2"/>
  <c r="AG7" i="2"/>
  <c r="AB7" i="2"/>
  <c r="C300" i="1"/>
  <c r="S300" i="1"/>
  <c r="J7" i="2"/>
  <c r="I7" i="2"/>
  <c r="H7" i="2"/>
  <c r="F7" i="2"/>
  <c r="M7" i="2"/>
  <c r="O7" i="2"/>
  <c r="P7" i="2"/>
  <c r="V7" i="2"/>
  <c r="W7" i="2"/>
  <c r="F9" i="2"/>
  <c r="C299" i="1"/>
  <c r="S299" i="1"/>
  <c r="C298" i="1"/>
  <c r="S298" i="1"/>
  <c r="C297" i="1"/>
  <c r="S297" i="1"/>
  <c r="C296" i="1"/>
  <c r="S296" i="1"/>
  <c r="C295" i="1"/>
  <c r="S295" i="1"/>
  <c r="C294" i="1"/>
  <c r="S294" i="1"/>
  <c r="C293" i="1"/>
  <c r="S293" i="1"/>
  <c r="C292" i="1"/>
  <c r="S292" i="1"/>
  <c r="C291" i="1"/>
  <c r="S291" i="1"/>
  <c r="C290" i="1"/>
  <c r="S290" i="1"/>
  <c r="C289" i="1"/>
  <c r="S289" i="1"/>
  <c r="C288" i="1"/>
  <c r="S288" i="1"/>
  <c r="C287" i="1"/>
  <c r="S287" i="1"/>
  <c r="C286" i="1"/>
  <c r="S286" i="1"/>
  <c r="C285" i="1"/>
  <c r="S285" i="1"/>
  <c r="C284" i="1"/>
  <c r="S284" i="1"/>
  <c r="C283" i="1"/>
  <c r="S283" i="1"/>
  <c r="C282" i="1"/>
  <c r="S282" i="1"/>
  <c r="C281" i="1"/>
  <c r="S281" i="1"/>
  <c r="C280" i="1"/>
  <c r="S280" i="1"/>
  <c r="C279" i="1"/>
  <c r="S279" i="1"/>
  <c r="C278" i="1"/>
  <c r="S278" i="1"/>
  <c r="C277" i="1"/>
  <c r="S277" i="1"/>
  <c r="C276" i="1"/>
  <c r="S276" i="1"/>
  <c r="C275" i="1"/>
  <c r="S275" i="1"/>
  <c r="C274" i="1"/>
  <c r="S274" i="1"/>
  <c r="C273" i="1"/>
  <c r="S273" i="1"/>
  <c r="C272" i="1"/>
  <c r="S272" i="1"/>
  <c r="C271" i="1"/>
  <c r="S271" i="1"/>
  <c r="C270" i="1"/>
  <c r="S270" i="1"/>
  <c r="C269" i="1"/>
  <c r="S269" i="1"/>
  <c r="C268" i="1"/>
  <c r="S268" i="1"/>
  <c r="C267" i="1"/>
  <c r="S267" i="1"/>
  <c r="C266" i="1"/>
  <c r="S266" i="1"/>
  <c r="C265" i="1"/>
  <c r="S265" i="1"/>
  <c r="C264" i="1"/>
  <c r="S264" i="1"/>
  <c r="C263" i="1"/>
  <c r="S263" i="1"/>
  <c r="C262" i="1"/>
  <c r="S262" i="1"/>
  <c r="C261" i="1"/>
  <c r="S261" i="1"/>
  <c r="C260" i="1"/>
  <c r="S260" i="1"/>
  <c r="C259" i="1"/>
  <c r="S259" i="1"/>
  <c r="C258" i="1"/>
  <c r="S258" i="1"/>
  <c r="C257" i="1"/>
  <c r="S257" i="1"/>
  <c r="C256" i="1"/>
  <c r="S256" i="1"/>
  <c r="C255" i="1"/>
  <c r="S255" i="1"/>
  <c r="C254" i="1"/>
  <c r="S254" i="1"/>
  <c r="C253" i="1"/>
  <c r="S253" i="1"/>
  <c r="C252" i="1"/>
  <c r="S252" i="1"/>
  <c r="C251" i="1"/>
  <c r="S251" i="1"/>
  <c r="C250" i="1"/>
  <c r="S250" i="1"/>
  <c r="C249" i="1"/>
  <c r="S249" i="1"/>
  <c r="C248" i="1"/>
  <c r="S248" i="1"/>
  <c r="C247" i="1"/>
  <c r="S247" i="1"/>
  <c r="C246" i="1"/>
  <c r="S246" i="1"/>
  <c r="C245" i="1"/>
  <c r="S245" i="1"/>
  <c r="C244" i="1"/>
  <c r="S244" i="1"/>
  <c r="C243" i="1"/>
  <c r="S243" i="1"/>
  <c r="C242" i="1"/>
  <c r="S242" i="1"/>
  <c r="C241" i="1"/>
  <c r="S241" i="1"/>
  <c r="C240" i="1"/>
  <c r="S240" i="1"/>
  <c r="C239" i="1"/>
  <c r="S239" i="1"/>
  <c r="C238" i="1"/>
  <c r="S238" i="1"/>
  <c r="C237" i="1"/>
  <c r="S237" i="1"/>
  <c r="C236" i="1"/>
  <c r="S236" i="1"/>
  <c r="C235" i="1"/>
  <c r="S235" i="1"/>
  <c r="C234" i="1"/>
  <c r="S234" i="1"/>
  <c r="C233" i="1"/>
  <c r="S233" i="1"/>
  <c r="C232" i="1"/>
  <c r="S232" i="1"/>
  <c r="C231" i="1"/>
  <c r="S231" i="1"/>
  <c r="C230" i="1"/>
  <c r="S230" i="1"/>
  <c r="C229" i="1"/>
  <c r="S229" i="1"/>
  <c r="C228" i="1"/>
  <c r="S228" i="1"/>
  <c r="C227" i="1"/>
  <c r="S227" i="1"/>
  <c r="C226" i="1"/>
  <c r="S226" i="1"/>
  <c r="C225" i="1"/>
  <c r="S225" i="1"/>
  <c r="C224" i="1"/>
  <c r="S224" i="1"/>
  <c r="C223" i="1"/>
  <c r="S223" i="1"/>
  <c r="C222" i="1"/>
  <c r="S222" i="1"/>
  <c r="C221" i="1"/>
  <c r="S221" i="1"/>
  <c r="C220" i="1"/>
  <c r="S220" i="1"/>
  <c r="C219" i="1"/>
  <c r="S219" i="1"/>
  <c r="C218" i="1"/>
  <c r="S218" i="1"/>
  <c r="C217" i="1"/>
  <c r="S217" i="1"/>
  <c r="C216" i="1"/>
  <c r="S216" i="1"/>
  <c r="C215" i="1"/>
  <c r="S215" i="1"/>
  <c r="C214" i="1"/>
  <c r="S214" i="1"/>
  <c r="C213" i="1"/>
  <c r="S213" i="1"/>
  <c r="C212" i="1"/>
  <c r="S212" i="1"/>
  <c r="C211" i="1"/>
  <c r="S211" i="1"/>
  <c r="C210" i="1"/>
  <c r="S210" i="1"/>
  <c r="C209" i="1"/>
  <c r="S209" i="1"/>
  <c r="C208" i="1"/>
  <c r="S208" i="1"/>
  <c r="C207" i="1"/>
  <c r="S207" i="1"/>
  <c r="C206" i="1"/>
  <c r="S206" i="1"/>
  <c r="C205" i="1"/>
  <c r="S205" i="1"/>
  <c r="C204" i="1"/>
  <c r="S204" i="1"/>
  <c r="C203" i="1"/>
  <c r="S203" i="1"/>
  <c r="C202" i="1"/>
  <c r="S202" i="1"/>
  <c r="C201" i="1"/>
  <c r="S201" i="1"/>
  <c r="C200" i="1"/>
  <c r="S200" i="1"/>
  <c r="C199" i="1"/>
  <c r="S199" i="1"/>
  <c r="C198" i="1"/>
  <c r="S198" i="1"/>
  <c r="C197" i="1"/>
  <c r="S197" i="1"/>
  <c r="C196" i="1"/>
  <c r="S196" i="1"/>
  <c r="C195" i="1"/>
  <c r="S195" i="1"/>
  <c r="C194" i="1"/>
  <c r="S194" i="1"/>
  <c r="C193" i="1"/>
  <c r="S193" i="1"/>
  <c r="C192" i="1"/>
  <c r="S192" i="1"/>
  <c r="C191" i="1"/>
  <c r="S191" i="1"/>
  <c r="C190" i="1"/>
  <c r="S190" i="1"/>
  <c r="C189" i="1"/>
  <c r="S189" i="1"/>
  <c r="C188" i="1"/>
  <c r="S188" i="1"/>
  <c r="C187" i="1"/>
  <c r="S187" i="1"/>
  <c r="C186" i="1"/>
  <c r="S186" i="1"/>
  <c r="D185" i="1"/>
  <c r="C185" i="1" s="1"/>
  <c r="S185" i="1"/>
  <c r="C184" i="1"/>
  <c r="S184" i="1"/>
  <c r="C183" i="1"/>
  <c r="S183" i="1"/>
  <c r="C182" i="1"/>
  <c r="S182" i="1"/>
  <c r="C181" i="1"/>
  <c r="S181" i="1"/>
  <c r="C180" i="1"/>
  <c r="S180" i="1"/>
  <c r="C179" i="1"/>
  <c r="S179" i="1"/>
  <c r="C178" i="1"/>
  <c r="S178" i="1"/>
  <c r="C177" i="1"/>
  <c r="S177" i="1"/>
  <c r="C176" i="1"/>
  <c r="S176" i="1"/>
  <c r="C175" i="1"/>
  <c r="S175" i="1"/>
  <c r="C174" i="1"/>
  <c r="S174" i="1"/>
  <c r="C173" i="1"/>
  <c r="S173" i="1"/>
  <c r="C172" i="1"/>
  <c r="S172" i="1"/>
  <c r="C171" i="1"/>
  <c r="S171" i="1"/>
  <c r="C170" i="1"/>
  <c r="S170" i="1"/>
  <c r="C169" i="1"/>
  <c r="S169" i="1"/>
  <c r="C168" i="1"/>
  <c r="S168" i="1"/>
  <c r="C167" i="1"/>
  <c r="S167" i="1"/>
  <c r="C166" i="1"/>
  <c r="S166" i="1"/>
  <c r="C165" i="1"/>
  <c r="S165" i="1"/>
  <c r="C164" i="1"/>
  <c r="S164" i="1"/>
  <c r="C163" i="1"/>
  <c r="S163" i="1"/>
  <c r="F9" i="9"/>
  <c r="C162" i="1"/>
  <c r="S162" i="1"/>
  <c r="C161" i="1"/>
  <c r="S161" i="1"/>
  <c r="C160" i="1"/>
  <c r="S160" i="1"/>
  <c r="C159" i="1"/>
  <c r="S159" i="1"/>
  <c r="C158" i="1"/>
  <c r="S158" i="1"/>
  <c r="C157" i="1"/>
  <c r="S157" i="1"/>
  <c r="C156" i="1"/>
  <c r="S156" i="1"/>
  <c r="C155" i="1"/>
  <c r="S155" i="1"/>
  <c r="C154" i="1"/>
  <c r="S154" i="1"/>
  <c r="C153" i="1"/>
  <c r="S153" i="1"/>
  <c r="C152" i="1"/>
  <c r="S152" i="1"/>
  <c r="C151" i="1"/>
  <c r="S151" i="1"/>
  <c r="C150" i="1"/>
  <c r="S150" i="1"/>
  <c r="C149" i="1"/>
  <c r="S149" i="1"/>
  <c r="C148" i="1"/>
  <c r="S148" i="1"/>
  <c r="C147" i="1"/>
  <c r="S147" i="1"/>
  <c r="C146" i="1"/>
  <c r="S146" i="1"/>
  <c r="C145" i="1"/>
  <c r="S145" i="1"/>
  <c r="C144" i="1"/>
  <c r="S144" i="1"/>
  <c r="C143" i="1"/>
  <c r="S143" i="1"/>
  <c r="C142" i="1"/>
  <c r="S142" i="1"/>
  <c r="C141" i="1"/>
  <c r="S141" i="1"/>
  <c r="C140" i="1"/>
  <c r="S140" i="1"/>
  <c r="C139" i="1"/>
  <c r="S139" i="1"/>
  <c r="D9" i="9"/>
  <c r="D8" i="9"/>
  <c r="D7" i="9"/>
  <c r="C138" i="1"/>
  <c r="S138" i="1"/>
  <c r="C137" i="1"/>
  <c r="S137" i="1"/>
  <c r="C136" i="1"/>
  <c r="S136" i="1"/>
  <c r="C135" i="1"/>
  <c r="S135" i="1"/>
  <c r="C134" i="1"/>
  <c r="S134" i="1"/>
  <c r="C133" i="1"/>
  <c r="S133" i="1"/>
  <c r="C132" i="1"/>
  <c r="S132" i="1"/>
  <c r="C131" i="1"/>
  <c r="S131" i="1"/>
  <c r="D130" i="1"/>
  <c r="C130" i="1" s="1"/>
  <c r="S130" i="1"/>
  <c r="C129" i="1"/>
  <c r="S129" i="1"/>
  <c r="D128" i="1"/>
  <c r="C128" i="1" s="1"/>
  <c r="S128" i="1"/>
  <c r="C127" i="1"/>
  <c r="S127" i="1"/>
  <c r="C126" i="1"/>
  <c r="S126" i="1"/>
  <c r="C125" i="1"/>
  <c r="S125" i="1"/>
  <c r="C124" i="1"/>
  <c r="S124" i="1"/>
  <c r="C123" i="1"/>
  <c r="S123" i="1"/>
  <c r="C122" i="1"/>
  <c r="S122" i="1"/>
  <c r="C121" i="1"/>
  <c r="S121" i="1"/>
  <c r="C120" i="1"/>
  <c r="S120" i="1"/>
  <c r="C119" i="1"/>
  <c r="S119" i="1"/>
  <c r="C118" i="1"/>
  <c r="S118" i="1"/>
  <c r="C117" i="1"/>
  <c r="S117" i="1"/>
  <c r="C116" i="1"/>
  <c r="S116" i="1"/>
  <c r="C115" i="1"/>
  <c r="S115" i="1"/>
  <c r="C114" i="1"/>
  <c r="S114" i="1"/>
  <c r="C113" i="1"/>
  <c r="S113" i="1"/>
  <c r="C112" i="1"/>
  <c r="S112" i="1"/>
  <c r="C111" i="1"/>
  <c r="S111" i="1"/>
  <c r="C110" i="1"/>
  <c r="S110" i="1"/>
  <c r="C109" i="1"/>
  <c r="S109" i="1"/>
  <c r="C108" i="1"/>
  <c r="S108" i="1"/>
  <c r="D4" i="9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B4" i="9"/>
  <c r="B3" i="9"/>
  <c r="C3" i="9" s="1"/>
  <c r="C107" i="1"/>
  <c r="C106" i="1"/>
  <c r="C105" i="1"/>
  <c r="C104" i="1"/>
  <c r="C103" i="1"/>
  <c r="C102" i="1"/>
  <c r="C101" i="1"/>
  <c r="C100" i="1"/>
  <c r="C99" i="1"/>
  <c r="C98" i="1"/>
  <c r="D2" i="9" l="1"/>
  <c r="V1" i="1" s="1"/>
  <c r="C97" i="1"/>
  <c r="C96" i="1"/>
  <c r="C95" i="1"/>
  <c r="C94" i="1"/>
  <c r="C93" i="1"/>
  <c r="C92" i="1"/>
  <c r="C91" i="1"/>
  <c r="D10" i="9" l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R67" i="1"/>
  <c r="C67" i="1" s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D11" i="9" l="1"/>
  <c r="W1" i="1" s="1"/>
  <c r="F10" i="9"/>
  <c r="X1" i="1" s="1"/>
  <c r="C2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9" l="1"/>
  <c r="C2" i="9"/>
</calcChain>
</file>

<file path=xl/sharedStrings.xml><?xml version="1.0" encoding="utf-8"?>
<sst xmlns="http://schemas.openxmlformats.org/spreadsheetml/2006/main" count="583" uniqueCount="187">
  <si>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</si>
  <si>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</si>
  <si>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</si>
  <si>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</si>
  <si>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</si>
  <si>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</si>
  <si>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</si>
  <si>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</si>
  <si>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</si>
  <si>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</si>
  <si>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</si>
  <si>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</si>
  <si>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</si>
  <si>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</si>
  <si>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</si>
  <si>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</si>
  <si>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</si>
  <si>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</si>
  <si>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</si>
  <si>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</si>
  <si>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</si>
  <si>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</si>
  <si>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</si>
  <si>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</si>
  <si>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</si>
  <si>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</si>
  <si>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</si>
  <si>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</si>
  <si>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</si>
  <si>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>URL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</si>
  <si>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</si>
  <si>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</si>
  <si>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</si>
  <si>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</si>
  <si>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</si>
  <si>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</si>
  <si>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</si>
  <si>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</si>
  <si>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</si>
  <si>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</si>
  <si>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</si>
  <si>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</si>
  <si>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</si>
  <si>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</si>
  <si>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</si>
  <si>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</si>
  <si>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</si>
  <si>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</si>
  <si>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</si>
  <si>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</si>
  <si>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</si>
  <si>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</si>
  <si>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</si>
  <si>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</si>
  <si>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</si>
  <si>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</si>
  <si>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</si>
  <si>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</si>
  <si>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</si>
  <si>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</si>
  <si>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</si>
  <si>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</si>
  <si>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</si>
  <si>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</si>
  <si>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</si>
  <si>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</si>
  <si>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</si>
  <si>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</si>
  <si>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</si>
  <si>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</si>
  <si>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</si>
  <si>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</si>
  <si>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</si>
  <si>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</si>
  <si>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</si>
  <si>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</si>
  <si>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</si>
  <si>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</si>
  <si>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</si>
  <si>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</si>
  <si>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</si>
  <si>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</si>
  <si>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General</t>
  </si>
  <si>
    <t>Node.js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</si>
  <si>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</si>
  <si>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</si>
  <si>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</si>
  <si>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</si>
  <si>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</si>
  <si>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</si>
  <si>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</si>
  <si>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</si>
  <si>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SQL</t>
  </si>
  <si>
    <t>Anho</t>
  </si>
  <si>
    <t>https://campus-ademass.com/curso/24</t>
  </si>
  <si>
    <t>Curso Profesional de Vue 3</t>
  </si>
  <si>
    <t>Minuto</t>
  </si>
  <si>
    <t>Mínutos meta:</t>
  </si>
  <si>
    <t>Inicio:</t>
  </si>
  <si>
    <t>Fin:</t>
  </si>
  <si>
    <t>Minutos cumplidos:</t>
  </si>
  <si>
    <t>Avance:</t>
  </si>
  <si>
    <t>React.js</t>
  </si>
  <si>
    <t>Markdown</t>
  </si>
  <si>
    <t xml:space="preserve"> </t>
  </si>
  <si>
    <t>Redis</t>
  </si>
  <si>
    <t>Arquitectura</t>
  </si>
  <si>
    <t>Blockchain</t>
  </si>
  <si>
    <t>Docker</t>
  </si>
  <si>
    <t>SOLID</t>
  </si>
  <si>
    <t>X</t>
  </si>
  <si>
    <t>Taller de Laravel + Vue</t>
  </si>
  <si>
    <t>https://campus-ademass.com/curso/4</t>
  </si>
  <si>
    <t>PHP</t>
  </si>
  <si>
    <t>Curso Laravel 11 desde cero</t>
  </si>
  <si>
    <t>https://www.youtube.com/playlist?list=PLZ2ovOgdI-kVtF2yQ2kiZetWWTmOQoUSG</t>
  </si>
  <si>
    <t>Cursos de laravel 11</t>
  </si>
  <si>
    <t>https://www.youtube.com/playlist?list=PLd3a4dr8oUsAtdEXaR5XBQtspx7axkinm</t>
  </si>
  <si>
    <t>https://www.youtube.com/playlist?list=PLbFjjy1sD3hr3ppWz9JndcXJErAQdpDHt</t>
  </si>
  <si>
    <t>DDD</t>
  </si>
  <si>
    <t>https://www.youtube.com/watch?v=SupUqrZW5C4</t>
  </si>
  <si>
    <t>Introducciónkeyboard_arrow_down</t>
  </si>
  <si>
    <t>file_downloadProyecto finalN/D</t>
  </si>
  <si>
    <t>play_circle_outline¿Qué vamos a hacer?6 minutos</t>
  </si>
  <si>
    <t>play_circle_outlineExplicación inicial2 minutos</t>
  </si>
  <si>
    <t>Contenido del cursokeyboard_arrow_down</t>
  </si>
  <si>
    <t>play_circle_outlineMigraciones y Seeders4 minutos</t>
  </si>
  <si>
    <t>play_circle_outlineEntendiendo los Value Objects5 minutos</t>
  </si>
  <si>
    <t>play_circle_outlineValue Object (clase abstracta)9 minutos</t>
  </si>
  <si>
    <t>play_circle_outlineValue Object Primitivo (Text)5 minutos</t>
  </si>
  <si>
    <t>play_circle_outlineProbando nuestro Value Object con Tinker5 minutos</t>
  </si>
  <si>
    <t>play_circle_outlineValue Object Primitivo (Number) + Tinker5 minutos</t>
  </si>
  <si>
    <t>play_circle_outlineValue Object Primitivo (Boolean) + Tinker6 minutos</t>
  </si>
  <si>
    <t>play_circle_outlineUtilizando Value Objects en los modelos Eloquent (Casts)6 minutos</t>
  </si>
  <si>
    <t>play_circle_outlineUtilizando Value Objects en Atributos Eloquent (FullName)11 minutos</t>
  </si>
  <si>
    <t>play_circle_outlineValue Object Email + Cast + Tinker7 minutos</t>
  </si>
  <si>
    <t>play_circle_outlineValue Object URL + Cast + Tinker7 minutos</t>
  </si>
  <si>
    <t>play_circle_outlineValue Object Phone + Cast + Tinker6 minutos</t>
  </si>
  <si>
    <t>play_circle_outlineValue Object Money + Cast + Tinker7 minutos</t>
  </si>
  <si>
    <t>play_circle_outlineValue Object File + Cast + Tinker10 minutos</t>
  </si>
  <si>
    <t>Laravel Value Objects</t>
  </si>
  <si>
    <t>Arquitectura avanzada en Laravel con DDD para proyectos escalables</t>
  </si>
  <si>
    <t>play_circle_outline¿Qué vamos a hacer?14 minutos</t>
  </si>
  <si>
    <t>Preparando nuestro proyectokeyboard_arrow_down</t>
  </si>
  <si>
    <t>play_circle_outlineCrear proyecto con el stack Inertia y registrar namespace Domain4 minutos</t>
  </si>
  <si>
    <t>play_circle_outlineEstructura de directorios para aplicar DDD9 minutos</t>
  </si>
  <si>
    <t>play_circle_outlineCrear modelos Post, Category, Tag y pasar modelo User a Shared3 minutos</t>
  </si>
  <si>
    <t>play_circle_outlineMigraciones para Post, Category y Tag7 minutos</t>
  </si>
  <si>
    <t>play_circle_outlineFactories, Seeds, y configurar modelos12 minutos</t>
  </si>
  <si>
    <t>Shared Contextkeyboard_arrow_down</t>
  </si>
  <si>
    <t>play_circle_outlineCrear y aplicar GlobalScope para usuarios3 minutos</t>
  </si>
  <si>
    <t>play_circle_outlineEloquent Api Resource para User5 minutos</t>
  </si>
  <si>
    <t>play_circle_outlineClase abstracta en Shared Context para crear filtros que realicen búsquedas3 minutos</t>
  </si>
  <si>
    <t>play_circle_outlineReflectionClass para nuestro modelo de vista abstracto6 minutos</t>
  </si>
  <si>
    <t>Blog Contextkeyboard_arrow_down</t>
  </si>
  <si>
    <t>play_circle_outlineApi Resources para gestionar el Blog4 minutos</t>
  </si>
  <si>
    <t>play_circle_outlineGenerando los filtros del Blog a través de nuestra clase abstracta6 minutos</t>
  </si>
  <si>
    <t>play_circle_outlineEnum Filter, un enumerable con lógica para procesar los filtros5 minutos</t>
  </si>
  <si>
    <t>play_circle_outlineFormRequest para Posts3 minutos</t>
  </si>
  <si>
    <t>play_circle_outlineExtender la paginación de Laravel para generar enlaces en el cliente a demanda6 minutos</t>
  </si>
  <si>
    <t>play_circle_outlineModelo de vista para el listado de Posts completo11 minutos</t>
  </si>
  <si>
    <t>play_circle_outlineModelo de vista para el formulario de Posts6 minutos</t>
  </si>
  <si>
    <t>play_circle_outlineAcción para crear y actualizar Posts de forma centralizada8 minutos</t>
  </si>
  <si>
    <t>play_circle_outlinePostController con método Index para utilizar nuestro modelo de vista para el listado5 minutos</t>
  </si>
  <si>
    <t>play_circle_outlineComponentes Vue Badge y Post4 minutos</t>
  </si>
  <si>
    <t>play_circle_outlineComponente Vue Paginación6 minutos</t>
  </si>
  <si>
    <t>play_circle_outlinePágina Vue para listar posts con filtrado y paginación server side15 minutos</t>
  </si>
  <si>
    <t>play_circle_outlineOperaciones de CRUD en el PostController utilizando Actions y ViewModels5 minutos</t>
  </si>
  <si>
    <t>play_circle_outlinePágina formulario posts reutilizable para alta y edición7 minutos</t>
  </si>
  <si>
    <t>play_circle_outlineExportar el listado a Excel10 minutos</t>
  </si>
  <si>
    <t>Desarrolla un acortador de URL con Laravel</t>
  </si>
  <si>
    <t>play_circle_outline¿Qué vamos a hacer?3 minutos</t>
  </si>
  <si>
    <t>play_circle_outlineExplicación y crear proyecto3 minutos</t>
  </si>
  <si>
    <t>play_circle_outlineShared Domain y ajustar el modelo User4 minutos</t>
  </si>
  <si>
    <t>play_circle_outlineEstructura del dominio Shortener y seed + factory usuarios3 minutos</t>
  </si>
  <si>
    <t>play_circle_outlineMigración y modelo ShortUrl5 minutos</t>
  </si>
  <si>
    <t>play_circle_outlineEloquent Accessor ShortUrl3 minutos</t>
  </si>
  <si>
    <t>play_circle_outlineControlador ShortUrl, rutas y ajustar navegación6 minutos</t>
  </si>
  <si>
    <t>play_circle_outlineModelo de Vista y listado de URLs con formulario de alta6 minutos</t>
  </si>
  <si>
    <t>play_circle_outlineRegla de validación para verificar la URL ingresada2 minutos</t>
  </si>
  <si>
    <t>play_circle_outlineFormRequest para validar las URL3 minutos</t>
  </si>
  <si>
    <t>play_circle_outlineGenerar códigos alfanuméricos únicos3 minutos</t>
  </si>
  <si>
    <t>play_circle_outlineAcción para crear ShortUrl5 minutos</t>
  </si>
  <si>
    <t>play_circle_outlineEliminar ShortUrl2 minutos</t>
  </si>
  <si>
    <t>play_circle_outlineAcción para redireccionar y actualizar los Hits7 minutos</t>
  </si>
  <si>
    <t>play_circle_outlineProbando las URL con diferentes agentes de usuario6 minutos</t>
  </si>
  <si>
    <t>play_circle_outlineDespedida1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</si>
</sst>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FE2E6"/>
      </left>
      <right style="medium">
        <color rgb="FFDFE2E6"/>
      </right>
      <top style="medium">
        <color rgb="FFDFE2E6"/>
      </top>
      <bottom style="medium">
        <color rgb="FFDFE2E6"/>
      </bottom>
      <diagonal/>
    </border>
    <border>
      <left/>
      <right/>
      <top/>
      <bottom style="medium">
        <color rgb="FFE9EDF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9" fontId="0" fillId="0" borderId="0" xfId="2" applyFont="1"/>
    <xf numFmtId="10" fontId="1" fillId="0" borderId="0" xfId="2" applyNumberFormat="1" applyFont="1"/>
    <xf numFmtId="0" fontId="0" fillId="0" borderId="0" xfId="0" applyAlignment="1">
      <alignment horizontal="right"/>
    </xf>
    <xf numFmtId="14" fontId="1" fillId="0" borderId="0" xfId="0" applyNumberFormat="1" applyFont="1"/>
    <xf numFmtId="4" fontId="0" fillId="0" borderId="0" xfId="0" applyNumberFormat="1"/>
    <xf numFmtId="0" fontId="3" fillId="0" borderId="0" xfId="1"/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0" xfId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S351" totalsRowShown="0" headerRowDxfId="20">
  <autoFilter ref="A1:S351" xr:uid="{D41BB900-8286-45A6-904E-18FDD4B4DC1E}">
    <filterColumn colId="18">
      <filters>
        <filter val="2024"/>
      </filters>
    </filterColumn>
  </autoFilter>
  <tableColumns count="19">
    <tableColumn id="1" xr3:uid="{6EB50BBC-A992-4ADF-BB05-ECB488BF83C1}" name="Fecha" dataDxfId="19"/>
    <tableColumn id="2" xr3:uid="{FC25AB37-9A85-4201-AB73-D88882E710FA}" name="Tecnologías" dataDxfId="18"/>
    <tableColumn id="3" xr3:uid="{D60D569B-D532-4F7C-B0AC-14266C4717EF}" name="Total" dataDxfId="17">
      <calculatedColumnFormula>SUM(D2:R2)</calculatedColumnFormula>
    </tableColumn>
    <tableColumn id="4" xr3:uid="{52571B56-1E35-479C-9AC8-F27338A9D5F2}" name="P1" dataDxfId="16"/>
    <tableColumn id="5" xr3:uid="{D14B1508-FE1B-4477-AD1D-33A6AC8C1D1C}" name="P2" dataDxfId="15"/>
    <tableColumn id="6" xr3:uid="{F8FE7BB9-63AD-4033-80CC-ACA404E7CAFB}" name="P3" dataDxfId="14"/>
    <tableColumn id="7" xr3:uid="{13B149A6-3DED-4B16-BA96-0776DD321EF3}" name="P4" dataDxfId="13"/>
    <tableColumn id="8" xr3:uid="{2B5E9130-847B-4021-8552-AFDB87D04888}" name="P5" dataDxfId="12"/>
    <tableColumn id="9" xr3:uid="{4CDB4FE2-697A-4DA9-B612-18B21FC0F0CE}" name="P6" dataDxfId="11"/>
    <tableColumn id="10" xr3:uid="{1531DFE9-921C-4AE2-B1B1-1207F08B6226}" name="P7" dataDxfId="10"/>
    <tableColumn id="11" xr3:uid="{997E472F-50C5-446C-8AAB-B55BE5FA63FB}" name="P8" dataDxfId="9"/>
    <tableColumn id="12" xr3:uid="{C5FE5953-EBB6-4F64-8531-2F3FC11C6133}" name="P9" dataDxfId="8"/>
    <tableColumn id="13" xr3:uid="{653FF7F2-3EA4-47EB-BABA-878053F26BAB}" name="P10" dataDxfId="7"/>
    <tableColumn id="14" xr3:uid="{8ACC6B97-DBBA-40EC-8EE3-D8CD7FC754D3}" name="P11" dataDxfId="6"/>
    <tableColumn id="15" xr3:uid="{DBC4F266-1246-4789-9D41-E5E543DC3F06}" name="P12" dataDxfId="5"/>
    <tableColumn id="16" xr3:uid="{D47E86D5-9170-49A7-8BE7-3FB201E2E82A}" name="P13" dataDxfId="4"/>
    <tableColumn id="17" xr3:uid="{5B1ED7FB-605B-486A-AC75-6566DF0C2259}" name="P14" dataDxfId="3"/>
    <tableColumn id="18" xr3:uid="{5E9E9242-7A0A-4D90-87FA-D71A5774E122}" name="P15" dataDxfId="2"/>
    <tableColumn id="20" xr3:uid="{5D760BBB-480A-4D6B-9876-F6CC06948E08}" name="Anho" dataDxfId="1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17" totalsRowShown="0" headerRowDxfId="0">
  <autoFilter ref="A1:A17" xr:uid="{4F07769A-B222-4F9A-993F-A5C63DFC99D9}"/>
  <sortState xmlns:xlrd2="http://schemas.microsoft.com/office/spreadsheetml/2017/richdata2" ref="A2:A17">
    <sortCondition ref="A1:A17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2ovOgdI-kVtF2yQ2kiZetWWTmOQoUSG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campus-ademass.com/curso/4" TargetMode="External"/><Relationship Id="rId1" Type="http://schemas.openxmlformats.org/officeDocument/2006/relationships/hyperlink" Target="https://campus-ademass.com/curso/24" TargetMode="External"/><Relationship Id="rId6" Type="http://schemas.openxmlformats.org/officeDocument/2006/relationships/hyperlink" Target="https://www.youtube.com/watch?v=SupUqrZW5C4" TargetMode="External"/><Relationship Id="rId5" Type="http://schemas.openxmlformats.org/officeDocument/2006/relationships/hyperlink" Target="https://www.youtube.com/playlist?list=PLbFjjy1sD3hr3ppWz9JndcXJErAQdpDHt" TargetMode="External"/><Relationship Id="rId4" Type="http://schemas.openxmlformats.org/officeDocument/2006/relationships/hyperlink" Target="https://www.youtube.com/playlist?list=PLd3a4dr8oUsAtdEXaR5XBQtspx7axkin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ursosdesarrolloweb.es/course/arquitectura-avanzada-en-laravel-con-ddd-para-proyectos-escalables" TargetMode="External"/><Relationship Id="rId21" Type="http://schemas.openxmlformats.org/officeDocument/2006/relationships/hyperlink" Target="https://www.cursosdesarrolloweb.es/course/arquitectura-avanzada-en-laravel-con-ddd-para-proyectos-escalables" TargetMode="External"/><Relationship Id="rId34" Type="http://schemas.openxmlformats.org/officeDocument/2006/relationships/hyperlink" Target="https://www.cursosdesarrolloweb.es/course/arquitectura-avanzada-en-laravel-con-ddd-para-proyectos-escalables" TargetMode="External"/><Relationship Id="rId42" Type="http://schemas.openxmlformats.org/officeDocument/2006/relationships/hyperlink" Target="https://www.cursosdesarrolloweb.es/course/arquitectura-avanzada-en-laravel-con-ddd-para-proyectos-escalables" TargetMode="External"/><Relationship Id="rId47" Type="http://schemas.openxmlformats.org/officeDocument/2006/relationships/hyperlink" Target="https://www.cursosdesarrolloweb.es/course/arquitectura-avanzada-en-laravel-con-ddd-para-proyectos-escalables" TargetMode="External"/><Relationship Id="rId50" Type="http://schemas.openxmlformats.org/officeDocument/2006/relationships/hyperlink" Target="https://www.cursosdesarrolloweb.es/course/desarrolla-un-acortador-de-url-con-laravel" TargetMode="External"/><Relationship Id="rId55" Type="http://schemas.openxmlformats.org/officeDocument/2006/relationships/hyperlink" Target="https://www.cursosdesarrolloweb.es/course/desarrolla-un-acortador-de-url-con-laravel" TargetMode="External"/><Relationship Id="rId63" Type="http://schemas.openxmlformats.org/officeDocument/2006/relationships/hyperlink" Target="https://www.cursosdesarrolloweb.es/course/desarrolla-un-acortador-de-url-con-laravel" TargetMode="External"/><Relationship Id="rId68" Type="http://schemas.openxmlformats.org/officeDocument/2006/relationships/printerSettings" Target="../printerSettings/printerSettings5.bin"/><Relationship Id="rId7" Type="http://schemas.openxmlformats.org/officeDocument/2006/relationships/hyperlink" Target="https://www.cursosdesarrolloweb.es/course/laravel-value-objects" TargetMode="External"/><Relationship Id="rId2" Type="http://schemas.openxmlformats.org/officeDocument/2006/relationships/hyperlink" Target="https://www.cursosdesarrolloweb.es/course/laravel-value-objects" TargetMode="External"/><Relationship Id="rId16" Type="http://schemas.openxmlformats.org/officeDocument/2006/relationships/hyperlink" Target="https://www.cursosdesarrolloweb.es/course/laravel-value-objects" TargetMode="External"/><Relationship Id="rId29" Type="http://schemas.openxmlformats.org/officeDocument/2006/relationships/hyperlink" Target="https://www.cursosdesarrolloweb.es/course/arquitectura-avanzada-en-laravel-con-ddd-para-proyectos-escalables" TargetMode="External"/><Relationship Id="rId11" Type="http://schemas.openxmlformats.org/officeDocument/2006/relationships/hyperlink" Target="https://www.cursosdesarrolloweb.es/course/laravel-value-objects" TargetMode="External"/><Relationship Id="rId24" Type="http://schemas.openxmlformats.org/officeDocument/2006/relationships/hyperlink" Target="https://www.cursosdesarrolloweb.es/course/arquitectura-avanzada-en-laravel-con-ddd-para-proyectos-escalables" TargetMode="External"/><Relationship Id="rId32" Type="http://schemas.openxmlformats.org/officeDocument/2006/relationships/hyperlink" Target="https://www.cursosdesarrolloweb.es/course/arquitectura-avanzada-en-laravel-con-ddd-para-proyectos-escalables" TargetMode="External"/><Relationship Id="rId37" Type="http://schemas.openxmlformats.org/officeDocument/2006/relationships/hyperlink" Target="https://www.cursosdesarrolloweb.es/course/arquitectura-avanzada-en-laravel-con-ddd-para-proyectos-escalables" TargetMode="External"/><Relationship Id="rId40" Type="http://schemas.openxmlformats.org/officeDocument/2006/relationships/hyperlink" Target="https://www.cursosdesarrolloweb.es/course/arquitectura-avanzada-en-laravel-con-ddd-para-proyectos-escalables" TargetMode="External"/><Relationship Id="rId45" Type="http://schemas.openxmlformats.org/officeDocument/2006/relationships/hyperlink" Target="https://www.cursosdesarrolloweb.es/course/arquitectura-avanzada-en-laravel-con-ddd-para-proyectos-escalables" TargetMode="External"/><Relationship Id="rId53" Type="http://schemas.openxmlformats.org/officeDocument/2006/relationships/hyperlink" Target="https://www.cursosdesarrolloweb.es/course/desarrolla-un-acortador-de-url-con-laravel" TargetMode="External"/><Relationship Id="rId58" Type="http://schemas.openxmlformats.org/officeDocument/2006/relationships/hyperlink" Target="https://www.cursosdesarrolloweb.es/course/desarrolla-un-acortador-de-url-con-laravel" TargetMode="External"/><Relationship Id="rId66" Type="http://schemas.openxmlformats.org/officeDocument/2006/relationships/hyperlink" Target="https://www.cursosdesarrolloweb.es/course/desarrolla-un-acortador-de-url-con-laravel" TargetMode="External"/><Relationship Id="rId5" Type="http://schemas.openxmlformats.org/officeDocument/2006/relationships/hyperlink" Target="https://www.cursosdesarrolloweb.es/course/laravel-value-objects" TargetMode="External"/><Relationship Id="rId61" Type="http://schemas.openxmlformats.org/officeDocument/2006/relationships/hyperlink" Target="https://www.cursosdesarrolloweb.es/course/desarrolla-un-acortador-de-url-con-laravel" TargetMode="External"/><Relationship Id="rId19" Type="http://schemas.openxmlformats.org/officeDocument/2006/relationships/hyperlink" Target="https://www.cursosdesarrolloweb.es/course/laravel-value-objects" TargetMode="External"/><Relationship Id="rId14" Type="http://schemas.openxmlformats.org/officeDocument/2006/relationships/hyperlink" Target="https://www.cursosdesarrolloweb.es/course/laravel-value-objects" TargetMode="External"/><Relationship Id="rId22" Type="http://schemas.openxmlformats.org/officeDocument/2006/relationships/hyperlink" Target="https://www.cursosdesarrolloweb.es/lecciones/arquitectura-avanzada-en-laravel-con-ddd-para-proyectos-escalables-que-vamos-a-hacer" TargetMode="External"/><Relationship Id="rId27" Type="http://schemas.openxmlformats.org/officeDocument/2006/relationships/hyperlink" Target="https://www.cursosdesarrolloweb.es/course/arquitectura-avanzada-en-laravel-con-ddd-para-proyectos-escalables" TargetMode="External"/><Relationship Id="rId30" Type="http://schemas.openxmlformats.org/officeDocument/2006/relationships/hyperlink" Target="https://www.cursosdesarrolloweb.es/course/arquitectura-avanzada-en-laravel-con-ddd-para-proyectos-escalables" TargetMode="External"/><Relationship Id="rId35" Type="http://schemas.openxmlformats.org/officeDocument/2006/relationships/hyperlink" Target="https://www.cursosdesarrolloweb.es/course/arquitectura-avanzada-en-laravel-con-ddd-para-proyectos-escalables" TargetMode="External"/><Relationship Id="rId43" Type="http://schemas.openxmlformats.org/officeDocument/2006/relationships/hyperlink" Target="https://www.cursosdesarrolloweb.es/course/arquitectura-avanzada-en-laravel-con-ddd-para-proyectos-escalables" TargetMode="External"/><Relationship Id="rId48" Type="http://schemas.openxmlformats.org/officeDocument/2006/relationships/hyperlink" Target="https://www.cursosdesarrolloweb.es/course/arquitectura-avanzada-en-laravel-con-ddd-para-proyectos-escalables" TargetMode="External"/><Relationship Id="rId56" Type="http://schemas.openxmlformats.org/officeDocument/2006/relationships/hyperlink" Target="https://www.cursosdesarrolloweb.es/course/desarrolla-un-acortador-de-url-con-laravel" TargetMode="External"/><Relationship Id="rId64" Type="http://schemas.openxmlformats.org/officeDocument/2006/relationships/hyperlink" Target="https://www.cursosdesarrolloweb.es/course/desarrolla-un-acortador-de-url-con-laravel" TargetMode="External"/><Relationship Id="rId8" Type="http://schemas.openxmlformats.org/officeDocument/2006/relationships/hyperlink" Target="https://www.cursosdesarrolloweb.es/course/laravel-value-objects" TargetMode="External"/><Relationship Id="rId51" Type="http://schemas.openxmlformats.org/officeDocument/2006/relationships/hyperlink" Target="https://www.cursosdesarrolloweb.es/course/desarrolla-un-acortador-de-url-con-laravel" TargetMode="External"/><Relationship Id="rId3" Type="http://schemas.openxmlformats.org/officeDocument/2006/relationships/hyperlink" Target="https://www.cursosdesarrolloweb.es/lecciones/laravel-value-objects-que-vamos-a-hacer" TargetMode="External"/><Relationship Id="rId12" Type="http://schemas.openxmlformats.org/officeDocument/2006/relationships/hyperlink" Target="https://www.cursosdesarrolloweb.es/course/laravel-value-objects" TargetMode="External"/><Relationship Id="rId17" Type="http://schemas.openxmlformats.org/officeDocument/2006/relationships/hyperlink" Target="https://www.cursosdesarrolloweb.es/course/laravel-value-objects" TargetMode="External"/><Relationship Id="rId25" Type="http://schemas.openxmlformats.org/officeDocument/2006/relationships/hyperlink" Target="https://www.cursosdesarrolloweb.es/course/arquitectura-avanzada-en-laravel-con-ddd-para-proyectos-escalables" TargetMode="External"/><Relationship Id="rId33" Type="http://schemas.openxmlformats.org/officeDocument/2006/relationships/hyperlink" Target="https://www.cursosdesarrolloweb.es/course/arquitectura-avanzada-en-laravel-con-ddd-para-proyectos-escalables" TargetMode="External"/><Relationship Id="rId38" Type="http://schemas.openxmlformats.org/officeDocument/2006/relationships/hyperlink" Target="https://www.cursosdesarrolloweb.es/course/arquitectura-avanzada-en-laravel-con-ddd-para-proyectos-escalables" TargetMode="External"/><Relationship Id="rId46" Type="http://schemas.openxmlformats.org/officeDocument/2006/relationships/hyperlink" Target="https://www.cursosdesarrolloweb.es/course/arquitectura-avanzada-en-laravel-con-ddd-para-proyectos-escalables" TargetMode="External"/><Relationship Id="rId59" Type="http://schemas.openxmlformats.org/officeDocument/2006/relationships/hyperlink" Target="https://www.cursosdesarrolloweb.es/course/desarrolla-un-acortador-de-url-con-laravel" TargetMode="External"/><Relationship Id="rId67" Type="http://schemas.openxmlformats.org/officeDocument/2006/relationships/hyperlink" Target="https://www.cursosdesarrolloweb.es/course/desarrolla-un-acortador-de-url-con-laravel" TargetMode="External"/><Relationship Id="rId20" Type="http://schemas.openxmlformats.org/officeDocument/2006/relationships/hyperlink" Target="https://www.cursosdesarrolloweb.es/course/arquitectura-avanzada-en-laravel-con-ddd-para-proyectos-escalables" TargetMode="External"/><Relationship Id="rId41" Type="http://schemas.openxmlformats.org/officeDocument/2006/relationships/hyperlink" Target="https://www.cursosdesarrolloweb.es/course/arquitectura-avanzada-en-laravel-con-ddd-para-proyectos-escalables" TargetMode="External"/><Relationship Id="rId54" Type="http://schemas.openxmlformats.org/officeDocument/2006/relationships/hyperlink" Target="https://www.cursosdesarrolloweb.es/course/desarrolla-un-acortador-de-url-con-laravel" TargetMode="External"/><Relationship Id="rId62" Type="http://schemas.openxmlformats.org/officeDocument/2006/relationships/hyperlink" Target="https://www.cursosdesarrolloweb.es/course/desarrolla-un-acortador-de-url-con-laravel" TargetMode="External"/><Relationship Id="rId1" Type="http://schemas.openxmlformats.org/officeDocument/2006/relationships/hyperlink" Target="https://www.cursosdesarrolloweb.es/course/laravel-value-objects" TargetMode="External"/><Relationship Id="rId6" Type="http://schemas.openxmlformats.org/officeDocument/2006/relationships/hyperlink" Target="https://www.cursosdesarrolloweb.es/course/laravel-value-objects" TargetMode="External"/><Relationship Id="rId15" Type="http://schemas.openxmlformats.org/officeDocument/2006/relationships/hyperlink" Target="https://www.cursosdesarrolloweb.es/course/laravel-value-objects" TargetMode="External"/><Relationship Id="rId23" Type="http://schemas.openxmlformats.org/officeDocument/2006/relationships/hyperlink" Target="https://www.cursosdesarrolloweb.es/course/arquitectura-avanzada-en-laravel-con-ddd-para-proyectos-escalables" TargetMode="External"/><Relationship Id="rId28" Type="http://schemas.openxmlformats.org/officeDocument/2006/relationships/hyperlink" Target="https://www.cursosdesarrolloweb.es/course/arquitectura-avanzada-en-laravel-con-ddd-para-proyectos-escalables" TargetMode="External"/><Relationship Id="rId36" Type="http://schemas.openxmlformats.org/officeDocument/2006/relationships/hyperlink" Target="https://www.cursosdesarrolloweb.es/course/arquitectura-avanzada-en-laravel-con-ddd-para-proyectos-escalables" TargetMode="External"/><Relationship Id="rId49" Type="http://schemas.openxmlformats.org/officeDocument/2006/relationships/hyperlink" Target="https://www.cursosdesarrolloweb.es/course/arquitectura-avanzada-en-laravel-con-ddd-para-proyectos-escalables" TargetMode="External"/><Relationship Id="rId57" Type="http://schemas.openxmlformats.org/officeDocument/2006/relationships/hyperlink" Target="https://www.cursosdesarrolloweb.es/course/desarrolla-un-acortador-de-url-con-laravel" TargetMode="External"/><Relationship Id="rId10" Type="http://schemas.openxmlformats.org/officeDocument/2006/relationships/hyperlink" Target="https://www.cursosdesarrolloweb.es/course/laravel-value-objects" TargetMode="External"/><Relationship Id="rId31" Type="http://schemas.openxmlformats.org/officeDocument/2006/relationships/hyperlink" Target="https://www.cursosdesarrolloweb.es/course/arquitectura-avanzada-en-laravel-con-ddd-para-proyectos-escalables" TargetMode="External"/><Relationship Id="rId44" Type="http://schemas.openxmlformats.org/officeDocument/2006/relationships/hyperlink" Target="https://www.cursosdesarrolloweb.es/course/arquitectura-avanzada-en-laravel-con-ddd-para-proyectos-escalables" TargetMode="External"/><Relationship Id="rId52" Type="http://schemas.openxmlformats.org/officeDocument/2006/relationships/hyperlink" Target="https://www.cursosdesarrolloweb.es/lecciones/desarrolla-un-acortador-de-url-con-laravel-que-vamos-a-hacer" TargetMode="External"/><Relationship Id="rId60" Type="http://schemas.openxmlformats.org/officeDocument/2006/relationships/hyperlink" Target="https://www.cursosdesarrolloweb.es/course/desarrolla-un-acortador-de-url-con-laravel" TargetMode="External"/><Relationship Id="rId65" Type="http://schemas.openxmlformats.org/officeDocument/2006/relationships/hyperlink" Target="https://www.cursosdesarrolloweb.es/course/desarrolla-un-acortador-de-url-con-laravel" TargetMode="External"/><Relationship Id="rId4" Type="http://schemas.openxmlformats.org/officeDocument/2006/relationships/hyperlink" Target="https://www.cursosdesarrolloweb.es/course/laravel-value-objects" TargetMode="External"/><Relationship Id="rId9" Type="http://schemas.openxmlformats.org/officeDocument/2006/relationships/hyperlink" Target="https://www.cursosdesarrolloweb.es/course/laravel-value-objects" TargetMode="External"/><Relationship Id="rId13" Type="http://schemas.openxmlformats.org/officeDocument/2006/relationships/hyperlink" Target="https://www.cursosdesarrolloweb.es/course/laravel-value-objects" TargetMode="External"/><Relationship Id="rId18" Type="http://schemas.openxmlformats.org/officeDocument/2006/relationships/hyperlink" Target="https://www.cursosdesarrolloweb.es/course/laravel-value-objects" TargetMode="External"/><Relationship Id="rId39" Type="http://schemas.openxmlformats.org/officeDocument/2006/relationships/hyperlink" Target="https://www.cursosdesarrolloweb.es/course/arquitectura-avanzada-en-laravel-con-ddd-para-proyectos-escal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X351"/>
  <sheetViews>
    <sheetView workbookViewId="0">
      <pane xSplit="3" ySplit="1" topLeftCell="D346" activePane="bottomRight" state="frozen"/>
      <selection pane="topRight" activeCell="C1" sqref="C1"/>
      <selection pane="bottomLeft" activeCell="A2" sqref="A2"/>
      <selection pane="bottomRight" activeCell="E352" sqref="E352"/>
    </sheetView>
  </sheetViews>
  <sheetFormatPr defaultColWidth="11.5546875" defaultRowHeight="14.4" x14ac:dyDescent="0.3"/>
  <cols>
    <col min="2" max="2" width="12.77734375" customWidth="1"/>
    <col min="3" max="3" width="11.5546875" style="2"/>
    <col min="4" max="18" width="7.109375" customWidth="1"/>
    <col min="19" max="19" width="11.5546875" style="13"/>
    <col min="20" max="20" width="4.6640625" customWidth="1"/>
    <col min="21" max="21" width="7.6640625" customWidth="1"/>
    <col min="22" max="22" width="8.33203125" customWidth="1"/>
    <col min="23" max="23" width="10" customWidth="1"/>
  </cols>
  <sheetData>
    <row r="1" spans="1:24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12" t="s">
        <v>93</v>
      </c>
      <c r="U1" s="2">
        <v>2024</v>
      </c>
      <c r="V1" s="15">
        <f>Resumen!D2</f>
        <v>38.348178137651821</v>
      </c>
      <c r="W1" s="17">
        <f>Resumen!D11</f>
        <v>0.86265938069216763</v>
      </c>
      <c r="X1" s="19">
        <f>Resumen!D7+Resumen!F10</f>
        <v>45607</v>
      </c>
    </row>
    <row r="2" spans="1:24" hidden="1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3">
        <f>YEAR(Tabla2[[#This Row],[Fecha]])</f>
        <v>2023</v>
      </c>
      <c r="V2" s="7"/>
    </row>
    <row r="3" spans="1:24" hidden="1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3">
        <f>YEAR(Tabla2[[#This Row],[Fecha]])</f>
        <v>2023</v>
      </c>
    </row>
    <row r="4" spans="1:24" hidden="1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4">
        <f>YEAR(Tabla2[[#This Row],[Fecha]])</f>
        <v>2023</v>
      </c>
    </row>
    <row r="5" spans="1:24" hidden="1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3">
        <f>YEAR(Tabla2[[#This Row],[Fecha]])</f>
        <v>2023</v>
      </c>
    </row>
    <row r="6" spans="1:24" hidden="1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3">
        <f>YEAR(Tabla2[[#This Row],[Fecha]])</f>
        <v>2023</v>
      </c>
    </row>
    <row r="7" spans="1:24" hidden="1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  <c r="S7" s="13">
        <f>YEAR(Tabla2[[#This Row],[Fecha]])</f>
        <v>2023</v>
      </c>
    </row>
    <row r="8" spans="1:24" hidden="1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3">
        <f>YEAR(Tabla2[[#This Row],[Fecha]])</f>
        <v>2023</v>
      </c>
    </row>
    <row r="9" spans="1:24" hidden="1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  <c r="S9" s="13">
        <f>YEAR(Tabla2[[#This Row],[Fecha]])</f>
        <v>2023</v>
      </c>
    </row>
    <row r="10" spans="1:24" hidden="1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>
        <f>YEAR(Tabla2[[#This Row],[Fecha]])</f>
        <v>2023</v>
      </c>
    </row>
    <row r="11" spans="1:24" hidden="1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  <c r="S11" s="13">
        <f>YEAR(Tabla2[[#This Row],[Fecha]])</f>
        <v>2023</v>
      </c>
    </row>
    <row r="12" spans="1:24" hidden="1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3">
        <f>YEAR(Tabla2[[#This Row],[Fecha]])</f>
        <v>2023</v>
      </c>
    </row>
    <row r="13" spans="1:24" hidden="1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3">
        <f>YEAR(Tabla2[[#This Row],[Fecha]])</f>
        <v>2023</v>
      </c>
    </row>
    <row r="14" spans="1:24" hidden="1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  <c r="S14" s="13">
        <f>YEAR(Tabla2[[#This Row],[Fecha]])</f>
        <v>2023</v>
      </c>
    </row>
    <row r="15" spans="1:24" hidden="1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  <c r="S15" s="13">
        <f>YEAR(Tabla2[[#This Row],[Fecha]])</f>
        <v>2023</v>
      </c>
    </row>
    <row r="16" spans="1:24" hidden="1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  <c r="S16" s="13">
        <f>YEAR(Tabla2[[#This Row],[Fecha]])</f>
        <v>2023</v>
      </c>
    </row>
    <row r="17" spans="1:19" hidden="1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3">
        <f>YEAR(Tabla2[[#This Row],[Fecha]])</f>
        <v>2023</v>
      </c>
    </row>
    <row r="18" spans="1:19" hidden="1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3">
        <f>YEAR(Tabla2[[#This Row],[Fecha]])</f>
        <v>2023</v>
      </c>
    </row>
    <row r="19" spans="1:19" hidden="1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3">
        <f>YEAR(Tabla2[[#This Row],[Fecha]])</f>
        <v>2023</v>
      </c>
    </row>
    <row r="20" spans="1:19" hidden="1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3">
        <f>YEAR(Tabla2[[#This Row],[Fecha]])</f>
        <v>2023</v>
      </c>
    </row>
    <row r="21" spans="1:19" hidden="1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3">
        <f>YEAR(Tabla2[[#This Row],[Fecha]])</f>
        <v>2023</v>
      </c>
    </row>
    <row r="22" spans="1:19" hidden="1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  <c r="S22" s="13">
        <f>YEAR(Tabla2[[#This Row],[Fecha]])</f>
        <v>2023</v>
      </c>
    </row>
    <row r="23" spans="1:19" hidden="1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3">
        <f>YEAR(Tabla2[[#This Row],[Fecha]])</f>
        <v>2023</v>
      </c>
    </row>
    <row r="24" spans="1:19" hidden="1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3">
        <f>YEAR(Tabla2[[#This Row],[Fecha]])</f>
        <v>2023</v>
      </c>
    </row>
    <row r="25" spans="1:19" hidden="1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3">
        <f>YEAR(Tabla2[[#This Row],[Fecha]])</f>
        <v>2023</v>
      </c>
    </row>
    <row r="26" spans="1:19" hidden="1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  <c r="S26" s="13">
        <f>YEAR(Tabla2[[#This Row],[Fecha]])</f>
        <v>2023</v>
      </c>
    </row>
    <row r="27" spans="1:19" hidden="1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3">
        <f>YEAR(Tabla2[[#This Row],[Fecha]])</f>
        <v>2023</v>
      </c>
    </row>
    <row r="28" spans="1:19" hidden="1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  <c r="S28" s="13">
        <f>YEAR(Tabla2[[#This Row],[Fecha]])</f>
        <v>2023</v>
      </c>
    </row>
    <row r="29" spans="1:19" hidden="1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3">
        <f>YEAR(Tabla2[[#This Row],[Fecha]])</f>
        <v>2023</v>
      </c>
    </row>
    <row r="30" spans="1:19" hidden="1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3">
        <f>YEAR(Tabla2[[#This Row],[Fecha]])</f>
        <v>2023</v>
      </c>
    </row>
    <row r="31" spans="1:19" hidden="1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3">
        <f>YEAR(Tabla2[[#This Row],[Fecha]])</f>
        <v>2023</v>
      </c>
    </row>
    <row r="32" spans="1:19" hidden="1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>
        <f>YEAR(Tabla2[[#This Row],[Fecha]])</f>
        <v>2023</v>
      </c>
    </row>
    <row r="33" spans="1:19" hidden="1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3">
        <f>YEAR(Tabla2[[#This Row],[Fecha]])</f>
        <v>2023</v>
      </c>
    </row>
    <row r="34" spans="1:19" hidden="1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3">
        <f>YEAR(Tabla2[[#This Row],[Fecha]])</f>
        <v>2023</v>
      </c>
    </row>
    <row r="35" spans="1:19" hidden="1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  <c r="S35" s="13">
        <f>YEAR(Tabla2[[#This Row],[Fecha]])</f>
        <v>2023</v>
      </c>
    </row>
    <row r="36" spans="1:19" hidden="1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  <c r="S36" s="13">
        <f>YEAR(Tabla2[[#This Row],[Fecha]])</f>
        <v>2023</v>
      </c>
    </row>
    <row r="37" spans="1:19" hidden="1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  <c r="S37" s="13">
        <f>YEAR(Tabla2[[#This Row],[Fecha]])</f>
        <v>2023</v>
      </c>
    </row>
    <row r="38" spans="1:19" hidden="1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3">
        <f>YEAR(Tabla2[[#This Row],[Fecha]])</f>
        <v>2023</v>
      </c>
    </row>
    <row r="39" spans="1:19" hidden="1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3">
        <f>YEAR(Tabla2[[#This Row],[Fecha]])</f>
        <v>2023</v>
      </c>
    </row>
    <row r="40" spans="1:19" hidden="1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3">
        <f>YEAR(Tabla2[[#This Row],[Fecha]])</f>
        <v>2023</v>
      </c>
    </row>
    <row r="41" spans="1:19" hidden="1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3">
        <f>YEAR(Tabla2[[#This Row],[Fecha]])</f>
        <v>2023</v>
      </c>
    </row>
    <row r="42" spans="1:19" hidden="1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3">
        <f>YEAR(Tabla2[[#This Row],[Fecha]])</f>
        <v>2023</v>
      </c>
    </row>
    <row r="43" spans="1:19" hidden="1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3">
        <f>YEAR(Tabla2[[#This Row],[Fecha]])</f>
        <v>2023</v>
      </c>
    </row>
    <row r="44" spans="1:19" hidden="1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3">
        <f>YEAR(Tabla2[[#This Row],[Fecha]])</f>
        <v>2023</v>
      </c>
    </row>
    <row r="45" spans="1:19" hidden="1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3">
        <f>YEAR(Tabla2[[#This Row],[Fecha]])</f>
        <v>2023</v>
      </c>
    </row>
    <row r="46" spans="1:19" hidden="1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3">
        <f>YEAR(Tabla2[[#This Row],[Fecha]])</f>
        <v>2023</v>
      </c>
    </row>
    <row r="47" spans="1:19" hidden="1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3">
        <f>YEAR(Tabla2[[#This Row],[Fecha]])</f>
        <v>2023</v>
      </c>
    </row>
    <row r="48" spans="1:19" hidden="1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3">
        <f>YEAR(Tabla2[[#This Row],[Fecha]])</f>
        <v>2023</v>
      </c>
    </row>
    <row r="49" spans="1:19" hidden="1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3">
        <f>YEAR(Tabla2[[#This Row],[Fecha]])</f>
        <v>2023</v>
      </c>
    </row>
    <row r="50" spans="1:19" hidden="1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3">
        <f>YEAR(Tabla2[[#This Row],[Fecha]])</f>
        <v>2023</v>
      </c>
    </row>
    <row r="51" spans="1:19" hidden="1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3">
        <f>YEAR(Tabla2[[#This Row],[Fecha]])</f>
        <v>2023</v>
      </c>
    </row>
    <row r="52" spans="1:19" hidden="1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3">
        <f>YEAR(Tabla2[[#This Row],[Fecha]])</f>
        <v>2023</v>
      </c>
    </row>
    <row r="53" spans="1:19" hidden="1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3">
        <f>YEAR(Tabla2[[#This Row],[Fecha]])</f>
        <v>2023</v>
      </c>
    </row>
    <row r="54" spans="1:19" hidden="1" x14ac:dyDescent="0.3">
      <c r="A54" s="1">
        <v>45073</v>
      </c>
      <c r="B54" s="1" t="s">
        <v>82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3">
        <f>YEAR(Tabla2[[#This Row],[Fecha]])</f>
        <v>2023</v>
      </c>
    </row>
    <row r="55" spans="1:19" hidden="1" x14ac:dyDescent="0.3">
      <c r="A55" s="1">
        <v>45074</v>
      </c>
      <c r="B55" s="1" t="s">
        <v>82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3">
        <f>YEAR(Tabla2[[#This Row],[Fecha]])</f>
        <v>2023</v>
      </c>
    </row>
    <row r="56" spans="1:19" hidden="1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  <c r="S56" s="13">
        <f>YEAR(Tabla2[[#This Row],[Fecha]])</f>
        <v>2023</v>
      </c>
    </row>
    <row r="57" spans="1:19" hidden="1" x14ac:dyDescent="0.3">
      <c r="A57" s="1">
        <v>45075</v>
      </c>
      <c r="B57" s="1" t="s">
        <v>7</v>
      </c>
      <c r="C57" s="4">
        <f t="shared" ref="C57:C62" si="8"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3">
        <f>YEAR(Tabla2[[#This Row],[Fecha]])</f>
        <v>2023</v>
      </c>
    </row>
    <row r="58" spans="1:19" hidden="1" x14ac:dyDescent="0.3">
      <c r="A58" s="1">
        <v>45077</v>
      </c>
      <c r="B58" s="1" t="s">
        <v>7</v>
      </c>
      <c r="C58" s="4">
        <f t="shared" si="8"/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3">
        <f>YEAR(Tabla2[[#This Row],[Fecha]])</f>
        <v>2023</v>
      </c>
    </row>
    <row r="59" spans="1:19" hidden="1" x14ac:dyDescent="0.3">
      <c r="A59" s="1">
        <v>45130</v>
      </c>
      <c r="B59" s="1" t="s">
        <v>7</v>
      </c>
      <c r="C59" s="4">
        <f t="shared" si="8"/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3">
        <f>YEAR(Tabla2[[#This Row],[Fecha]])</f>
        <v>2023</v>
      </c>
    </row>
    <row r="60" spans="1:19" hidden="1" x14ac:dyDescent="0.3">
      <c r="A60" s="1">
        <v>45131</v>
      </c>
      <c r="B60" s="1" t="s">
        <v>7</v>
      </c>
      <c r="C60" s="4">
        <f t="shared" si="8"/>
        <v>48</v>
      </c>
      <c r="D60" s="3">
        <v>31</v>
      </c>
      <c r="E60" s="3">
        <v>12</v>
      </c>
      <c r="F60" s="3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3">
        <f>YEAR(Tabla2[[#This Row],[Fecha]])</f>
        <v>2023</v>
      </c>
    </row>
    <row r="61" spans="1:19" hidden="1" x14ac:dyDescent="0.3">
      <c r="A61" s="1">
        <v>45132</v>
      </c>
      <c r="B61" s="1" t="s">
        <v>83</v>
      </c>
      <c r="C61" s="4">
        <f t="shared" si="8"/>
        <v>2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3">
        <f>YEAR(Tabla2[[#This Row],[Fecha]])</f>
        <v>2023</v>
      </c>
    </row>
    <row r="62" spans="1:19" hidden="1" x14ac:dyDescent="0.3">
      <c r="A62" s="1">
        <v>45132</v>
      </c>
      <c r="B62" s="1" t="s">
        <v>6</v>
      </c>
      <c r="C62" s="4">
        <f t="shared" si="8"/>
        <v>70</v>
      </c>
      <c r="D62" s="3">
        <v>1</v>
      </c>
      <c r="E62" s="3">
        <v>1</v>
      </c>
      <c r="F62" s="3">
        <v>1</v>
      </c>
      <c r="G62" s="3">
        <v>11</v>
      </c>
      <c r="H62" s="3">
        <v>11</v>
      </c>
      <c r="I62" s="3">
        <v>5</v>
      </c>
      <c r="J62" s="3">
        <v>5</v>
      </c>
      <c r="K62" s="3">
        <v>2</v>
      </c>
      <c r="L62" s="3">
        <v>5</v>
      </c>
      <c r="M62" s="3">
        <v>8</v>
      </c>
      <c r="N62" s="3">
        <v>20</v>
      </c>
      <c r="O62" s="3"/>
      <c r="P62" s="3"/>
      <c r="Q62" s="3"/>
      <c r="R62" s="3"/>
      <c r="S62" s="13">
        <f>YEAR(Tabla2[[#This Row],[Fecha]])</f>
        <v>2023</v>
      </c>
    </row>
    <row r="63" spans="1:19" hidden="1" x14ac:dyDescent="0.3">
      <c r="A63" s="1">
        <v>45133</v>
      </c>
      <c r="B63" s="1" t="s">
        <v>6</v>
      </c>
      <c r="C63" s="4">
        <f t="shared" ref="C63:C69" si="9">SUM(D63:R63)</f>
        <v>12</v>
      </c>
      <c r="D63" s="3">
        <v>4</v>
      </c>
      <c r="E63" s="3">
        <v>4</v>
      </c>
      <c r="F63" s="3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3">
        <f>YEAR(Tabla2[[#This Row],[Fecha]])</f>
        <v>2023</v>
      </c>
    </row>
    <row r="64" spans="1:19" hidden="1" x14ac:dyDescent="0.3">
      <c r="A64" s="1">
        <v>45133</v>
      </c>
      <c r="B64" s="1" t="s">
        <v>25</v>
      </c>
      <c r="C64" s="4">
        <f t="shared" si="9"/>
        <v>48</v>
      </c>
      <c r="D64" s="3">
        <v>6</v>
      </c>
      <c r="E64" s="3">
        <v>2</v>
      </c>
      <c r="F64" s="3">
        <v>8</v>
      </c>
      <c r="G64" s="3">
        <v>7</v>
      </c>
      <c r="H64" s="3">
        <v>3</v>
      </c>
      <c r="I64" s="3">
        <v>3</v>
      </c>
      <c r="J64" s="3">
        <v>3</v>
      </c>
      <c r="K64" s="3">
        <v>5</v>
      </c>
      <c r="L64" s="3">
        <v>5</v>
      </c>
      <c r="M64" s="3">
        <v>6</v>
      </c>
      <c r="N64" s="3"/>
      <c r="O64" s="3"/>
      <c r="P64" s="3"/>
      <c r="Q64" s="3"/>
      <c r="R64" s="3"/>
      <c r="S64" s="13">
        <f>YEAR(Tabla2[[#This Row],[Fecha]])</f>
        <v>2023</v>
      </c>
    </row>
    <row r="65" spans="1:19" hidden="1" x14ac:dyDescent="0.3">
      <c r="A65" s="1">
        <v>45134</v>
      </c>
      <c r="B65" s="1" t="s">
        <v>25</v>
      </c>
      <c r="C65" s="4">
        <f t="shared" si="9"/>
        <v>45</v>
      </c>
      <c r="D65" s="3">
        <v>3</v>
      </c>
      <c r="E65" s="3">
        <v>4</v>
      </c>
      <c r="F65" s="3">
        <v>4</v>
      </c>
      <c r="G65" s="3">
        <v>3</v>
      </c>
      <c r="H65" s="3">
        <v>1</v>
      </c>
      <c r="I65" s="3">
        <v>3</v>
      </c>
      <c r="J65" s="3">
        <v>1</v>
      </c>
      <c r="K65" s="3">
        <v>3</v>
      </c>
      <c r="L65" s="3">
        <v>4</v>
      </c>
      <c r="M65" s="3">
        <v>8</v>
      </c>
      <c r="N65" s="3">
        <v>1</v>
      </c>
      <c r="O65" s="3">
        <v>5</v>
      </c>
      <c r="P65" s="3">
        <v>5</v>
      </c>
      <c r="Q65" s="3"/>
      <c r="R65" s="3"/>
      <c r="S65" s="13">
        <f>YEAR(Tabla2[[#This Row],[Fecha]])</f>
        <v>2023</v>
      </c>
    </row>
    <row r="66" spans="1:19" hidden="1" x14ac:dyDescent="0.3">
      <c r="A66" s="1">
        <v>45135</v>
      </c>
      <c r="B66" s="1" t="s">
        <v>25</v>
      </c>
      <c r="C66" s="4">
        <f t="shared" si="9"/>
        <v>52</v>
      </c>
      <c r="D66" s="3">
        <v>3</v>
      </c>
      <c r="E66" s="3">
        <v>14</v>
      </c>
      <c r="F66" s="3">
        <v>4</v>
      </c>
      <c r="G66" s="3">
        <v>6</v>
      </c>
      <c r="H66" s="3">
        <v>2</v>
      </c>
      <c r="I66" s="3">
        <v>2</v>
      </c>
      <c r="J66" s="3">
        <v>4</v>
      </c>
      <c r="K66" s="3">
        <v>3</v>
      </c>
      <c r="L66" s="3">
        <v>6</v>
      </c>
      <c r="M66" s="3">
        <v>1</v>
      </c>
      <c r="N66" s="3">
        <v>2</v>
      </c>
      <c r="O66" s="3">
        <v>5</v>
      </c>
      <c r="P66" s="3"/>
      <c r="Q66" s="3"/>
      <c r="R66" s="3"/>
      <c r="S66" s="13">
        <f>YEAR(Tabla2[[#This Row],[Fecha]])</f>
        <v>2023</v>
      </c>
    </row>
    <row r="67" spans="1:19" hidden="1" x14ac:dyDescent="0.3">
      <c r="A67" s="1">
        <v>45136</v>
      </c>
      <c r="B67" s="1" t="s">
        <v>25</v>
      </c>
      <c r="C67" s="4">
        <f t="shared" si="9"/>
        <v>62</v>
      </c>
      <c r="D67" s="3">
        <v>3</v>
      </c>
      <c r="E67" s="3">
        <v>5</v>
      </c>
      <c r="F67" s="3">
        <v>3</v>
      </c>
      <c r="G67" s="3">
        <v>7</v>
      </c>
      <c r="H67" s="3">
        <v>3</v>
      </c>
      <c r="I67" s="3">
        <v>4</v>
      </c>
      <c r="J67" s="3">
        <v>1</v>
      </c>
      <c r="K67" s="3">
        <v>5</v>
      </c>
      <c r="L67" s="3">
        <v>3</v>
      </c>
      <c r="M67" s="3">
        <v>2</v>
      </c>
      <c r="N67" s="3">
        <v>3</v>
      </c>
      <c r="O67" s="3">
        <v>5</v>
      </c>
      <c r="P67" s="3">
        <v>3</v>
      </c>
      <c r="Q67" s="3">
        <v>4</v>
      </c>
      <c r="R67" s="3">
        <f>3+4+4</f>
        <v>11</v>
      </c>
      <c r="S67" s="13">
        <f>YEAR(Tabla2[[#This Row],[Fecha]])</f>
        <v>2023</v>
      </c>
    </row>
    <row r="68" spans="1:19" hidden="1" x14ac:dyDescent="0.3">
      <c r="A68" s="1">
        <v>45137</v>
      </c>
      <c r="B68" s="1" t="s">
        <v>25</v>
      </c>
      <c r="C68" s="4">
        <f t="shared" si="9"/>
        <v>35</v>
      </c>
      <c r="D68" s="3">
        <v>9</v>
      </c>
      <c r="E68" s="3">
        <v>5</v>
      </c>
      <c r="F68" s="3">
        <v>1</v>
      </c>
      <c r="G68" s="3">
        <v>2</v>
      </c>
      <c r="H68" s="3">
        <v>4</v>
      </c>
      <c r="I68" s="3">
        <v>2</v>
      </c>
      <c r="J68" s="3">
        <v>2</v>
      </c>
      <c r="K68" s="3">
        <v>4</v>
      </c>
      <c r="L68" s="3">
        <v>6</v>
      </c>
      <c r="M68" s="3"/>
      <c r="N68" s="3"/>
      <c r="O68" s="3"/>
      <c r="P68" s="3"/>
      <c r="Q68" s="3"/>
      <c r="R68" s="3"/>
      <c r="S68" s="13">
        <f>YEAR(Tabla2[[#This Row],[Fecha]])</f>
        <v>2023</v>
      </c>
    </row>
    <row r="69" spans="1:19" hidden="1" x14ac:dyDescent="0.3">
      <c r="A69" s="1">
        <v>45138</v>
      </c>
      <c r="B69" s="1" t="s">
        <v>25</v>
      </c>
      <c r="C69" s="4">
        <f t="shared" si="9"/>
        <v>31</v>
      </c>
      <c r="D69" s="3">
        <v>1</v>
      </c>
      <c r="E69" s="3">
        <v>4</v>
      </c>
      <c r="F69" s="3">
        <v>3</v>
      </c>
      <c r="G69" s="3">
        <v>2</v>
      </c>
      <c r="H69" s="3">
        <v>3</v>
      </c>
      <c r="I69" s="3">
        <v>2</v>
      </c>
      <c r="J69" s="3">
        <v>3</v>
      </c>
      <c r="K69" s="3">
        <v>6</v>
      </c>
      <c r="L69" s="3">
        <v>2</v>
      </c>
      <c r="M69" s="3">
        <v>1</v>
      </c>
      <c r="N69" s="3">
        <v>2</v>
      </c>
      <c r="O69" s="3">
        <v>2</v>
      </c>
      <c r="P69" s="3"/>
      <c r="Q69" s="3"/>
      <c r="R69" s="3"/>
      <c r="S69" s="13">
        <f>YEAR(Tabla2[[#This Row],[Fecha]])</f>
        <v>2023</v>
      </c>
    </row>
    <row r="70" spans="1:19" hidden="1" x14ac:dyDescent="0.3">
      <c r="A70" s="1">
        <v>45139</v>
      </c>
      <c r="B70" s="1" t="s">
        <v>25</v>
      </c>
      <c r="C70" s="4">
        <f t="shared" ref="C70:C75" si="10">SUM(D70:R70)</f>
        <v>32</v>
      </c>
      <c r="D70" s="3">
        <v>9</v>
      </c>
      <c r="E70" s="3">
        <v>2</v>
      </c>
      <c r="F70" s="3">
        <v>4</v>
      </c>
      <c r="G70" s="3">
        <v>3</v>
      </c>
      <c r="H70" s="3">
        <v>1</v>
      </c>
      <c r="I70" s="3">
        <v>2</v>
      </c>
      <c r="J70" s="3">
        <v>1</v>
      </c>
      <c r="K70" s="3">
        <v>3</v>
      </c>
      <c r="L70" s="3">
        <v>7</v>
      </c>
      <c r="M70" s="3"/>
      <c r="N70" s="3"/>
      <c r="O70" s="3"/>
      <c r="P70" s="3"/>
      <c r="Q70" s="3"/>
      <c r="R70" s="3"/>
      <c r="S70" s="13">
        <f>YEAR(Tabla2[[#This Row],[Fecha]])</f>
        <v>2023</v>
      </c>
    </row>
    <row r="71" spans="1:19" hidden="1" x14ac:dyDescent="0.3">
      <c r="A71" s="1">
        <v>45140</v>
      </c>
      <c r="B71" s="1" t="s">
        <v>25</v>
      </c>
      <c r="C71" s="4">
        <f t="shared" si="10"/>
        <v>34</v>
      </c>
      <c r="D71" s="3">
        <v>2</v>
      </c>
      <c r="E71" s="3">
        <v>2</v>
      </c>
      <c r="F71" s="3">
        <v>2</v>
      </c>
      <c r="G71" s="3">
        <v>10</v>
      </c>
      <c r="H71" s="3">
        <v>4</v>
      </c>
      <c r="I71" s="3">
        <v>4</v>
      </c>
      <c r="J71" s="3">
        <v>5</v>
      </c>
      <c r="K71" s="3">
        <v>2</v>
      </c>
      <c r="L71" s="3">
        <v>3</v>
      </c>
      <c r="M71" s="3"/>
      <c r="N71" s="3"/>
      <c r="O71" s="3"/>
      <c r="P71" s="3"/>
      <c r="Q71" s="3"/>
      <c r="R71" s="3"/>
      <c r="S71" s="13">
        <f>YEAR(Tabla2[[#This Row],[Fecha]])</f>
        <v>2023</v>
      </c>
    </row>
    <row r="72" spans="1:19" hidden="1" x14ac:dyDescent="0.3">
      <c r="A72" s="1">
        <v>45141</v>
      </c>
      <c r="B72" s="1" t="s">
        <v>25</v>
      </c>
      <c r="C72" s="4">
        <f t="shared" si="10"/>
        <v>25</v>
      </c>
      <c r="D72" s="3">
        <v>14</v>
      </c>
      <c r="E72" s="3">
        <v>11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3">
        <f>YEAR(Tabla2[[#This Row],[Fecha]])</f>
        <v>2023</v>
      </c>
    </row>
    <row r="73" spans="1:19" hidden="1" x14ac:dyDescent="0.3">
      <c r="A73" s="1">
        <v>45141</v>
      </c>
      <c r="B73" s="1" t="s">
        <v>7</v>
      </c>
      <c r="C73" s="4">
        <f t="shared" si="10"/>
        <v>8</v>
      </c>
      <c r="D73" s="3">
        <v>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3">
        <f>YEAR(Tabla2[[#This Row],[Fecha]])</f>
        <v>2023</v>
      </c>
    </row>
    <row r="74" spans="1:19" hidden="1" x14ac:dyDescent="0.3">
      <c r="A74" s="1">
        <v>45142</v>
      </c>
      <c r="B74" s="1" t="s">
        <v>25</v>
      </c>
      <c r="C74" s="4">
        <f t="shared" si="10"/>
        <v>40</v>
      </c>
      <c r="D74" s="3">
        <v>26</v>
      </c>
      <c r="E74" s="3">
        <v>14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3">
        <f>YEAR(Tabla2[[#This Row],[Fecha]])</f>
        <v>2023</v>
      </c>
    </row>
    <row r="75" spans="1:19" hidden="1" x14ac:dyDescent="0.3">
      <c r="A75" s="1">
        <v>45143</v>
      </c>
      <c r="B75" s="1" t="s">
        <v>25</v>
      </c>
      <c r="C75" s="4">
        <f t="shared" si="10"/>
        <v>36</v>
      </c>
      <c r="D75" s="3">
        <v>20</v>
      </c>
      <c r="E75" s="3">
        <v>4</v>
      </c>
      <c r="F75" s="3">
        <v>3</v>
      </c>
      <c r="G75" s="3">
        <v>5</v>
      </c>
      <c r="H75" s="3">
        <v>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13">
        <f>YEAR(Tabla2[[#This Row],[Fecha]])</f>
        <v>2023</v>
      </c>
    </row>
    <row r="76" spans="1:19" hidden="1" x14ac:dyDescent="0.3">
      <c r="A76" s="1">
        <v>45145</v>
      </c>
      <c r="B76" s="1" t="s">
        <v>25</v>
      </c>
      <c r="C76" s="4">
        <f t="shared" ref="C76:C81" si="11">SUM(D76:R76)</f>
        <v>52</v>
      </c>
      <c r="D76" s="3">
        <v>16</v>
      </c>
      <c r="E76" s="3">
        <v>7</v>
      </c>
      <c r="F76" s="3">
        <v>2</v>
      </c>
      <c r="G76" s="3">
        <v>11</v>
      </c>
      <c r="H76" s="3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13">
        <f>YEAR(Tabla2[[#This Row],[Fecha]])</f>
        <v>2023</v>
      </c>
    </row>
    <row r="77" spans="1:19" hidden="1" x14ac:dyDescent="0.3">
      <c r="A77" s="1">
        <v>45147</v>
      </c>
      <c r="B77" s="1" t="s">
        <v>7</v>
      </c>
      <c r="C77" s="4">
        <f t="shared" si="11"/>
        <v>72</v>
      </c>
      <c r="D77" s="3">
        <v>7</v>
      </c>
      <c r="E77" s="3">
        <v>4</v>
      </c>
      <c r="F77" s="3">
        <v>1</v>
      </c>
      <c r="G77" s="3">
        <v>6</v>
      </c>
      <c r="H77" s="3">
        <v>8</v>
      </c>
      <c r="I77" s="3">
        <v>21</v>
      </c>
      <c r="J77" s="3">
        <v>9</v>
      </c>
      <c r="K77" s="3">
        <v>16</v>
      </c>
      <c r="L77" s="3"/>
      <c r="M77" s="3"/>
      <c r="N77" s="3"/>
      <c r="O77" s="3"/>
      <c r="P77" s="3"/>
      <c r="Q77" s="3"/>
      <c r="R77" s="3"/>
      <c r="S77" s="13">
        <f>YEAR(Tabla2[[#This Row],[Fecha]])</f>
        <v>2023</v>
      </c>
    </row>
    <row r="78" spans="1:19" hidden="1" x14ac:dyDescent="0.3">
      <c r="A78" s="1">
        <v>45148</v>
      </c>
      <c r="B78" s="1" t="s">
        <v>7</v>
      </c>
      <c r="C78" s="4">
        <f t="shared" si="11"/>
        <v>142</v>
      </c>
      <c r="D78" s="3">
        <v>6</v>
      </c>
      <c r="E78" s="3">
        <v>28</v>
      </c>
      <c r="F78" s="3">
        <v>1</v>
      </c>
      <c r="G78" s="3">
        <v>9</v>
      </c>
      <c r="H78" s="3">
        <v>14</v>
      </c>
      <c r="I78" s="3">
        <v>15</v>
      </c>
      <c r="J78" s="3">
        <v>8</v>
      </c>
      <c r="K78" s="3">
        <v>7</v>
      </c>
      <c r="L78" s="3">
        <v>7</v>
      </c>
      <c r="M78" s="3">
        <v>10</v>
      </c>
      <c r="N78" s="3">
        <v>4</v>
      </c>
      <c r="O78" s="3">
        <v>10</v>
      </c>
      <c r="P78" s="3">
        <v>12</v>
      </c>
      <c r="Q78" s="3">
        <v>3</v>
      </c>
      <c r="R78" s="3">
        <v>8</v>
      </c>
      <c r="S78" s="13">
        <f>YEAR(Tabla2[[#This Row],[Fecha]])</f>
        <v>2023</v>
      </c>
    </row>
    <row r="79" spans="1:19" hidden="1" x14ac:dyDescent="0.3">
      <c r="A79" s="1">
        <v>45148</v>
      </c>
      <c r="B79" s="1" t="s">
        <v>7</v>
      </c>
      <c r="C79" s="4">
        <f t="shared" si="11"/>
        <v>87</v>
      </c>
      <c r="D79" s="3">
        <v>8</v>
      </c>
      <c r="E79" s="3">
        <v>8</v>
      </c>
      <c r="F79" s="3">
        <v>11</v>
      </c>
      <c r="G79" s="3">
        <v>10</v>
      </c>
      <c r="H79" s="3">
        <v>14</v>
      </c>
      <c r="I79" s="3">
        <v>18</v>
      </c>
      <c r="J79" s="3">
        <v>6</v>
      </c>
      <c r="K79" s="3">
        <v>8</v>
      </c>
      <c r="L79" s="3">
        <v>4</v>
      </c>
      <c r="M79" s="3"/>
      <c r="N79" s="3"/>
      <c r="O79" s="3"/>
      <c r="P79" s="3"/>
      <c r="Q79" s="3"/>
      <c r="R79" s="3"/>
      <c r="S79" s="13">
        <f>YEAR(Tabla2[[#This Row],[Fecha]])</f>
        <v>2023</v>
      </c>
    </row>
    <row r="80" spans="1:19" hidden="1" x14ac:dyDescent="0.3">
      <c r="A80" s="1">
        <v>45149</v>
      </c>
      <c r="B80" s="1" t="s">
        <v>7</v>
      </c>
      <c r="C80" s="4">
        <f t="shared" si="11"/>
        <v>39</v>
      </c>
      <c r="D80" s="3">
        <v>9</v>
      </c>
      <c r="E80" s="3">
        <v>14</v>
      </c>
      <c r="F80" s="3">
        <v>5</v>
      </c>
      <c r="G80" s="3">
        <v>11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3">
        <f>YEAR(Tabla2[[#This Row],[Fecha]])</f>
        <v>2023</v>
      </c>
    </row>
    <row r="81" spans="1:19" hidden="1" x14ac:dyDescent="0.3">
      <c r="A81" s="1">
        <v>45152</v>
      </c>
      <c r="B81" s="1" t="s">
        <v>7</v>
      </c>
      <c r="C81" s="4">
        <f t="shared" si="11"/>
        <v>35</v>
      </c>
      <c r="D81" s="3">
        <v>13</v>
      </c>
      <c r="E81" s="3">
        <v>3</v>
      </c>
      <c r="F81" s="3">
        <v>7</v>
      </c>
      <c r="G81" s="3">
        <v>12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3">
        <f>YEAR(Tabla2[[#This Row],[Fecha]])</f>
        <v>2023</v>
      </c>
    </row>
    <row r="82" spans="1:19" hidden="1" x14ac:dyDescent="0.3">
      <c r="A82" s="1">
        <v>45154</v>
      </c>
      <c r="B82" s="1" t="s">
        <v>7</v>
      </c>
      <c r="C82" s="4">
        <f t="shared" ref="C82:C87" si="12">SUM(D82:R82)</f>
        <v>67</v>
      </c>
      <c r="D82" s="3">
        <v>12</v>
      </c>
      <c r="E82" s="3">
        <v>11</v>
      </c>
      <c r="F82" s="3">
        <v>3</v>
      </c>
      <c r="G82" s="3">
        <v>4</v>
      </c>
      <c r="H82" s="3">
        <v>17</v>
      </c>
      <c r="I82" s="3">
        <v>11</v>
      </c>
      <c r="J82" s="3">
        <v>9</v>
      </c>
      <c r="K82" s="3"/>
      <c r="L82" s="3"/>
      <c r="M82" s="3"/>
      <c r="N82" s="3"/>
      <c r="O82" s="3"/>
      <c r="P82" s="3"/>
      <c r="Q82" s="3"/>
      <c r="R82" s="3"/>
      <c r="S82" s="13">
        <f>YEAR(Tabla2[[#This Row],[Fecha]])</f>
        <v>2023</v>
      </c>
    </row>
    <row r="83" spans="1:19" hidden="1" x14ac:dyDescent="0.3">
      <c r="A83" s="1">
        <v>45155</v>
      </c>
      <c r="B83" s="1" t="s">
        <v>7</v>
      </c>
      <c r="C83" s="4">
        <f t="shared" si="12"/>
        <v>30</v>
      </c>
      <c r="D83" s="3">
        <v>5</v>
      </c>
      <c r="E83" s="3">
        <v>7</v>
      </c>
      <c r="F83" s="3">
        <v>12</v>
      </c>
      <c r="G83" s="3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3">
        <f>YEAR(Tabla2[[#This Row],[Fecha]])</f>
        <v>2023</v>
      </c>
    </row>
    <row r="84" spans="1:19" hidden="1" x14ac:dyDescent="0.3">
      <c r="A84" s="1">
        <v>45156</v>
      </c>
      <c r="B84" s="1" t="s">
        <v>7</v>
      </c>
      <c r="C84" s="4">
        <f t="shared" si="12"/>
        <v>31</v>
      </c>
      <c r="D84" s="3">
        <v>6</v>
      </c>
      <c r="E84" s="3">
        <v>14</v>
      </c>
      <c r="F84" s="3">
        <v>7</v>
      </c>
      <c r="G84" s="3">
        <v>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3">
        <f>YEAR(Tabla2[[#This Row],[Fecha]])</f>
        <v>2023</v>
      </c>
    </row>
    <row r="85" spans="1:19" hidden="1" x14ac:dyDescent="0.3">
      <c r="A85" s="1">
        <v>45157</v>
      </c>
      <c r="B85" s="1" t="s">
        <v>7</v>
      </c>
      <c r="C85" s="4">
        <f t="shared" si="12"/>
        <v>42</v>
      </c>
      <c r="D85" s="3">
        <v>10</v>
      </c>
      <c r="E85" s="3">
        <v>5</v>
      </c>
      <c r="F85" s="3">
        <v>6</v>
      </c>
      <c r="G85" s="3">
        <v>3</v>
      </c>
      <c r="H85" s="3">
        <v>11</v>
      </c>
      <c r="I85" s="3">
        <v>6</v>
      </c>
      <c r="J85" s="3">
        <v>1</v>
      </c>
      <c r="K85" s="3"/>
      <c r="L85" s="3"/>
      <c r="M85" s="3"/>
      <c r="N85" s="3"/>
      <c r="O85" s="3"/>
      <c r="P85" s="3"/>
      <c r="Q85" s="3"/>
      <c r="R85" s="3"/>
      <c r="S85" s="13">
        <f>YEAR(Tabla2[[#This Row],[Fecha]])</f>
        <v>2023</v>
      </c>
    </row>
    <row r="86" spans="1:19" hidden="1" x14ac:dyDescent="0.3">
      <c r="A86" s="1">
        <v>45158</v>
      </c>
      <c r="B86" s="1" t="s">
        <v>25</v>
      </c>
      <c r="C86" s="4">
        <f t="shared" si="12"/>
        <v>37</v>
      </c>
      <c r="D86" s="3">
        <v>12</v>
      </c>
      <c r="E86" s="3">
        <v>13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3">
        <f>YEAR(Tabla2[[#This Row],[Fecha]])</f>
        <v>2023</v>
      </c>
    </row>
    <row r="87" spans="1:19" hidden="1" x14ac:dyDescent="0.3">
      <c r="A87" s="1">
        <v>45173</v>
      </c>
      <c r="B87" s="1" t="s">
        <v>25</v>
      </c>
      <c r="C87" s="4">
        <f t="shared" si="12"/>
        <v>34</v>
      </c>
      <c r="D87" s="3">
        <v>12</v>
      </c>
      <c r="E87" s="3">
        <v>22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3">
        <f>YEAR(Tabla2[[#This Row],[Fecha]])</f>
        <v>2023</v>
      </c>
    </row>
    <row r="88" spans="1:19" hidden="1" x14ac:dyDescent="0.3">
      <c r="A88" s="1">
        <v>45175</v>
      </c>
      <c r="B88" s="1" t="s">
        <v>25</v>
      </c>
      <c r="C88" s="4">
        <f t="shared" ref="C88:C94" si="13">SUM(D88:R88)</f>
        <v>17</v>
      </c>
      <c r="D88" s="3">
        <v>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3">
        <f>YEAR(Tabla2[[#This Row],[Fecha]])</f>
        <v>2023</v>
      </c>
    </row>
    <row r="89" spans="1:19" hidden="1" x14ac:dyDescent="0.3">
      <c r="A89" s="1">
        <v>45191</v>
      </c>
      <c r="B89" s="1" t="s">
        <v>92</v>
      </c>
      <c r="C89" s="4">
        <f t="shared" si="13"/>
        <v>65</v>
      </c>
      <c r="D89" s="3">
        <v>5</v>
      </c>
      <c r="E89" s="3">
        <v>7</v>
      </c>
      <c r="F89" s="3">
        <v>9</v>
      </c>
      <c r="G89" s="3">
        <v>10</v>
      </c>
      <c r="H89" s="3">
        <v>7</v>
      </c>
      <c r="I89" s="3">
        <v>4</v>
      </c>
      <c r="J89" s="3">
        <v>5</v>
      </c>
      <c r="K89" s="3">
        <v>4</v>
      </c>
      <c r="L89" s="3">
        <v>7</v>
      </c>
      <c r="M89" s="3">
        <v>7</v>
      </c>
      <c r="N89" s="3"/>
      <c r="O89" s="3"/>
      <c r="P89" s="3"/>
      <c r="Q89" s="3"/>
      <c r="R89" s="3"/>
      <c r="S89" s="13">
        <f>YEAR(Tabla2[[#This Row],[Fecha]])</f>
        <v>2023</v>
      </c>
    </row>
    <row r="90" spans="1:19" hidden="1" x14ac:dyDescent="0.3">
      <c r="A90" s="1">
        <v>45192</v>
      </c>
      <c r="B90" s="1" t="s">
        <v>92</v>
      </c>
      <c r="C90" s="4">
        <f t="shared" si="13"/>
        <v>100</v>
      </c>
      <c r="D90" s="3">
        <v>8</v>
      </c>
      <c r="E90" s="3">
        <v>6</v>
      </c>
      <c r="F90" s="3">
        <v>8</v>
      </c>
      <c r="G90" s="3">
        <v>8</v>
      </c>
      <c r="H90" s="3">
        <v>6</v>
      </c>
      <c r="I90" s="3">
        <v>8</v>
      </c>
      <c r="J90" s="3">
        <v>6</v>
      </c>
      <c r="K90" s="3">
        <v>5</v>
      </c>
      <c r="L90" s="3">
        <v>6</v>
      </c>
      <c r="M90" s="3">
        <v>7</v>
      </c>
      <c r="N90" s="3">
        <v>5</v>
      </c>
      <c r="O90" s="3">
        <v>9</v>
      </c>
      <c r="P90" s="3">
        <v>6</v>
      </c>
      <c r="Q90" s="3">
        <v>5</v>
      </c>
      <c r="R90" s="3">
        <v>7</v>
      </c>
      <c r="S90" s="13">
        <f>YEAR(Tabla2[[#This Row],[Fecha]])</f>
        <v>2023</v>
      </c>
    </row>
    <row r="91" spans="1:19" hidden="1" x14ac:dyDescent="0.3">
      <c r="A91" s="1">
        <v>45192</v>
      </c>
      <c r="B91" s="1" t="s">
        <v>92</v>
      </c>
      <c r="C91" s="4">
        <f t="shared" si="13"/>
        <v>15</v>
      </c>
      <c r="D91" s="3">
        <v>6</v>
      </c>
      <c r="E91" s="3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3">
        <f>YEAR(Tabla2[[#This Row],[Fecha]])</f>
        <v>2023</v>
      </c>
    </row>
    <row r="92" spans="1:19" hidden="1" x14ac:dyDescent="0.3">
      <c r="A92" s="1">
        <v>45193</v>
      </c>
      <c r="B92" s="1" t="s">
        <v>92</v>
      </c>
      <c r="C92" s="4">
        <f t="shared" si="13"/>
        <v>49</v>
      </c>
      <c r="D92" s="3">
        <v>9</v>
      </c>
      <c r="E92" s="3">
        <v>6</v>
      </c>
      <c r="F92" s="3">
        <v>6</v>
      </c>
      <c r="G92" s="3">
        <v>4</v>
      </c>
      <c r="H92" s="3">
        <v>5</v>
      </c>
      <c r="I92" s="3">
        <v>11</v>
      </c>
      <c r="J92" s="3">
        <v>8</v>
      </c>
      <c r="K92" s="3"/>
      <c r="L92" s="3"/>
      <c r="M92" s="3"/>
      <c r="N92" s="3"/>
      <c r="O92" s="3"/>
      <c r="P92" s="3"/>
      <c r="Q92" s="3"/>
      <c r="R92" s="3"/>
      <c r="S92" s="13">
        <f>YEAR(Tabla2[[#This Row],[Fecha]])</f>
        <v>2023</v>
      </c>
    </row>
    <row r="93" spans="1:19" hidden="1" x14ac:dyDescent="0.3">
      <c r="A93" s="1">
        <v>45194</v>
      </c>
      <c r="B93" s="1" t="s">
        <v>92</v>
      </c>
      <c r="C93" s="4">
        <f t="shared" si="13"/>
        <v>33</v>
      </c>
      <c r="D93" s="3">
        <v>6</v>
      </c>
      <c r="E93" s="3">
        <v>6</v>
      </c>
      <c r="F93" s="3">
        <v>6</v>
      </c>
      <c r="G93" s="3">
        <v>9</v>
      </c>
      <c r="H93" s="3"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13">
        <f>YEAR(Tabla2[[#This Row],[Fecha]])</f>
        <v>2023</v>
      </c>
    </row>
    <row r="94" spans="1:19" hidden="1" x14ac:dyDescent="0.3">
      <c r="A94" s="1">
        <v>45195</v>
      </c>
      <c r="B94" s="1" t="s">
        <v>92</v>
      </c>
      <c r="C94" s="4">
        <f t="shared" si="13"/>
        <v>62</v>
      </c>
      <c r="D94" s="3">
        <v>5</v>
      </c>
      <c r="E94" s="3">
        <v>7</v>
      </c>
      <c r="F94" s="3">
        <v>11</v>
      </c>
      <c r="G94" s="3">
        <v>15</v>
      </c>
      <c r="H94" s="3">
        <v>6</v>
      </c>
      <c r="I94" s="3">
        <v>6</v>
      </c>
      <c r="J94" s="3">
        <v>4</v>
      </c>
      <c r="K94" s="3">
        <v>8</v>
      </c>
      <c r="L94" s="3"/>
      <c r="M94" s="3"/>
      <c r="N94" s="3"/>
      <c r="O94" s="3"/>
      <c r="P94" s="3"/>
      <c r="Q94" s="3"/>
      <c r="R94" s="3"/>
      <c r="S94" s="13">
        <f>YEAR(Tabla2[[#This Row],[Fecha]])</f>
        <v>2023</v>
      </c>
    </row>
    <row r="95" spans="1:19" hidden="1" x14ac:dyDescent="0.3">
      <c r="A95" s="1">
        <v>45196</v>
      </c>
      <c r="B95" s="1" t="s">
        <v>92</v>
      </c>
      <c r="C95" s="4">
        <f t="shared" ref="C95:C100" si="14">SUM(D95:R95)</f>
        <v>32</v>
      </c>
      <c r="D95" s="3">
        <v>1</v>
      </c>
      <c r="E95" s="3">
        <v>1</v>
      </c>
      <c r="F95" s="3">
        <v>2</v>
      </c>
      <c r="G95" s="3">
        <v>5</v>
      </c>
      <c r="H95" s="3">
        <v>3</v>
      </c>
      <c r="I95" s="3">
        <v>4</v>
      </c>
      <c r="J95" s="3">
        <v>2</v>
      </c>
      <c r="K95" s="3">
        <v>2</v>
      </c>
      <c r="L95" s="3">
        <v>1</v>
      </c>
      <c r="M95" s="3">
        <v>3</v>
      </c>
      <c r="N95" s="3">
        <v>2</v>
      </c>
      <c r="O95" s="3">
        <v>1</v>
      </c>
      <c r="P95" s="3">
        <v>2</v>
      </c>
      <c r="Q95" s="3">
        <v>3</v>
      </c>
      <c r="R95" s="3"/>
      <c r="S95" s="13">
        <f>YEAR(Tabla2[[#This Row],[Fecha]])</f>
        <v>2023</v>
      </c>
    </row>
    <row r="96" spans="1:19" hidden="1" x14ac:dyDescent="0.3">
      <c r="A96" s="1">
        <v>45234</v>
      </c>
      <c r="B96" s="1" t="s">
        <v>7</v>
      </c>
      <c r="C96" s="4">
        <f t="shared" si="14"/>
        <v>4</v>
      </c>
      <c r="D96" s="3">
        <v>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3">
        <f>YEAR(Tabla2[[#This Row],[Fecha]])</f>
        <v>2023</v>
      </c>
    </row>
    <row r="97" spans="1:19" hidden="1" x14ac:dyDescent="0.3">
      <c r="A97" s="1">
        <v>45234</v>
      </c>
      <c r="B97" s="1" t="s">
        <v>25</v>
      </c>
      <c r="C97" s="4">
        <f t="shared" si="14"/>
        <v>34</v>
      </c>
      <c r="D97" s="3">
        <v>1</v>
      </c>
      <c r="E97" s="3">
        <v>8</v>
      </c>
      <c r="F97" s="3">
        <v>1</v>
      </c>
      <c r="G97" s="3">
        <v>6</v>
      </c>
      <c r="H97" s="3">
        <v>8</v>
      </c>
      <c r="I97" s="3">
        <v>4</v>
      </c>
      <c r="J97" s="3">
        <v>6</v>
      </c>
      <c r="K97" s="3"/>
      <c r="L97" s="3"/>
      <c r="M97" s="3"/>
      <c r="N97" s="3"/>
      <c r="O97" s="3"/>
      <c r="P97" s="3"/>
      <c r="Q97" s="3"/>
      <c r="R97" s="3"/>
      <c r="S97" s="13">
        <f>YEAR(Tabla2[[#This Row],[Fecha]])</f>
        <v>2023</v>
      </c>
    </row>
    <row r="98" spans="1:19" hidden="1" x14ac:dyDescent="0.3">
      <c r="A98" s="1">
        <v>45235</v>
      </c>
      <c r="B98" s="1" t="s">
        <v>25</v>
      </c>
      <c r="C98" s="4">
        <f t="shared" si="14"/>
        <v>37</v>
      </c>
      <c r="D98" s="3">
        <v>5</v>
      </c>
      <c r="E98" s="3">
        <v>7</v>
      </c>
      <c r="F98" s="3">
        <v>11</v>
      </c>
      <c r="G98" s="3">
        <v>1</v>
      </c>
      <c r="H98" s="3">
        <v>3</v>
      </c>
      <c r="I98" s="3">
        <v>1</v>
      </c>
      <c r="J98" s="3">
        <v>9</v>
      </c>
      <c r="K98" s="3"/>
      <c r="L98" s="3"/>
      <c r="M98" s="3"/>
      <c r="N98" s="3"/>
      <c r="O98" s="3"/>
      <c r="P98" s="3"/>
      <c r="Q98" s="3"/>
      <c r="R98" s="3"/>
      <c r="S98" s="13">
        <f>YEAR(Tabla2[[#This Row],[Fecha]])</f>
        <v>2023</v>
      </c>
    </row>
    <row r="99" spans="1:19" hidden="1" x14ac:dyDescent="0.3">
      <c r="A99" s="1">
        <v>45236</v>
      </c>
      <c r="B99" s="1" t="s">
        <v>25</v>
      </c>
      <c r="C99" s="4">
        <f t="shared" si="14"/>
        <v>25</v>
      </c>
      <c r="D99" s="3">
        <v>3</v>
      </c>
      <c r="E99" s="3">
        <v>3</v>
      </c>
      <c r="F99" s="3">
        <v>5</v>
      </c>
      <c r="G99" s="3">
        <v>5</v>
      </c>
      <c r="H99" s="3">
        <v>5</v>
      </c>
      <c r="I99" s="3">
        <v>4</v>
      </c>
      <c r="J99" s="3"/>
      <c r="K99" s="3"/>
      <c r="L99" s="3"/>
      <c r="M99" s="3"/>
      <c r="N99" s="3"/>
      <c r="O99" s="3"/>
      <c r="P99" s="3"/>
      <c r="Q99" s="3"/>
      <c r="R99" s="3"/>
      <c r="S99" s="13">
        <f>YEAR(Tabla2[[#This Row],[Fecha]])</f>
        <v>2023</v>
      </c>
    </row>
    <row r="100" spans="1:19" hidden="1" x14ac:dyDescent="0.3">
      <c r="A100" s="1">
        <v>45237</v>
      </c>
      <c r="B100" s="1" t="s">
        <v>25</v>
      </c>
      <c r="C100" s="4">
        <f t="shared" si="14"/>
        <v>42</v>
      </c>
      <c r="D100" s="3">
        <v>1</v>
      </c>
      <c r="E100" s="3">
        <v>6</v>
      </c>
      <c r="F100" s="3">
        <v>4</v>
      </c>
      <c r="G100" s="3">
        <v>3</v>
      </c>
      <c r="H100" s="3">
        <v>2</v>
      </c>
      <c r="I100" s="3">
        <v>4</v>
      </c>
      <c r="J100" s="3">
        <v>3</v>
      </c>
      <c r="K100" s="3">
        <v>3</v>
      </c>
      <c r="L100" s="3">
        <v>5</v>
      </c>
      <c r="M100" s="3">
        <v>4</v>
      </c>
      <c r="N100" s="3">
        <v>7</v>
      </c>
      <c r="O100" s="3"/>
      <c r="P100" s="3"/>
      <c r="Q100" s="3"/>
      <c r="R100" s="3"/>
      <c r="S100" s="13">
        <f>YEAR(Tabla2[[#This Row],[Fecha]])</f>
        <v>2023</v>
      </c>
    </row>
    <row r="101" spans="1:19" hidden="1" x14ac:dyDescent="0.3">
      <c r="A101" s="1">
        <v>45239</v>
      </c>
      <c r="B101" s="1" t="s">
        <v>25</v>
      </c>
      <c r="C101" s="4">
        <f t="shared" ref="C101:C106" si="15">SUM(D101:R101)</f>
        <v>30</v>
      </c>
      <c r="D101" s="3">
        <v>4</v>
      </c>
      <c r="E101" s="3">
        <v>2</v>
      </c>
      <c r="F101" s="3">
        <v>4</v>
      </c>
      <c r="G101" s="3">
        <v>1</v>
      </c>
      <c r="H101" s="3">
        <v>6</v>
      </c>
      <c r="I101" s="3">
        <v>3</v>
      </c>
      <c r="J101" s="3">
        <v>1</v>
      </c>
      <c r="K101" s="3">
        <v>8</v>
      </c>
      <c r="L101" s="3">
        <v>1</v>
      </c>
      <c r="M101" s="3"/>
      <c r="N101" s="3"/>
      <c r="O101" s="3"/>
      <c r="P101" s="3"/>
      <c r="Q101" s="3"/>
      <c r="R101" s="3"/>
      <c r="S101" s="13">
        <f>YEAR(Tabla2[[#This Row],[Fecha]])</f>
        <v>2023</v>
      </c>
    </row>
    <row r="102" spans="1:19" hidden="1" x14ac:dyDescent="0.3">
      <c r="A102" s="1">
        <v>45240</v>
      </c>
      <c r="B102" s="1" t="s">
        <v>25</v>
      </c>
      <c r="C102" s="4">
        <f t="shared" si="15"/>
        <v>12</v>
      </c>
      <c r="D102" s="3">
        <v>4</v>
      </c>
      <c r="E102" s="3">
        <v>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3">
        <f>YEAR(Tabla2[[#This Row],[Fecha]])</f>
        <v>2023</v>
      </c>
    </row>
    <row r="103" spans="1:19" x14ac:dyDescent="0.3">
      <c r="A103" s="1">
        <v>45293</v>
      </c>
      <c r="B103" s="1" t="s">
        <v>7</v>
      </c>
      <c r="C103" s="4">
        <f t="shared" si="15"/>
        <v>46</v>
      </c>
      <c r="D103" s="3">
        <v>4</v>
      </c>
      <c r="E103" s="3">
        <v>7</v>
      </c>
      <c r="F103" s="3">
        <v>4</v>
      </c>
      <c r="G103" s="3">
        <v>7</v>
      </c>
      <c r="H103" s="3">
        <v>24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3">
        <f>YEAR(Tabla2[[#This Row],[Fecha]])</f>
        <v>2024</v>
      </c>
    </row>
    <row r="104" spans="1:19" x14ac:dyDescent="0.3">
      <c r="A104" s="1">
        <v>45294</v>
      </c>
      <c r="B104" s="1" t="s">
        <v>7</v>
      </c>
      <c r="C104" s="4">
        <f t="shared" si="15"/>
        <v>32</v>
      </c>
      <c r="D104" s="3">
        <v>3</v>
      </c>
      <c r="E104" s="3">
        <v>8</v>
      </c>
      <c r="F104" s="3">
        <v>21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3">
        <f>YEAR(Tabla2[[#This Row],[Fecha]])</f>
        <v>2024</v>
      </c>
    </row>
    <row r="105" spans="1:19" x14ac:dyDescent="0.3">
      <c r="A105" s="1">
        <v>45295</v>
      </c>
      <c r="B105" s="1" t="s">
        <v>7</v>
      </c>
      <c r="C105" s="4">
        <f t="shared" si="15"/>
        <v>35</v>
      </c>
      <c r="D105" s="3">
        <v>2</v>
      </c>
      <c r="E105" s="3">
        <v>1</v>
      </c>
      <c r="F105" s="3">
        <v>1</v>
      </c>
      <c r="G105" s="3">
        <v>7</v>
      </c>
      <c r="H105" s="3">
        <v>24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3">
        <f>YEAR(Tabla2[[#This Row],[Fecha]])</f>
        <v>2024</v>
      </c>
    </row>
    <row r="106" spans="1:19" x14ac:dyDescent="0.3">
      <c r="A106" s="1">
        <v>45296</v>
      </c>
      <c r="B106" s="1" t="s">
        <v>7</v>
      </c>
      <c r="C106" s="4">
        <f t="shared" si="15"/>
        <v>27</v>
      </c>
      <c r="D106" s="3">
        <v>3</v>
      </c>
      <c r="E106" s="3">
        <v>8</v>
      </c>
      <c r="F106" s="3">
        <v>3</v>
      </c>
      <c r="G106" s="3">
        <v>5</v>
      </c>
      <c r="H106" s="3">
        <v>2</v>
      </c>
      <c r="I106" s="3">
        <v>4</v>
      </c>
      <c r="J106" s="3">
        <v>2</v>
      </c>
      <c r="K106" s="3"/>
      <c r="L106" s="3"/>
      <c r="M106" s="3"/>
      <c r="N106" s="3"/>
      <c r="O106" s="3"/>
      <c r="P106" s="3"/>
      <c r="Q106" s="3"/>
      <c r="R106" s="3"/>
      <c r="S106" s="13">
        <f>YEAR(Tabla2[[#This Row],[Fecha]])</f>
        <v>2024</v>
      </c>
    </row>
    <row r="107" spans="1:19" x14ac:dyDescent="0.3">
      <c r="A107" s="1">
        <v>45297</v>
      </c>
      <c r="B107" s="1" t="s">
        <v>7</v>
      </c>
      <c r="C107" s="4">
        <f t="shared" ref="C107:C112" si="16">SUM(D107:R107)</f>
        <v>62</v>
      </c>
      <c r="D107" s="3">
        <v>9</v>
      </c>
      <c r="E107" s="3">
        <v>8</v>
      </c>
      <c r="F107" s="3">
        <v>6</v>
      </c>
      <c r="G107" s="3">
        <v>7</v>
      </c>
      <c r="H107" s="3">
        <v>4</v>
      </c>
      <c r="I107" s="3">
        <v>8</v>
      </c>
      <c r="J107" s="3">
        <v>13</v>
      </c>
      <c r="K107" s="3">
        <v>7</v>
      </c>
      <c r="L107" s="3"/>
      <c r="M107" s="3"/>
      <c r="N107" s="3"/>
      <c r="O107" s="3"/>
      <c r="P107" s="3"/>
      <c r="Q107" s="3"/>
      <c r="R107" s="3"/>
      <c r="S107" s="13">
        <f>YEAR(Tabla2[[#This Row],[Fecha]])</f>
        <v>2024</v>
      </c>
    </row>
    <row r="108" spans="1:19" x14ac:dyDescent="0.3">
      <c r="A108" s="1">
        <v>45298</v>
      </c>
      <c r="B108" s="1" t="s">
        <v>7</v>
      </c>
      <c r="C108" s="4">
        <f t="shared" si="16"/>
        <v>54</v>
      </c>
      <c r="D108" s="3">
        <v>3</v>
      </c>
      <c r="E108" s="3">
        <v>9</v>
      </c>
      <c r="F108" s="3">
        <v>8</v>
      </c>
      <c r="G108" s="3">
        <v>4</v>
      </c>
      <c r="H108" s="3">
        <v>13</v>
      </c>
      <c r="I108" s="3">
        <v>11</v>
      </c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13">
        <f>YEAR(Tabla2[[#This Row],[Fecha]])</f>
        <v>2024</v>
      </c>
    </row>
    <row r="109" spans="1:19" x14ac:dyDescent="0.3">
      <c r="A109" s="1">
        <v>45299</v>
      </c>
      <c r="B109" s="1" t="s">
        <v>7</v>
      </c>
      <c r="C109" s="4">
        <f t="shared" si="16"/>
        <v>40</v>
      </c>
      <c r="D109" s="3">
        <v>19</v>
      </c>
      <c r="E109" s="3">
        <v>6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3">
        <f>YEAR(Tabla2[[#This Row],[Fecha]])</f>
        <v>2024</v>
      </c>
    </row>
    <row r="110" spans="1:19" x14ac:dyDescent="0.3">
      <c r="A110" s="1">
        <v>45300</v>
      </c>
      <c r="B110" s="1" t="s">
        <v>7</v>
      </c>
      <c r="C110" s="4">
        <f t="shared" si="16"/>
        <v>41</v>
      </c>
      <c r="D110" s="3">
        <v>20</v>
      </c>
      <c r="E110" s="3">
        <v>4</v>
      </c>
      <c r="F110" s="3">
        <v>17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3">
        <f>YEAR(Tabla2[[#This Row],[Fecha]])</f>
        <v>2024</v>
      </c>
    </row>
    <row r="111" spans="1:19" x14ac:dyDescent="0.3">
      <c r="A111" s="1">
        <v>45301</v>
      </c>
      <c r="B111" s="1" t="s">
        <v>7</v>
      </c>
      <c r="C111" s="4">
        <f t="shared" si="16"/>
        <v>35</v>
      </c>
      <c r="D111" s="3">
        <v>8</v>
      </c>
      <c r="E111" s="3">
        <v>13</v>
      </c>
      <c r="F111" s="3">
        <v>14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3">
        <f>YEAR(Tabla2[[#This Row],[Fecha]])</f>
        <v>2024</v>
      </c>
    </row>
    <row r="112" spans="1:19" x14ac:dyDescent="0.3">
      <c r="A112" s="1">
        <v>45302</v>
      </c>
      <c r="B112" s="1" t="s">
        <v>7</v>
      </c>
      <c r="C112" s="4">
        <f t="shared" si="16"/>
        <v>31</v>
      </c>
      <c r="D112" s="3">
        <v>13</v>
      </c>
      <c r="E112" s="3">
        <v>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3">
        <f>YEAR(Tabla2[[#This Row],[Fecha]])</f>
        <v>2024</v>
      </c>
    </row>
    <row r="113" spans="1:19" x14ac:dyDescent="0.3">
      <c r="A113" s="1">
        <v>45303</v>
      </c>
      <c r="B113" s="1" t="s">
        <v>7</v>
      </c>
      <c r="C113" s="4">
        <f t="shared" ref="C113:C118" si="17">SUM(D113:R113)</f>
        <v>39</v>
      </c>
      <c r="D113" s="3">
        <v>12</v>
      </c>
      <c r="E113" s="3">
        <v>11</v>
      </c>
      <c r="F113" s="3">
        <v>5</v>
      </c>
      <c r="G113" s="3">
        <v>11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3">
        <f>YEAR(Tabla2[[#This Row],[Fecha]])</f>
        <v>2024</v>
      </c>
    </row>
    <row r="114" spans="1:19" x14ac:dyDescent="0.3">
      <c r="A114" s="1">
        <v>45306</v>
      </c>
      <c r="B114" s="1" t="s">
        <v>7</v>
      </c>
      <c r="C114" s="4">
        <f t="shared" si="17"/>
        <v>31</v>
      </c>
      <c r="D114" s="3">
        <v>15</v>
      </c>
      <c r="E114" s="3">
        <v>16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3">
        <f>YEAR(Tabla2[[#This Row],[Fecha]])</f>
        <v>2024</v>
      </c>
    </row>
    <row r="115" spans="1:19" x14ac:dyDescent="0.3">
      <c r="A115" s="1">
        <v>45307</v>
      </c>
      <c r="B115" s="1" t="s">
        <v>7</v>
      </c>
      <c r="C115" s="4">
        <f t="shared" si="17"/>
        <v>60</v>
      </c>
      <c r="D115" s="3">
        <v>23</v>
      </c>
      <c r="E115" s="3">
        <v>4</v>
      </c>
      <c r="F115" s="3">
        <v>33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3">
        <f>YEAR(Tabla2[[#This Row],[Fecha]])</f>
        <v>2024</v>
      </c>
    </row>
    <row r="116" spans="1:19" x14ac:dyDescent="0.3">
      <c r="A116" s="1">
        <v>45308</v>
      </c>
      <c r="B116" s="1" t="s">
        <v>7</v>
      </c>
      <c r="C116" s="4">
        <f t="shared" si="17"/>
        <v>32</v>
      </c>
      <c r="D116" s="3">
        <v>22</v>
      </c>
      <c r="E116" s="3">
        <v>10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3">
        <f>YEAR(Tabla2[[#This Row],[Fecha]])</f>
        <v>2024</v>
      </c>
    </row>
    <row r="117" spans="1:19" x14ac:dyDescent="0.3">
      <c r="A117" s="1">
        <v>45309</v>
      </c>
      <c r="B117" s="1" t="s">
        <v>7</v>
      </c>
      <c r="C117" s="4">
        <f t="shared" si="17"/>
        <v>67</v>
      </c>
      <c r="D117" s="3">
        <v>14</v>
      </c>
      <c r="E117" s="3">
        <v>8</v>
      </c>
      <c r="F117" s="3">
        <v>12</v>
      </c>
      <c r="G117" s="3">
        <v>19</v>
      </c>
      <c r="H117" s="3">
        <v>14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3">
        <f>YEAR(Tabla2[[#This Row],[Fecha]])</f>
        <v>2024</v>
      </c>
    </row>
    <row r="118" spans="1:19" x14ac:dyDescent="0.3">
      <c r="A118" s="1">
        <v>45313</v>
      </c>
      <c r="B118" s="1" t="s">
        <v>7</v>
      </c>
      <c r="C118" s="4">
        <f t="shared" si="17"/>
        <v>39</v>
      </c>
      <c r="D118" s="3">
        <v>18</v>
      </c>
      <c r="E118" s="3">
        <v>21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3">
        <f>YEAR(Tabla2[[#This Row],[Fecha]])</f>
        <v>2024</v>
      </c>
    </row>
    <row r="119" spans="1:19" x14ac:dyDescent="0.3">
      <c r="A119" s="1">
        <v>45314</v>
      </c>
      <c r="B119" s="1" t="s">
        <v>7</v>
      </c>
      <c r="C119" s="4">
        <f t="shared" ref="C119:C125" si="18">SUM(D119:R119)</f>
        <v>31</v>
      </c>
      <c r="D119" s="3">
        <v>31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3">
        <f>YEAR(Tabla2[[#This Row],[Fecha]])</f>
        <v>2024</v>
      </c>
    </row>
    <row r="120" spans="1:19" x14ac:dyDescent="0.3">
      <c r="A120" s="1">
        <v>45315</v>
      </c>
      <c r="B120" s="1" t="s">
        <v>7</v>
      </c>
      <c r="C120" s="4">
        <f t="shared" si="18"/>
        <v>53</v>
      </c>
      <c r="D120" s="3">
        <v>20</v>
      </c>
      <c r="E120" s="3">
        <v>33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3">
        <f>YEAR(Tabla2[[#This Row],[Fecha]])</f>
        <v>2024</v>
      </c>
    </row>
    <row r="121" spans="1:19" x14ac:dyDescent="0.3">
      <c r="A121" s="1">
        <v>45316</v>
      </c>
      <c r="B121" s="1" t="s">
        <v>7</v>
      </c>
      <c r="C121" s="4">
        <f t="shared" si="18"/>
        <v>44</v>
      </c>
      <c r="D121" s="3">
        <v>21</v>
      </c>
      <c r="E121" s="3">
        <v>23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3">
        <f>YEAR(Tabla2[[#This Row],[Fecha]])</f>
        <v>2024</v>
      </c>
    </row>
    <row r="122" spans="1:19" x14ac:dyDescent="0.3">
      <c r="A122" s="1">
        <v>45317</v>
      </c>
      <c r="B122" s="1" t="s">
        <v>7</v>
      </c>
      <c r="C122" s="4">
        <f t="shared" si="18"/>
        <v>32</v>
      </c>
      <c r="D122" s="3">
        <v>13</v>
      </c>
      <c r="E122" s="3">
        <v>19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3">
        <f>YEAR(Tabla2[[#This Row],[Fecha]])</f>
        <v>2024</v>
      </c>
    </row>
    <row r="123" spans="1:19" x14ac:dyDescent="0.3">
      <c r="A123" s="1">
        <v>45318</v>
      </c>
      <c r="B123" s="1" t="s">
        <v>7</v>
      </c>
      <c r="C123" s="4">
        <f t="shared" si="18"/>
        <v>39</v>
      </c>
      <c r="D123" s="3">
        <v>39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3">
        <f>YEAR(Tabla2[[#This Row],[Fecha]])</f>
        <v>2024</v>
      </c>
    </row>
    <row r="124" spans="1:19" x14ac:dyDescent="0.3">
      <c r="A124" s="1">
        <v>45319</v>
      </c>
      <c r="B124" s="1" t="s">
        <v>7</v>
      </c>
      <c r="C124" s="4">
        <f t="shared" si="18"/>
        <v>36</v>
      </c>
      <c r="D124" s="3">
        <v>10</v>
      </c>
      <c r="E124" s="3">
        <v>26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3">
        <f>YEAR(Tabla2[[#This Row],[Fecha]])</f>
        <v>2024</v>
      </c>
    </row>
    <row r="125" spans="1:19" x14ac:dyDescent="0.3">
      <c r="A125" s="1">
        <v>45320</v>
      </c>
      <c r="B125" s="1" t="s">
        <v>7</v>
      </c>
      <c r="C125" s="4">
        <f t="shared" si="18"/>
        <v>37</v>
      </c>
      <c r="D125" s="3">
        <v>21</v>
      </c>
      <c r="E125" s="3">
        <v>16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3">
        <f>YEAR(Tabla2[[#This Row],[Fecha]])</f>
        <v>2024</v>
      </c>
    </row>
    <row r="126" spans="1:19" x14ac:dyDescent="0.3">
      <c r="A126" s="1">
        <v>45320</v>
      </c>
      <c r="B126" s="1" t="s">
        <v>25</v>
      </c>
      <c r="C126" s="4">
        <f t="shared" ref="C126:C131" si="19">SUM(D126:R126)</f>
        <v>22</v>
      </c>
      <c r="D126" s="3">
        <v>22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3">
        <f>YEAR(Tabla2[[#This Row],[Fecha]])</f>
        <v>2024</v>
      </c>
    </row>
    <row r="127" spans="1:19" x14ac:dyDescent="0.3">
      <c r="A127" s="1">
        <v>45321</v>
      </c>
      <c r="B127" s="1" t="s">
        <v>7</v>
      </c>
      <c r="C127" s="4">
        <f t="shared" si="19"/>
        <v>19</v>
      </c>
      <c r="D127" s="3">
        <v>19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3">
        <f>YEAR(Tabla2[[#This Row],[Fecha]])</f>
        <v>2024</v>
      </c>
    </row>
    <row r="128" spans="1:19" x14ac:dyDescent="0.3">
      <c r="A128" s="1">
        <v>45321</v>
      </c>
      <c r="B128" s="1" t="s">
        <v>25</v>
      </c>
      <c r="C128" s="4">
        <f t="shared" si="19"/>
        <v>16</v>
      </c>
      <c r="D128" s="3">
        <f>38-22</f>
        <v>16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3">
        <f>YEAR(Tabla2[[#This Row],[Fecha]])</f>
        <v>2024</v>
      </c>
    </row>
    <row r="129" spans="1:21" x14ac:dyDescent="0.3">
      <c r="A129" s="1">
        <v>45322</v>
      </c>
      <c r="B129" s="1" t="s">
        <v>7</v>
      </c>
      <c r="C129" s="4">
        <f t="shared" si="19"/>
        <v>20</v>
      </c>
      <c r="D129" s="3">
        <v>10</v>
      </c>
      <c r="E129" s="3">
        <v>10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3">
        <f>YEAR(Tabla2[[#This Row],[Fecha]])</f>
        <v>2024</v>
      </c>
    </row>
    <row r="130" spans="1:21" x14ac:dyDescent="0.3">
      <c r="A130" s="1">
        <v>45322</v>
      </c>
      <c r="B130" s="1" t="s">
        <v>25</v>
      </c>
      <c r="C130" s="4">
        <f t="shared" si="19"/>
        <v>34</v>
      </c>
      <c r="D130" s="3">
        <f>60+12-D128-D126</f>
        <v>34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3">
        <f>YEAR(Tabla2[[#This Row],[Fecha]])</f>
        <v>2024</v>
      </c>
    </row>
    <row r="131" spans="1:21" x14ac:dyDescent="0.3">
      <c r="A131" s="1">
        <v>45323</v>
      </c>
      <c r="B131" s="1" t="s">
        <v>7</v>
      </c>
      <c r="C131" s="4">
        <f t="shared" si="19"/>
        <v>33</v>
      </c>
      <c r="D131" s="3">
        <v>10</v>
      </c>
      <c r="E131" s="3">
        <v>23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3">
        <f>YEAR(Tabla2[[#This Row],[Fecha]])</f>
        <v>2024</v>
      </c>
    </row>
    <row r="132" spans="1:21" x14ac:dyDescent="0.3">
      <c r="A132" s="1">
        <v>45323</v>
      </c>
      <c r="B132" s="1" t="s">
        <v>25</v>
      </c>
      <c r="C132" s="4">
        <f t="shared" ref="C132:C137" si="20">SUM(D132:R132)</f>
        <v>21</v>
      </c>
      <c r="D132" s="3">
        <v>21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3">
        <f>YEAR(Tabla2[[#This Row],[Fecha]])</f>
        <v>2024</v>
      </c>
    </row>
    <row r="133" spans="1:21" x14ac:dyDescent="0.3">
      <c r="A133" s="1">
        <v>45324</v>
      </c>
      <c r="B133" s="1" t="s">
        <v>7</v>
      </c>
      <c r="C133" s="4">
        <f t="shared" si="20"/>
        <v>36</v>
      </c>
      <c r="D133" s="3">
        <v>36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3">
        <f>YEAR(Tabla2[[#This Row],[Fecha]])</f>
        <v>2024</v>
      </c>
    </row>
    <row r="134" spans="1:21" x14ac:dyDescent="0.3">
      <c r="A134" s="1">
        <v>45324</v>
      </c>
      <c r="B134" s="1" t="s">
        <v>25</v>
      </c>
      <c r="C134" s="4">
        <f t="shared" si="20"/>
        <v>18</v>
      </c>
      <c r="D134" s="3">
        <v>18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3">
        <f>YEAR(Tabla2[[#This Row],[Fecha]])</f>
        <v>2024</v>
      </c>
      <c r="U134" s="3"/>
    </row>
    <row r="135" spans="1:21" x14ac:dyDescent="0.3">
      <c r="A135" s="1">
        <v>45326</v>
      </c>
      <c r="B135" s="1" t="s">
        <v>25</v>
      </c>
      <c r="C135" s="4">
        <f t="shared" si="20"/>
        <v>60</v>
      </c>
      <c r="D135" s="3">
        <v>19</v>
      </c>
      <c r="E135" s="3">
        <v>41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3">
        <f>YEAR(Tabla2[[#This Row],[Fecha]])</f>
        <v>2024</v>
      </c>
    </row>
    <row r="136" spans="1:21" x14ac:dyDescent="0.3">
      <c r="A136" s="1">
        <v>45327</v>
      </c>
      <c r="B136" s="1" t="s">
        <v>7</v>
      </c>
      <c r="C136" s="4">
        <f t="shared" si="20"/>
        <v>33</v>
      </c>
      <c r="D136" s="3">
        <v>17</v>
      </c>
      <c r="E136" s="3">
        <v>16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3">
        <f>YEAR(Tabla2[[#This Row],[Fecha]])</f>
        <v>2024</v>
      </c>
    </row>
    <row r="137" spans="1:21" x14ac:dyDescent="0.3">
      <c r="A137" s="1">
        <v>45328</v>
      </c>
      <c r="B137" s="1" t="s">
        <v>7</v>
      </c>
      <c r="C137" s="4">
        <f t="shared" si="20"/>
        <v>35</v>
      </c>
      <c r="D137" s="3">
        <v>35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3">
        <f>YEAR(Tabla2[[#This Row],[Fecha]])</f>
        <v>2024</v>
      </c>
    </row>
    <row r="138" spans="1:21" x14ac:dyDescent="0.3">
      <c r="A138" s="1">
        <v>45328</v>
      </c>
      <c r="B138" s="1" t="s">
        <v>25</v>
      </c>
      <c r="C138" s="4">
        <f t="shared" ref="C138:C143" si="21">SUM(D138:R138)</f>
        <v>22</v>
      </c>
      <c r="D138" s="3">
        <v>22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3">
        <f>YEAR(Tabla2[[#This Row],[Fecha]])</f>
        <v>2024</v>
      </c>
    </row>
    <row r="139" spans="1:21" x14ac:dyDescent="0.3">
      <c r="A139" s="1">
        <v>45329</v>
      </c>
      <c r="B139" s="1" t="s">
        <v>6</v>
      </c>
      <c r="C139" s="4">
        <f t="shared" si="21"/>
        <v>20</v>
      </c>
      <c r="D139" s="3">
        <v>20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3">
        <f>YEAR(Tabla2[[#This Row],[Fecha]])</f>
        <v>2024</v>
      </c>
    </row>
    <row r="140" spans="1:21" x14ac:dyDescent="0.3">
      <c r="A140" s="1">
        <v>45329</v>
      </c>
      <c r="B140" s="1" t="s">
        <v>25</v>
      </c>
      <c r="C140" s="4">
        <f t="shared" si="21"/>
        <v>31</v>
      </c>
      <c r="D140" s="3">
        <v>17</v>
      </c>
      <c r="E140" s="3">
        <v>14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3">
        <f>YEAR(Tabla2[[#This Row],[Fecha]])</f>
        <v>2024</v>
      </c>
    </row>
    <row r="141" spans="1:21" x14ac:dyDescent="0.3">
      <c r="A141" s="1">
        <v>45330</v>
      </c>
      <c r="B141" s="1" t="s">
        <v>7</v>
      </c>
      <c r="C141" s="4">
        <f t="shared" si="21"/>
        <v>32</v>
      </c>
      <c r="D141" s="3">
        <v>20</v>
      </c>
      <c r="E141" s="3">
        <v>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3">
        <f>YEAR(Tabla2[[#This Row],[Fecha]])</f>
        <v>2024</v>
      </c>
    </row>
    <row r="142" spans="1:21" x14ac:dyDescent="0.3">
      <c r="A142" s="1">
        <v>45330</v>
      </c>
      <c r="B142" s="1" t="s">
        <v>25</v>
      </c>
      <c r="C142" s="4">
        <f t="shared" si="21"/>
        <v>14</v>
      </c>
      <c r="D142" s="3">
        <v>14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3">
        <f>YEAR(Tabla2[[#This Row],[Fecha]])</f>
        <v>2024</v>
      </c>
    </row>
    <row r="143" spans="1:21" x14ac:dyDescent="0.3">
      <c r="A143" s="1">
        <v>45331</v>
      </c>
      <c r="B143" s="1" t="s">
        <v>7</v>
      </c>
      <c r="C143" s="4">
        <f t="shared" si="21"/>
        <v>30</v>
      </c>
      <c r="D143" s="3">
        <v>10</v>
      </c>
      <c r="E143" s="3">
        <v>20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3">
        <f>YEAR(Tabla2[[#This Row],[Fecha]])</f>
        <v>2024</v>
      </c>
    </row>
    <row r="144" spans="1:21" x14ac:dyDescent="0.3">
      <c r="A144" s="1">
        <v>45334</v>
      </c>
      <c r="B144" s="1" t="s">
        <v>7</v>
      </c>
      <c r="C144" s="4">
        <f t="shared" ref="C144:C149" si="22">SUM(D144:R144)</f>
        <v>42</v>
      </c>
      <c r="D144" s="3">
        <v>42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3">
        <f>YEAR(Tabla2[[#This Row],[Fecha]])</f>
        <v>2024</v>
      </c>
    </row>
    <row r="145" spans="1:19" x14ac:dyDescent="0.3">
      <c r="A145" s="1">
        <v>45334</v>
      </c>
      <c r="B145" s="1" t="s">
        <v>25</v>
      </c>
      <c r="C145" s="4">
        <f t="shared" si="22"/>
        <v>14</v>
      </c>
      <c r="D145" s="3">
        <v>14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3">
        <f>YEAR(Tabla2[[#This Row],[Fecha]])</f>
        <v>2024</v>
      </c>
    </row>
    <row r="146" spans="1:19" x14ac:dyDescent="0.3">
      <c r="A146" s="1">
        <v>45335</v>
      </c>
      <c r="B146" s="1" t="s">
        <v>7</v>
      </c>
      <c r="C146" s="4">
        <f t="shared" si="22"/>
        <v>45</v>
      </c>
      <c r="D146" s="3">
        <v>45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3">
        <f>YEAR(Tabla2[[#This Row],[Fecha]])</f>
        <v>2024</v>
      </c>
    </row>
    <row r="147" spans="1:19" x14ac:dyDescent="0.3">
      <c r="A147" s="1">
        <v>45335</v>
      </c>
      <c r="B147" s="1" t="s">
        <v>25</v>
      </c>
      <c r="C147" s="4">
        <f t="shared" si="22"/>
        <v>52</v>
      </c>
      <c r="D147" s="3">
        <v>52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3">
        <f>YEAR(Tabla2[[#This Row],[Fecha]])</f>
        <v>2024</v>
      </c>
    </row>
    <row r="148" spans="1:19" x14ac:dyDescent="0.3">
      <c r="A148" s="1">
        <v>45336</v>
      </c>
      <c r="B148" s="1" t="s">
        <v>7</v>
      </c>
      <c r="C148" s="4">
        <f t="shared" si="22"/>
        <v>33</v>
      </c>
      <c r="D148" s="3">
        <v>33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3">
        <f>YEAR(Tabla2[[#This Row],[Fecha]])</f>
        <v>2024</v>
      </c>
    </row>
    <row r="149" spans="1:19" x14ac:dyDescent="0.3">
      <c r="A149" s="1">
        <v>45336</v>
      </c>
      <c r="B149" s="1" t="s">
        <v>25</v>
      </c>
      <c r="C149" s="4">
        <f t="shared" si="22"/>
        <v>28</v>
      </c>
      <c r="D149" s="3">
        <v>28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3">
        <f>YEAR(Tabla2[[#This Row],[Fecha]])</f>
        <v>2024</v>
      </c>
    </row>
    <row r="150" spans="1:19" x14ac:dyDescent="0.3">
      <c r="A150" s="1">
        <v>45337</v>
      </c>
      <c r="B150" s="1" t="s">
        <v>7</v>
      </c>
      <c r="C150" s="4">
        <f t="shared" ref="C150:C155" si="23">SUM(D150:R150)</f>
        <v>42</v>
      </c>
      <c r="D150" s="3">
        <v>23</v>
      </c>
      <c r="E150" s="3">
        <v>19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3">
        <f>YEAR(Tabla2[[#This Row],[Fecha]])</f>
        <v>2024</v>
      </c>
    </row>
    <row r="151" spans="1:19" x14ac:dyDescent="0.3">
      <c r="A151" s="1">
        <v>45337</v>
      </c>
      <c r="B151" s="1" t="s">
        <v>25</v>
      </c>
      <c r="C151" s="4">
        <f t="shared" si="23"/>
        <v>37</v>
      </c>
      <c r="D151" s="3">
        <v>37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3">
        <f>YEAR(Tabla2[[#This Row],[Fecha]])</f>
        <v>2024</v>
      </c>
    </row>
    <row r="152" spans="1:19" x14ac:dyDescent="0.3">
      <c r="A152" s="1">
        <v>45338</v>
      </c>
      <c r="B152" s="1" t="s">
        <v>7</v>
      </c>
      <c r="C152" s="4">
        <f t="shared" si="23"/>
        <v>24</v>
      </c>
      <c r="D152" s="3">
        <v>24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3">
        <f>YEAR(Tabla2[[#This Row],[Fecha]])</f>
        <v>2024</v>
      </c>
    </row>
    <row r="153" spans="1:19" x14ac:dyDescent="0.3">
      <c r="A153" s="1">
        <v>45338</v>
      </c>
      <c r="B153" s="1" t="s">
        <v>25</v>
      </c>
      <c r="C153" s="4">
        <f t="shared" si="23"/>
        <v>18</v>
      </c>
      <c r="D153" s="3">
        <v>18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3">
        <f>YEAR(Tabla2[[#This Row],[Fecha]])</f>
        <v>2024</v>
      </c>
    </row>
    <row r="154" spans="1:19" x14ac:dyDescent="0.3">
      <c r="A154" s="1">
        <v>45339</v>
      </c>
      <c r="B154" s="1" t="s">
        <v>7</v>
      </c>
      <c r="C154" s="4">
        <f t="shared" si="23"/>
        <v>32</v>
      </c>
      <c r="D154" s="3">
        <v>32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3">
        <f>YEAR(Tabla2[[#This Row],[Fecha]])</f>
        <v>2024</v>
      </c>
    </row>
    <row r="155" spans="1:19" x14ac:dyDescent="0.3">
      <c r="A155" s="1">
        <v>45339</v>
      </c>
      <c r="B155" s="1" t="s">
        <v>25</v>
      </c>
      <c r="C155" s="4">
        <f t="shared" si="23"/>
        <v>13</v>
      </c>
      <c r="D155" s="3">
        <v>13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3">
        <f>YEAR(Tabla2[[#This Row],[Fecha]])</f>
        <v>2024</v>
      </c>
    </row>
    <row r="156" spans="1:19" x14ac:dyDescent="0.3">
      <c r="A156" s="1">
        <v>45340</v>
      </c>
      <c r="B156" s="1" t="s">
        <v>7</v>
      </c>
      <c r="C156" s="4">
        <f t="shared" ref="C156:C161" si="24">SUM(D156:R156)</f>
        <v>45</v>
      </c>
      <c r="D156" s="3">
        <v>26</v>
      </c>
      <c r="E156" s="3">
        <v>19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3">
        <f>YEAR(Tabla2[[#This Row],[Fecha]])</f>
        <v>2024</v>
      </c>
    </row>
    <row r="157" spans="1:19" x14ac:dyDescent="0.3">
      <c r="A157" s="1">
        <v>45340</v>
      </c>
      <c r="B157" s="1" t="s">
        <v>25</v>
      </c>
      <c r="C157" s="4">
        <f t="shared" si="24"/>
        <v>40</v>
      </c>
      <c r="D157" s="3">
        <v>40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3">
        <f>YEAR(Tabla2[[#This Row],[Fecha]])</f>
        <v>2024</v>
      </c>
    </row>
    <row r="158" spans="1:19" x14ac:dyDescent="0.3">
      <c r="A158" s="1">
        <v>45341</v>
      </c>
      <c r="B158" s="1" t="s">
        <v>7</v>
      </c>
      <c r="C158" s="4">
        <f t="shared" si="24"/>
        <v>23</v>
      </c>
      <c r="D158" s="3">
        <v>13</v>
      </c>
      <c r="E158" s="3">
        <v>10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3">
        <f>YEAR(Tabla2[[#This Row],[Fecha]])</f>
        <v>2024</v>
      </c>
    </row>
    <row r="159" spans="1:19" x14ac:dyDescent="0.3">
      <c r="A159" s="1">
        <v>45341</v>
      </c>
      <c r="B159" s="1" t="s">
        <v>25</v>
      </c>
      <c r="C159" s="4">
        <f t="shared" si="24"/>
        <v>27</v>
      </c>
      <c r="D159" s="3">
        <v>27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3">
        <f>YEAR(Tabla2[[#This Row],[Fecha]])</f>
        <v>2024</v>
      </c>
    </row>
    <row r="160" spans="1:19" x14ac:dyDescent="0.3">
      <c r="A160" s="1">
        <v>45342</v>
      </c>
      <c r="B160" s="1" t="s">
        <v>7</v>
      </c>
      <c r="C160" s="4">
        <f t="shared" si="24"/>
        <v>51</v>
      </c>
      <c r="D160" s="3">
        <v>14</v>
      </c>
      <c r="E160" s="3">
        <v>37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3">
        <f>YEAR(Tabla2[[#This Row],[Fecha]])</f>
        <v>2024</v>
      </c>
    </row>
    <row r="161" spans="1:22" x14ac:dyDescent="0.3">
      <c r="A161" s="1">
        <v>45342</v>
      </c>
      <c r="B161" s="1" t="s">
        <v>25</v>
      </c>
      <c r="C161" s="4">
        <f t="shared" si="24"/>
        <v>30</v>
      </c>
      <c r="D161" s="3">
        <v>30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3">
        <f>YEAR(Tabla2[[#This Row],[Fecha]])</f>
        <v>2024</v>
      </c>
    </row>
    <row r="162" spans="1:22" x14ac:dyDescent="0.3">
      <c r="A162" s="1">
        <v>45343</v>
      </c>
      <c r="B162" s="1" t="s">
        <v>7</v>
      </c>
      <c r="C162" s="4">
        <f t="shared" ref="C162:C167" si="25">SUM(D162:R162)</f>
        <v>28</v>
      </c>
      <c r="D162" s="3">
        <v>15</v>
      </c>
      <c r="E162" s="3">
        <v>13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3">
        <f>YEAR(Tabla2[[#This Row],[Fecha]])</f>
        <v>2024</v>
      </c>
    </row>
    <row r="163" spans="1:22" x14ac:dyDescent="0.3">
      <c r="A163" s="1">
        <v>45343</v>
      </c>
      <c r="B163" s="1" t="s">
        <v>25</v>
      </c>
      <c r="C163" s="4">
        <f t="shared" si="25"/>
        <v>29</v>
      </c>
      <c r="D163" s="3">
        <v>29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3">
        <f>YEAR(Tabla2[[#This Row],[Fecha]])</f>
        <v>2024</v>
      </c>
    </row>
    <row r="164" spans="1:22" x14ac:dyDescent="0.3">
      <c r="A164" s="1">
        <v>45344</v>
      </c>
      <c r="B164" s="1" t="s">
        <v>7</v>
      </c>
      <c r="C164" s="4">
        <f t="shared" si="25"/>
        <v>32</v>
      </c>
      <c r="D164" s="3">
        <v>32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3">
        <f>YEAR(Tabla2[[#This Row],[Fecha]])</f>
        <v>2024</v>
      </c>
    </row>
    <row r="165" spans="1:22" x14ac:dyDescent="0.3">
      <c r="A165" s="1">
        <v>45344</v>
      </c>
      <c r="B165" s="1" t="s">
        <v>25</v>
      </c>
      <c r="C165" s="4">
        <f t="shared" si="25"/>
        <v>16</v>
      </c>
      <c r="D165" s="3">
        <v>16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3">
        <f>YEAR(Tabla2[[#This Row],[Fecha]])</f>
        <v>2024</v>
      </c>
    </row>
    <row r="166" spans="1:22" x14ac:dyDescent="0.3">
      <c r="A166" s="1">
        <v>45345</v>
      </c>
      <c r="B166" s="1" t="s">
        <v>7</v>
      </c>
      <c r="C166" s="4">
        <f t="shared" si="25"/>
        <v>31</v>
      </c>
      <c r="D166" s="3">
        <v>12</v>
      </c>
      <c r="E166" s="3">
        <v>5</v>
      </c>
      <c r="F166" s="3">
        <v>8</v>
      </c>
      <c r="G166" s="3">
        <v>4</v>
      </c>
      <c r="H166" s="3">
        <v>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3">
        <f>YEAR(Tabla2[[#This Row],[Fecha]])</f>
        <v>2024</v>
      </c>
    </row>
    <row r="167" spans="1:22" x14ac:dyDescent="0.3">
      <c r="A167" s="1">
        <v>45345</v>
      </c>
      <c r="B167" s="1" t="s">
        <v>25</v>
      </c>
      <c r="C167" s="4">
        <f t="shared" si="25"/>
        <v>26</v>
      </c>
      <c r="D167" s="3">
        <v>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3">
        <f>YEAR(Tabla2[[#This Row],[Fecha]])</f>
        <v>2024</v>
      </c>
    </row>
    <row r="168" spans="1:22" x14ac:dyDescent="0.3">
      <c r="A168" s="1">
        <v>45346</v>
      </c>
      <c r="B168" s="1" t="s">
        <v>7</v>
      </c>
      <c r="C168" s="4">
        <f t="shared" ref="C168:C173" si="26">SUM(D168:R168)</f>
        <v>32</v>
      </c>
      <c r="D168" s="3">
        <v>3</v>
      </c>
      <c r="E168" s="3">
        <v>3</v>
      </c>
      <c r="F168" s="3">
        <v>5</v>
      </c>
      <c r="G168" s="3">
        <v>2</v>
      </c>
      <c r="H168" s="3">
        <v>3</v>
      </c>
      <c r="I168" s="3">
        <v>5</v>
      </c>
      <c r="J168" s="3">
        <v>11</v>
      </c>
      <c r="K168" s="3"/>
      <c r="L168" s="3"/>
      <c r="M168" s="3"/>
      <c r="N168" s="3"/>
      <c r="O168" s="3"/>
      <c r="P168" s="3"/>
      <c r="Q168" s="3"/>
      <c r="R168" s="3"/>
      <c r="S168" s="13">
        <f>YEAR(Tabla2[[#This Row],[Fecha]])</f>
        <v>2024</v>
      </c>
    </row>
    <row r="169" spans="1:22" x14ac:dyDescent="0.3">
      <c r="A169" s="1">
        <v>45346</v>
      </c>
      <c r="B169" s="1" t="s">
        <v>25</v>
      </c>
      <c r="C169" s="4">
        <f t="shared" si="26"/>
        <v>11</v>
      </c>
      <c r="D169" s="3">
        <v>11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3">
        <f>YEAR(Tabla2[[#This Row],[Fecha]])</f>
        <v>2024</v>
      </c>
    </row>
    <row r="170" spans="1:22" x14ac:dyDescent="0.3">
      <c r="A170" s="1">
        <v>45347</v>
      </c>
      <c r="B170" s="1" t="s">
        <v>7</v>
      </c>
      <c r="C170" s="4">
        <f t="shared" si="26"/>
        <v>35</v>
      </c>
      <c r="D170" s="3">
        <v>4</v>
      </c>
      <c r="E170" s="3">
        <v>6</v>
      </c>
      <c r="F170" s="3">
        <v>1</v>
      </c>
      <c r="G170" s="3">
        <v>5</v>
      </c>
      <c r="H170" s="3">
        <v>8</v>
      </c>
      <c r="I170" s="3">
        <v>4</v>
      </c>
      <c r="J170" s="3">
        <v>7</v>
      </c>
      <c r="K170" s="3"/>
      <c r="L170" s="3"/>
      <c r="M170" s="3"/>
      <c r="N170" s="3"/>
      <c r="O170" s="3"/>
      <c r="P170" s="3"/>
      <c r="Q170" s="3"/>
      <c r="R170" s="3"/>
      <c r="S170" s="13">
        <f>YEAR(Tabla2[[#This Row],[Fecha]])</f>
        <v>2024</v>
      </c>
    </row>
    <row r="171" spans="1:22" x14ac:dyDescent="0.3">
      <c r="A171" s="1">
        <v>45347</v>
      </c>
      <c r="B171" s="1" t="s">
        <v>25</v>
      </c>
      <c r="C171" s="4">
        <f t="shared" si="26"/>
        <v>15</v>
      </c>
      <c r="D171" s="3">
        <v>15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3">
        <f>YEAR(Tabla2[[#This Row],[Fecha]])</f>
        <v>2024</v>
      </c>
    </row>
    <row r="172" spans="1:22" x14ac:dyDescent="0.3">
      <c r="A172" s="1">
        <v>45348</v>
      </c>
      <c r="B172" s="1" t="s">
        <v>7</v>
      </c>
      <c r="C172" s="4">
        <f t="shared" si="26"/>
        <v>33</v>
      </c>
      <c r="D172" s="3">
        <v>8</v>
      </c>
      <c r="E172" s="3">
        <v>12</v>
      </c>
      <c r="F172" s="3">
        <v>8</v>
      </c>
      <c r="G172" s="3">
        <v>5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3">
        <f>YEAR(Tabla2[[#This Row],[Fecha]])</f>
        <v>2024</v>
      </c>
    </row>
    <row r="173" spans="1:22" x14ac:dyDescent="0.3">
      <c r="A173" s="1">
        <v>45348</v>
      </c>
      <c r="B173" s="1" t="s">
        <v>25</v>
      </c>
      <c r="C173" s="4">
        <f t="shared" si="26"/>
        <v>24</v>
      </c>
      <c r="D173" s="3">
        <v>24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3">
        <f>YEAR(Tabla2[[#This Row],[Fecha]])</f>
        <v>2024</v>
      </c>
    </row>
    <row r="174" spans="1:22" x14ac:dyDescent="0.3">
      <c r="A174" s="1">
        <v>45349</v>
      </c>
      <c r="B174" s="1" t="s">
        <v>7</v>
      </c>
      <c r="C174" s="4">
        <f t="shared" ref="C174:C179" si="27">SUM(D174:R174)</f>
        <v>43</v>
      </c>
      <c r="D174" s="3">
        <v>6</v>
      </c>
      <c r="E174" s="3">
        <v>2</v>
      </c>
      <c r="F174" s="3">
        <v>13</v>
      </c>
      <c r="G174" s="3">
        <v>5</v>
      </c>
      <c r="H174" s="3">
        <v>17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3">
        <f>YEAR(Tabla2[[#This Row],[Fecha]])</f>
        <v>2024</v>
      </c>
    </row>
    <row r="175" spans="1:22" x14ac:dyDescent="0.3">
      <c r="A175" s="1">
        <v>45349</v>
      </c>
      <c r="B175" s="1" t="s">
        <v>25</v>
      </c>
      <c r="C175" s="4">
        <f t="shared" si="27"/>
        <v>33</v>
      </c>
      <c r="D175" s="3">
        <v>9</v>
      </c>
      <c r="E175" s="3">
        <v>24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3">
        <f>YEAR(Tabla2[[#This Row],[Fecha]])</f>
        <v>2024</v>
      </c>
      <c r="V175" t="s">
        <v>104</v>
      </c>
    </row>
    <row r="176" spans="1:22" x14ac:dyDescent="0.3">
      <c r="A176" s="1">
        <v>45350</v>
      </c>
      <c r="B176" s="1" t="s">
        <v>7</v>
      </c>
      <c r="C176" s="4">
        <f t="shared" si="27"/>
        <v>33</v>
      </c>
      <c r="D176" s="3">
        <v>12</v>
      </c>
      <c r="E176" s="3">
        <v>2</v>
      </c>
      <c r="F176" s="3">
        <v>8</v>
      </c>
      <c r="G176" s="3">
        <v>11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3">
        <f>YEAR(Tabla2[[#This Row],[Fecha]])</f>
        <v>2024</v>
      </c>
    </row>
    <row r="177" spans="1:19" x14ac:dyDescent="0.3">
      <c r="A177" s="1">
        <v>45350</v>
      </c>
      <c r="B177" s="1" t="s">
        <v>25</v>
      </c>
      <c r="C177" s="4">
        <f t="shared" si="27"/>
        <v>45</v>
      </c>
      <c r="D177" s="3">
        <v>45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3">
        <f>YEAR(Tabla2[[#This Row],[Fecha]])</f>
        <v>2024</v>
      </c>
    </row>
    <row r="178" spans="1:19" x14ac:dyDescent="0.3">
      <c r="A178" s="1">
        <v>45351</v>
      </c>
      <c r="B178" s="1" t="s">
        <v>7</v>
      </c>
      <c r="C178" s="4">
        <f t="shared" si="27"/>
        <v>24</v>
      </c>
      <c r="D178" s="3">
        <v>7</v>
      </c>
      <c r="E178" s="3">
        <v>4</v>
      </c>
      <c r="F178" s="3">
        <v>4</v>
      </c>
      <c r="G178" s="3">
        <v>9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3">
        <f>YEAR(Tabla2[[#This Row],[Fecha]])</f>
        <v>2024</v>
      </c>
    </row>
    <row r="179" spans="1:19" x14ac:dyDescent="0.3">
      <c r="A179" s="1">
        <v>45351</v>
      </c>
      <c r="B179" s="1" t="s">
        <v>25</v>
      </c>
      <c r="C179" s="4">
        <f t="shared" si="27"/>
        <v>32</v>
      </c>
      <c r="D179" s="3">
        <v>32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3">
        <f>YEAR(Tabla2[[#This Row],[Fecha]])</f>
        <v>2024</v>
      </c>
    </row>
    <row r="180" spans="1:19" x14ac:dyDescent="0.3">
      <c r="A180" s="1">
        <v>45352</v>
      </c>
      <c r="B180" s="1" t="s">
        <v>7</v>
      </c>
      <c r="C180" s="4">
        <f t="shared" ref="C180:C185" si="28">SUM(D180:R180)</f>
        <v>32</v>
      </c>
      <c r="D180" s="3">
        <v>5</v>
      </c>
      <c r="E180" s="3">
        <v>3</v>
      </c>
      <c r="F180" s="3">
        <v>5</v>
      </c>
      <c r="G180" s="3">
        <v>8</v>
      </c>
      <c r="H180" s="3">
        <v>4</v>
      </c>
      <c r="I180" s="3">
        <v>4</v>
      </c>
      <c r="J180" s="3">
        <v>3</v>
      </c>
      <c r="K180" s="3"/>
      <c r="L180" s="3"/>
      <c r="M180" s="3"/>
      <c r="N180" s="3"/>
      <c r="O180" s="3"/>
      <c r="P180" s="3"/>
      <c r="Q180" s="3"/>
      <c r="R180" s="3"/>
      <c r="S180" s="13">
        <f>YEAR(Tabla2[[#This Row],[Fecha]])</f>
        <v>2024</v>
      </c>
    </row>
    <row r="181" spans="1:19" x14ac:dyDescent="0.3">
      <c r="A181" s="1">
        <v>45352</v>
      </c>
      <c r="B181" s="1" t="s">
        <v>25</v>
      </c>
      <c r="C181" s="4">
        <f t="shared" si="28"/>
        <v>32</v>
      </c>
      <c r="D181" s="3">
        <v>32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3">
        <f>YEAR(Tabla2[[#This Row],[Fecha]])</f>
        <v>2024</v>
      </c>
    </row>
    <row r="182" spans="1:19" x14ac:dyDescent="0.3">
      <c r="A182" s="1">
        <v>45353</v>
      </c>
      <c r="B182" s="1" t="s">
        <v>7</v>
      </c>
      <c r="C182" s="4">
        <f t="shared" si="28"/>
        <v>43</v>
      </c>
      <c r="D182" s="3">
        <v>3</v>
      </c>
      <c r="E182" s="3">
        <v>7</v>
      </c>
      <c r="F182" s="3">
        <v>5</v>
      </c>
      <c r="G182" s="3">
        <v>9</v>
      </c>
      <c r="H182" s="3">
        <v>4</v>
      </c>
      <c r="I182" s="3">
        <v>9</v>
      </c>
      <c r="J182" s="3">
        <v>6</v>
      </c>
      <c r="K182" s="3"/>
      <c r="L182" s="3"/>
      <c r="M182" s="3"/>
      <c r="N182" s="3"/>
      <c r="O182" s="3"/>
      <c r="P182" s="3"/>
      <c r="Q182" s="3"/>
      <c r="R182" s="3"/>
      <c r="S182" s="13">
        <f>YEAR(Tabla2[[#This Row],[Fecha]])</f>
        <v>2024</v>
      </c>
    </row>
    <row r="183" spans="1:19" x14ac:dyDescent="0.3">
      <c r="A183" s="1">
        <v>45353</v>
      </c>
      <c r="B183" s="1" t="s">
        <v>25</v>
      </c>
      <c r="C183" s="4">
        <f t="shared" si="28"/>
        <v>17</v>
      </c>
      <c r="D183" s="3">
        <v>17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3">
        <f>YEAR(Tabla2[[#This Row],[Fecha]])</f>
        <v>2024</v>
      </c>
    </row>
    <row r="184" spans="1:19" x14ac:dyDescent="0.3">
      <c r="A184" s="1">
        <v>45354</v>
      </c>
      <c r="B184" s="1" t="s">
        <v>25</v>
      </c>
      <c r="C184" s="4">
        <f t="shared" si="28"/>
        <v>23</v>
      </c>
      <c r="D184" s="3">
        <v>23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3">
        <f>YEAR(Tabla2[[#This Row],[Fecha]])</f>
        <v>2024</v>
      </c>
    </row>
    <row r="185" spans="1:19" x14ac:dyDescent="0.3">
      <c r="A185" s="1">
        <v>45354</v>
      </c>
      <c r="B185" s="1" t="s">
        <v>103</v>
      </c>
      <c r="C185" s="4">
        <f t="shared" si="28"/>
        <v>116</v>
      </c>
      <c r="D185" s="3">
        <f>120-4</f>
        <v>116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3">
        <f>YEAR(Tabla2[[#This Row],[Fecha]])</f>
        <v>2024</v>
      </c>
    </row>
    <row r="186" spans="1:19" x14ac:dyDescent="0.3">
      <c r="A186" s="1">
        <v>45355</v>
      </c>
      <c r="B186" s="1" t="s">
        <v>7</v>
      </c>
      <c r="C186" s="4">
        <f t="shared" ref="C186:C191" si="29">SUM(D186:R186)</f>
        <v>24</v>
      </c>
      <c r="D186" s="3">
        <v>24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3">
        <f>YEAR(Tabla2[[#This Row],[Fecha]])</f>
        <v>2024</v>
      </c>
    </row>
    <row r="187" spans="1:19" x14ac:dyDescent="0.3">
      <c r="A187" s="1">
        <v>45355</v>
      </c>
      <c r="B187" s="1" t="s">
        <v>25</v>
      </c>
      <c r="C187" s="4">
        <f t="shared" si="29"/>
        <v>15</v>
      </c>
      <c r="D187" s="3">
        <v>15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3">
        <f>YEAR(Tabla2[[#This Row],[Fecha]])</f>
        <v>2024</v>
      </c>
    </row>
    <row r="188" spans="1:19" x14ac:dyDescent="0.3">
      <c r="A188" s="1">
        <v>45356</v>
      </c>
      <c r="B188" s="1" t="s">
        <v>7</v>
      </c>
      <c r="C188" s="4">
        <f t="shared" si="29"/>
        <v>35</v>
      </c>
      <c r="D188" s="3">
        <v>8</v>
      </c>
      <c r="E188" s="3">
        <v>8</v>
      </c>
      <c r="F188" s="3">
        <v>5</v>
      </c>
      <c r="G188" s="3">
        <v>6</v>
      </c>
      <c r="H188" s="3">
        <v>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3">
        <f>YEAR(Tabla2[[#This Row],[Fecha]])</f>
        <v>2024</v>
      </c>
    </row>
    <row r="189" spans="1:19" x14ac:dyDescent="0.3">
      <c r="A189" s="1">
        <v>45356</v>
      </c>
      <c r="B189" s="1" t="s">
        <v>25</v>
      </c>
      <c r="C189" s="4">
        <f t="shared" si="29"/>
        <v>15</v>
      </c>
      <c r="D189" s="3">
        <v>15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3">
        <f>YEAR(Tabla2[[#This Row],[Fecha]])</f>
        <v>2024</v>
      </c>
    </row>
    <row r="190" spans="1:19" x14ac:dyDescent="0.3">
      <c r="A190" s="1">
        <v>45357</v>
      </c>
      <c r="B190" s="1" t="s">
        <v>7</v>
      </c>
      <c r="C190" s="4">
        <f t="shared" si="29"/>
        <v>34</v>
      </c>
      <c r="D190" s="3">
        <v>12</v>
      </c>
      <c r="E190" s="3">
        <v>6</v>
      </c>
      <c r="F190" s="3">
        <v>9</v>
      </c>
      <c r="G190" s="3">
        <v>7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3">
        <f>YEAR(Tabla2[[#This Row],[Fecha]])</f>
        <v>2024</v>
      </c>
    </row>
    <row r="191" spans="1:19" x14ac:dyDescent="0.3">
      <c r="A191" s="1">
        <v>45357</v>
      </c>
      <c r="B191" s="1" t="s">
        <v>25</v>
      </c>
      <c r="C191" s="4">
        <f t="shared" si="29"/>
        <v>13</v>
      </c>
      <c r="D191" s="3">
        <v>13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3">
        <f>YEAR(Tabla2[[#This Row],[Fecha]])</f>
        <v>2024</v>
      </c>
    </row>
    <row r="192" spans="1:19" x14ac:dyDescent="0.3">
      <c r="A192" s="1">
        <v>45358</v>
      </c>
      <c r="B192" s="1" t="s">
        <v>7</v>
      </c>
      <c r="C192" s="4">
        <f t="shared" ref="C192:C197" si="30">SUM(D192:R192)</f>
        <v>72</v>
      </c>
      <c r="D192" s="3">
        <v>22</v>
      </c>
      <c r="E192" s="3">
        <v>12</v>
      </c>
      <c r="F192" s="3">
        <v>15</v>
      </c>
      <c r="G192" s="3">
        <v>23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3">
        <f>YEAR(Tabla2[[#This Row],[Fecha]])</f>
        <v>2024</v>
      </c>
    </row>
    <row r="193" spans="1:19" x14ac:dyDescent="0.3">
      <c r="A193" s="1">
        <v>45358</v>
      </c>
      <c r="B193" s="1" t="s">
        <v>25</v>
      </c>
      <c r="C193" s="4">
        <f t="shared" si="30"/>
        <v>14</v>
      </c>
      <c r="D193" s="3">
        <v>14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3">
        <f>YEAR(Tabla2[[#This Row],[Fecha]])</f>
        <v>2024</v>
      </c>
    </row>
    <row r="194" spans="1:19" x14ac:dyDescent="0.3">
      <c r="A194" s="1">
        <v>45359</v>
      </c>
      <c r="B194" s="1" t="s">
        <v>7</v>
      </c>
      <c r="C194" s="4">
        <f t="shared" si="30"/>
        <v>18</v>
      </c>
      <c r="D194" s="3">
        <v>4</v>
      </c>
      <c r="E194" s="3">
        <v>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3">
        <f>YEAR(Tabla2[[#This Row],[Fecha]])</f>
        <v>2024</v>
      </c>
    </row>
    <row r="195" spans="1:19" x14ac:dyDescent="0.3">
      <c r="A195" s="1">
        <v>45359</v>
      </c>
      <c r="B195" s="1" t="s">
        <v>25</v>
      </c>
      <c r="C195" s="4">
        <f t="shared" si="30"/>
        <v>22</v>
      </c>
      <c r="D195" s="3">
        <v>22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3">
        <f>YEAR(Tabla2[[#This Row],[Fecha]])</f>
        <v>2024</v>
      </c>
    </row>
    <row r="196" spans="1:19" x14ac:dyDescent="0.3">
      <c r="A196" s="1">
        <v>45360</v>
      </c>
      <c r="B196" s="1" t="s">
        <v>7</v>
      </c>
      <c r="C196" s="4">
        <f t="shared" si="30"/>
        <v>18</v>
      </c>
      <c r="D196" s="3">
        <v>9</v>
      </c>
      <c r="E196" s="3">
        <v>4</v>
      </c>
      <c r="F196" s="3">
        <v>3</v>
      </c>
      <c r="G196" s="3">
        <v>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3">
        <f>YEAR(Tabla2[[#This Row],[Fecha]])</f>
        <v>2024</v>
      </c>
    </row>
    <row r="197" spans="1:19" x14ac:dyDescent="0.3">
      <c r="A197" s="1">
        <v>45361</v>
      </c>
      <c r="B197" s="1" t="s">
        <v>7</v>
      </c>
      <c r="C197" s="4">
        <f t="shared" si="30"/>
        <v>34</v>
      </c>
      <c r="D197" s="3">
        <v>10</v>
      </c>
      <c r="E197" s="3">
        <v>4</v>
      </c>
      <c r="F197" s="3">
        <v>14</v>
      </c>
      <c r="G197" s="3">
        <v>6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3">
        <f>YEAR(Tabla2[[#This Row],[Fecha]])</f>
        <v>2024</v>
      </c>
    </row>
    <row r="198" spans="1:19" x14ac:dyDescent="0.3">
      <c r="A198" s="1">
        <v>45362</v>
      </c>
      <c r="B198" s="1" t="s">
        <v>7</v>
      </c>
      <c r="C198" s="4">
        <f t="shared" ref="C198:C203" si="31">SUM(D198:R198)</f>
        <v>36</v>
      </c>
      <c r="D198" s="3">
        <v>14</v>
      </c>
      <c r="E198" s="3">
        <v>11</v>
      </c>
      <c r="F198" s="3">
        <v>4</v>
      </c>
      <c r="G198" s="3">
        <v>7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3">
        <f>YEAR(Tabla2[[#This Row],[Fecha]])</f>
        <v>2024</v>
      </c>
    </row>
    <row r="199" spans="1:19" x14ac:dyDescent="0.3">
      <c r="A199" s="1">
        <v>45362</v>
      </c>
      <c r="B199" s="1" t="s">
        <v>105</v>
      </c>
      <c r="C199" s="4">
        <f t="shared" si="31"/>
        <v>37</v>
      </c>
      <c r="D199" s="3">
        <v>14</v>
      </c>
      <c r="E199" s="3">
        <v>13</v>
      </c>
      <c r="F199" s="3">
        <v>10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3">
        <f>YEAR(Tabla2[[#This Row],[Fecha]])</f>
        <v>2024</v>
      </c>
    </row>
    <row r="200" spans="1:19" x14ac:dyDescent="0.3">
      <c r="A200" s="1">
        <v>45363</v>
      </c>
      <c r="B200" s="1" t="s">
        <v>7</v>
      </c>
      <c r="C200" s="4">
        <f t="shared" si="31"/>
        <v>25</v>
      </c>
      <c r="D200" s="3">
        <v>2</v>
      </c>
      <c r="E200" s="3">
        <v>7</v>
      </c>
      <c r="F200" s="3">
        <v>6</v>
      </c>
      <c r="G200" s="3">
        <v>5</v>
      </c>
      <c r="H200" s="3">
        <v>3</v>
      </c>
      <c r="I200" s="3">
        <v>2</v>
      </c>
      <c r="J200" s="3"/>
      <c r="K200" s="3"/>
      <c r="L200" s="3"/>
      <c r="M200" s="3"/>
      <c r="N200" s="3"/>
      <c r="O200" s="3"/>
      <c r="P200" s="3"/>
      <c r="Q200" s="3"/>
      <c r="R200" s="3"/>
      <c r="S200" s="13">
        <f>YEAR(Tabla2[[#This Row],[Fecha]])</f>
        <v>2024</v>
      </c>
    </row>
    <row r="201" spans="1:19" x14ac:dyDescent="0.3">
      <c r="A201" s="1">
        <v>45363</v>
      </c>
      <c r="B201" s="1" t="s">
        <v>25</v>
      </c>
      <c r="C201" s="4">
        <f t="shared" si="31"/>
        <v>13</v>
      </c>
      <c r="D201" s="3">
        <v>13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3">
        <f>YEAR(Tabla2[[#This Row],[Fecha]])</f>
        <v>2024</v>
      </c>
    </row>
    <row r="202" spans="1:19" x14ac:dyDescent="0.3">
      <c r="A202" s="1">
        <v>45364</v>
      </c>
      <c r="B202" s="1" t="s">
        <v>7</v>
      </c>
      <c r="C202" s="4">
        <f t="shared" si="31"/>
        <v>32</v>
      </c>
      <c r="D202" s="3">
        <v>12</v>
      </c>
      <c r="E202" s="3">
        <v>5</v>
      </c>
      <c r="F202" s="3">
        <v>7</v>
      </c>
      <c r="G202" s="3">
        <v>5</v>
      </c>
      <c r="H202" s="3">
        <v>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3">
        <f>YEAR(Tabla2[[#This Row],[Fecha]])</f>
        <v>2024</v>
      </c>
    </row>
    <row r="203" spans="1:19" x14ac:dyDescent="0.3">
      <c r="A203" s="1">
        <v>45365</v>
      </c>
      <c r="B203" s="1" t="s">
        <v>7</v>
      </c>
      <c r="C203" s="4">
        <f t="shared" si="31"/>
        <v>24</v>
      </c>
      <c r="D203" s="3">
        <v>4</v>
      </c>
      <c r="E203" s="3">
        <v>10</v>
      </c>
      <c r="F203" s="3">
        <v>6</v>
      </c>
      <c r="G203" s="3">
        <v>4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3">
        <f>YEAR(Tabla2[[#This Row],[Fecha]])</f>
        <v>2024</v>
      </c>
    </row>
    <row r="204" spans="1:19" x14ac:dyDescent="0.3">
      <c r="A204" s="1">
        <v>45366</v>
      </c>
      <c r="B204" s="1" t="s">
        <v>7</v>
      </c>
      <c r="C204" s="4">
        <f t="shared" ref="C204:C209" si="32">SUM(D204:R204)</f>
        <v>32</v>
      </c>
      <c r="D204" s="3">
        <v>1</v>
      </c>
      <c r="E204" s="3">
        <v>25</v>
      </c>
      <c r="F204" s="3">
        <v>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3">
        <f>YEAR(Tabla2[[#This Row],[Fecha]])</f>
        <v>2024</v>
      </c>
    </row>
    <row r="205" spans="1:19" x14ac:dyDescent="0.3">
      <c r="A205" s="1">
        <v>45366</v>
      </c>
      <c r="B205" s="1" t="s">
        <v>106</v>
      </c>
      <c r="C205" s="4">
        <f t="shared" si="32"/>
        <v>51</v>
      </c>
      <c r="D205" s="3">
        <v>51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3">
        <f>YEAR(Tabla2[[#This Row],[Fecha]])</f>
        <v>2024</v>
      </c>
    </row>
    <row r="206" spans="1:19" x14ac:dyDescent="0.3">
      <c r="A206" s="1">
        <v>45367</v>
      </c>
      <c r="B206" s="1" t="s">
        <v>7</v>
      </c>
      <c r="C206" s="4">
        <f t="shared" si="32"/>
        <v>36</v>
      </c>
      <c r="D206" s="3">
        <v>12</v>
      </c>
      <c r="E206" s="3">
        <v>7</v>
      </c>
      <c r="F206" s="3">
        <v>17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3">
        <f>YEAR(Tabla2[[#This Row],[Fecha]])</f>
        <v>2024</v>
      </c>
    </row>
    <row r="207" spans="1:19" x14ac:dyDescent="0.3">
      <c r="A207" s="1">
        <v>45368</v>
      </c>
      <c r="B207" s="1" t="s">
        <v>7</v>
      </c>
      <c r="C207" s="4">
        <f t="shared" si="32"/>
        <v>96</v>
      </c>
      <c r="D207" s="3">
        <v>4</v>
      </c>
      <c r="E207" s="3">
        <v>3</v>
      </c>
      <c r="F207" s="3">
        <v>9</v>
      </c>
      <c r="G207" s="3">
        <v>8</v>
      </c>
      <c r="H207" s="3">
        <v>72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3">
        <f>YEAR(Tabla2[[#This Row],[Fecha]])</f>
        <v>2024</v>
      </c>
    </row>
    <row r="208" spans="1:19" x14ac:dyDescent="0.3">
      <c r="A208" s="1">
        <v>45369</v>
      </c>
      <c r="B208" s="1" t="s">
        <v>7</v>
      </c>
      <c r="C208" s="4">
        <f t="shared" si="32"/>
        <v>71</v>
      </c>
      <c r="D208" s="3">
        <v>71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3">
        <f>YEAR(Tabla2[[#This Row],[Fecha]])</f>
        <v>2024</v>
      </c>
    </row>
    <row r="209" spans="1:19" x14ac:dyDescent="0.3">
      <c r="A209" s="1">
        <v>45369</v>
      </c>
      <c r="B209" s="1" t="s">
        <v>25</v>
      </c>
      <c r="C209" s="4">
        <f t="shared" si="32"/>
        <v>13</v>
      </c>
      <c r="D209" s="3">
        <v>13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3">
        <f>YEAR(Tabla2[[#This Row],[Fecha]])</f>
        <v>2024</v>
      </c>
    </row>
    <row r="210" spans="1:19" x14ac:dyDescent="0.3">
      <c r="A210" s="1">
        <v>45370</v>
      </c>
      <c r="B210" s="1" t="s">
        <v>7</v>
      </c>
      <c r="C210" s="4">
        <f t="shared" ref="C210:C215" si="33">SUM(D210:R210)</f>
        <v>103</v>
      </c>
      <c r="D210" s="3">
        <v>86</v>
      </c>
      <c r="E210" s="3">
        <v>5</v>
      </c>
      <c r="F210" s="3">
        <v>3</v>
      </c>
      <c r="G210" s="3">
        <v>4</v>
      </c>
      <c r="H210" s="3">
        <v>3</v>
      </c>
      <c r="I210" s="3">
        <v>2</v>
      </c>
      <c r="J210" s="3"/>
      <c r="K210" s="3"/>
      <c r="L210" s="3"/>
      <c r="M210" s="3"/>
      <c r="N210" s="3"/>
      <c r="O210" s="3"/>
      <c r="P210" s="3"/>
      <c r="Q210" s="3"/>
      <c r="R210" s="3"/>
      <c r="S210" s="13">
        <f>YEAR(Tabla2[[#This Row],[Fecha]])</f>
        <v>2024</v>
      </c>
    </row>
    <row r="211" spans="1:19" x14ac:dyDescent="0.3">
      <c r="A211" s="1">
        <v>45370</v>
      </c>
      <c r="B211" s="1" t="s">
        <v>25</v>
      </c>
      <c r="C211" s="4">
        <f t="shared" si="33"/>
        <v>17</v>
      </c>
      <c r="D211" s="3">
        <v>17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3">
        <f>YEAR(Tabla2[[#This Row],[Fecha]])</f>
        <v>2024</v>
      </c>
    </row>
    <row r="212" spans="1:19" x14ac:dyDescent="0.3">
      <c r="A212" s="1">
        <v>45371</v>
      </c>
      <c r="B212" s="1" t="s">
        <v>7</v>
      </c>
      <c r="C212" s="4">
        <f t="shared" si="33"/>
        <v>53</v>
      </c>
      <c r="D212" s="3">
        <v>53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3">
        <f>YEAR(Tabla2[[#This Row],[Fecha]])</f>
        <v>2024</v>
      </c>
    </row>
    <row r="213" spans="1:19" x14ac:dyDescent="0.3">
      <c r="A213" s="1">
        <v>45371</v>
      </c>
      <c r="B213" s="1" t="s">
        <v>25</v>
      </c>
      <c r="C213" s="4">
        <f t="shared" si="33"/>
        <v>9</v>
      </c>
      <c r="D213" s="3">
        <v>9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3">
        <f>YEAR(Tabla2[[#This Row],[Fecha]])</f>
        <v>2024</v>
      </c>
    </row>
    <row r="214" spans="1:19" x14ac:dyDescent="0.3">
      <c r="A214" s="1">
        <v>45372</v>
      </c>
      <c r="B214" s="1" t="s">
        <v>7</v>
      </c>
      <c r="C214" s="4">
        <f t="shared" si="33"/>
        <v>34</v>
      </c>
      <c r="D214" s="3">
        <v>34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3">
        <f>YEAR(Tabla2[[#This Row],[Fecha]])</f>
        <v>2024</v>
      </c>
    </row>
    <row r="215" spans="1:19" x14ac:dyDescent="0.3">
      <c r="A215" s="1">
        <v>45372</v>
      </c>
      <c r="B215" s="1" t="s">
        <v>25</v>
      </c>
      <c r="C215" s="4">
        <f t="shared" si="33"/>
        <v>8</v>
      </c>
      <c r="D215" s="3">
        <v>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3">
        <f>YEAR(Tabla2[[#This Row],[Fecha]])</f>
        <v>2024</v>
      </c>
    </row>
    <row r="216" spans="1:19" x14ac:dyDescent="0.3">
      <c r="A216" s="1">
        <v>45373</v>
      </c>
      <c r="B216" s="1" t="s">
        <v>7</v>
      </c>
      <c r="C216" s="4">
        <f t="shared" ref="C216:C221" si="34">SUM(D216:R216)</f>
        <v>63</v>
      </c>
      <c r="D216" s="3">
        <v>63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3">
        <f>YEAR(Tabla2[[#This Row],[Fecha]])</f>
        <v>2024</v>
      </c>
    </row>
    <row r="217" spans="1:19" x14ac:dyDescent="0.3">
      <c r="A217" s="1">
        <v>45373</v>
      </c>
      <c r="B217" s="1" t="s">
        <v>25</v>
      </c>
      <c r="C217" s="4">
        <f t="shared" si="34"/>
        <v>7</v>
      </c>
      <c r="D217" s="3">
        <v>7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3">
        <f>YEAR(Tabla2[[#This Row],[Fecha]])</f>
        <v>2024</v>
      </c>
    </row>
    <row r="218" spans="1:19" x14ac:dyDescent="0.3">
      <c r="A218" s="1">
        <v>45373</v>
      </c>
      <c r="B218" s="1" t="s">
        <v>106</v>
      </c>
      <c r="C218" s="4">
        <f t="shared" si="34"/>
        <v>51</v>
      </c>
      <c r="D218" s="3">
        <v>51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3">
        <f>YEAR(Tabla2[[#This Row],[Fecha]])</f>
        <v>2024</v>
      </c>
    </row>
    <row r="219" spans="1:19" x14ac:dyDescent="0.3">
      <c r="A219" s="1">
        <v>45375</v>
      </c>
      <c r="B219" s="1" t="s">
        <v>7</v>
      </c>
      <c r="C219" s="4">
        <f t="shared" si="34"/>
        <v>74</v>
      </c>
      <c r="D219" s="3">
        <v>74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3">
        <f>YEAR(Tabla2[[#This Row],[Fecha]])</f>
        <v>2024</v>
      </c>
    </row>
    <row r="220" spans="1:19" x14ac:dyDescent="0.3">
      <c r="A220" s="1">
        <v>45376</v>
      </c>
      <c r="B220" s="1" t="s">
        <v>7</v>
      </c>
      <c r="C220" s="4">
        <f t="shared" si="34"/>
        <v>63</v>
      </c>
      <c r="D220" s="3">
        <v>63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3">
        <f>YEAR(Tabla2[[#This Row],[Fecha]])</f>
        <v>2024</v>
      </c>
    </row>
    <row r="221" spans="1:19" x14ac:dyDescent="0.3">
      <c r="A221" s="1">
        <v>45377</v>
      </c>
      <c r="B221" s="1" t="s">
        <v>7</v>
      </c>
      <c r="C221" s="4">
        <f t="shared" si="34"/>
        <v>43</v>
      </c>
      <c r="D221" s="3">
        <v>20</v>
      </c>
      <c r="E221" s="3">
        <v>6</v>
      </c>
      <c r="F221" s="3">
        <v>2</v>
      </c>
      <c r="G221" s="3">
        <v>12</v>
      </c>
      <c r="H221" s="3">
        <v>3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3">
        <f>YEAR(Tabla2[[#This Row],[Fecha]])</f>
        <v>2024</v>
      </c>
    </row>
    <row r="222" spans="1:19" x14ac:dyDescent="0.3">
      <c r="A222" s="1">
        <v>45377</v>
      </c>
      <c r="B222" s="1" t="s">
        <v>25</v>
      </c>
      <c r="C222" s="4">
        <f t="shared" ref="C222:C227" si="35">SUM(D222:R222)</f>
        <v>6</v>
      </c>
      <c r="D222" s="3">
        <v>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3">
        <f>YEAR(Tabla2[[#This Row],[Fecha]])</f>
        <v>2024</v>
      </c>
    </row>
    <row r="223" spans="1:19" x14ac:dyDescent="0.3">
      <c r="A223" s="1">
        <v>45378</v>
      </c>
      <c r="B223" s="1" t="s">
        <v>7</v>
      </c>
      <c r="C223" s="4">
        <f t="shared" si="35"/>
        <v>30</v>
      </c>
      <c r="D223" s="3">
        <v>11</v>
      </c>
      <c r="E223" s="3">
        <v>10</v>
      </c>
      <c r="F223" s="3">
        <v>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3">
        <f>YEAR(Tabla2[[#This Row],[Fecha]])</f>
        <v>2024</v>
      </c>
    </row>
    <row r="224" spans="1:19" x14ac:dyDescent="0.3">
      <c r="A224" s="1">
        <v>45383</v>
      </c>
      <c r="B224" s="1" t="s">
        <v>7</v>
      </c>
      <c r="C224" s="4">
        <f t="shared" si="35"/>
        <v>40</v>
      </c>
      <c r="D224" s="3">
        <v>20</v>
      </c>
      <c r="E224" s="3">
        <v>20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3">
        <f>YEAR(Tabla2[[#This Row],[Fecha]])</f>
        <v>2024</v>
      </c>
    </row>
    <row r="225" spans="1:19" x14ac:dyDescent="0.3">
      <c r="A225" s="1">
        <v>45383</v>
      </c>
      <c r="B225" s="1" t="s">
        <v>25</v>
      </c>
      <c r="C225" s="4">
        <f t="shared" si="35"/>
        <v>10</v>
      </c>
      <c r="D225" s="3">
        <v>10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3">
        <f>YEAR(Tabla2[[#This Row],[Fecha]])</f>
        <v>2024</v>
      </c>
    </row>
    <row r="226" spans="1:19" x14ac:dyDescent="0.3">
      <c r="A226" s="1">
        <v>45384</v>
      </c>
      <c r="B226" s="1" t="s">
        <v>7</v>
      </c>
      <c r="C226" s="4">
        <f t="shared" si="35"/>
        <v>39</v>
      </c>
      <c r="D226" s="3">
        <v>11</v>
      </c>
      <c r="E226" s="3">
        <v>13</v>
      </c>
      <c r="F226" s="3">
        <v>15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3">
        <f>YEAR(Tabla2[[#This Row],[Fecha]])</f>
        <v>2024</v>
      </c>
    </row>
    <row r="227" spans="1:19" x14ac:dyDescent="0.3">
      <c r="A227" s="1">
        <v>45384</v>
      </c>
      <c r="B227" s="1" t="s">
        <v>106</v>
      </c>
      <c r="C227" s="4">
        <f t="shared" si="35"/>
        <v>30</v>
      </c>
      <c r="D227" s="3">
        <v>30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3">
        <f>YEAR(Tabla2[[#This Row],[Fecha]])</f>
        <v>2024</v>
      </c>
    </row>
    <row r="228" spans="1:19" x14ac:dyDescent="0.3">
      <c r="A228" s="1">
        <v>45385</v>
      </c>
      <c r="B228" s="1" t="s">
        <v>7</v>
      </c>
      <c r="C228" s="4">
        <f t="shared" ref="C228:C233" si="36">SUM(D228:R228)</f>
        <v>38</v>
      </c>
      <c r="D228" s="3">
        <v>7</v>
      </c>
      <c r="E228" s="3">
        <v>13</v>
      </c>
      <c r="F228" s="3">
        <v>18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3">
        <f>YEAR(Tabla2[[#This Row],[Fecha]])</f>
        <v>2024</v>
      </c>
    </row>
    <row r="229" spans="1:19" x14ac:dyDescent="0.3">
      <c r="A229" s="1">
        <v>45385</v>
      </c>
      <c r="B229" s="1" t="s">
        <v>106</v>
      </c>
      <c r="C229" s="4">
        <f t="shared" si="36"/>
        <v>21</v>
      </c>
      <c r="D229" s="3">
        <v>21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3">
        <f>YEAR(Tabla2[[#This Row],[Fecha]])</f>
        <v>2024</v>
      </c>
    </row>
    <row r="230" spans="1:19" x14ac:dyDescent="0.3">
      <c r="A230" s="1">
        <v>45386</v>
      </c>
      <c r="B230" s="1" t="s">
        <v>7</v>
      </c>
      <c r="C230" s="4">
        <f t="shared" si="36"/>
        <v>30</v>
      </c>
      <c r="D230" s="3">
        <v>6</v>
      </c>
      <c r="E230" s="3">
        <v>5</v>
      </c>
      <c r="F230" s="3">
        <v>19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3">
        <f>YEAR(Tabla2[[#This Row],[Fecha]])</f>
        <v>2024</v>
      </c>
    </row>
    <row r="231" spans="1:19" x14ac:dyDescent="0.3">
      <c r="A231" s="1">
        <v>45386</v>
      </c>
      <c r="B231" s="1" t="s">
        <v>25</v>
      </c>
      <c r="C231" s="4">
        <f t="shared" si="36"/>
        <v>11</v>
      </c>
      <c r="D231" s="3">
        <v>11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3">
        <f>YEAR(Tabla2[[#This Row],[Fecha]])</f>
        <v>2024</v>
      </c>
    </row>
    <row r="232" spans="1:19" x14ac:dyDescent="0.3">
      <c r="A232" s="1">
        <v>45387</v>
      </c>
      <c r="B232" s="1" t="s">
        <v>7</v>
      </c>
      <c r="C232" s="4">
        <f t="shared" si="36"/>
        <v>46</v>
      </c>
      <c r="D232" s="3">
        <v>4</v>
      </c>
      <c r="E232" s="3">
        <v>11</v>
      </c>
      <c r="F232" s="3">
        <v>9</v>
      </c>
      <c r="G232" s="3">
        <v>4</v>
      </c>
      <c r="H232" s="3">
        <v>4</v>
      </c>
      <c r="I232" s="3">
        <v>14</v>
      </c>
      <c r="J232" s="3"/>
      <c r="K232" s="3"/>
      <c r="L232" s="3"/>
      <c r="M232" s="3"/>
      <c r="N232" s="3"/>
      <c r="O232" s="3"/>
      <c r="P232" s="3"/>
      <c r="Q232" s="3"/>
      <c r="R232" s="3"/>
      <c r="S232" s="13">
        <f>YEAR(Tabla2[[#This Row],[Fecha]])</f>
        <v>2024</v>
      </c>
    </row>
    <row r="233" spans="1:19" x14ac:dyDescent="0.3">
      <c r="A233" s="1">
        <v>45387</v>
      </c>
      <c r="B233" s="1" t="s">
        <v>25</v>
      </c>
      <c r="C233" s="4">
        <f t="shared" si="36"/>
        <v>19</v>
      </c>
      <c r="D233" s="3">
        <v>19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3">
        <f>YEAR(Tabla2[[#This Row],[Fecha]])</f>
        <v>2024</v>
      </c>
    </row>
    <row r="234" spans="1:19" x14ac:dyDescent="0.3">
      <c r="A234" s="1">
        <v>45390</v>
      </c>
      <c r="B234" s="1" t="s">
        <v>7</v>
      </c>
      <c r="C234" s="4">
        <f t="shared" ref="C234:C239" si="37">SUM(D234:R234)</f>
        <v>50</v>
      </c>
      <c r="D234" s="3">
        <v>50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3">
        <f>YEAR(Tabla2[[#This Row],[Fecha]])</f>
        <v>2024</v>
      </c>
    </row>
    <row r="235" spans="1:19" x14ac:dyDescent="0.3">
      <c r="A235" s="1">
        <v>45391</v>
      </c>
      <c r="B235" s="1" t="s">
        <v>7</v>
      </c>
      <c r="C235" s="4">
        <f t="shared" si="37"/>
        <v>40</v>
      </c>
      <c r="D235" s="3">
        <v>40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3">
        <f>YEAR(Tabla2[[#This Row],[Fecha]])</f>
        <v>2024</v>
      </c>
    </row>
    <row r="236" spans="1:19" x14ac:dyDescent="0.3">
      <c r="A236" s="1">
        <v>45392</v>
      </c>
      <c r="B236" s="1" t="s">
        <v>7</v>
      </c>
      <c r="C236" s="4">
        <f t="shared" si="37"/>
        <v>30</v>
      </c>
      <c r="D236" s="3">
        <v>30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3">
        <f>YEAR(Tabla2[[#This Row],[Fecha]])</f>
        <v>2024</v>
      </c>
    </row>
    <row r="237" spans="1:19" x14ac:dyDescent="0.3">
      <c r="A237" s="1">
        <v>45393</v>
      </c>
      <c r="B237" s="1" t="s">
        <v>7</v>
      </c>
      <c r="C237" s="4">
        <f t="shared" si="37"/>
        <v>30</v>
      </c>
      <c r="D237" s="3">
        <v>30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3">
        <f>YEAR(Tabla2[[#This Row],[Fecha]])</f>
        <v>2024</v>
      </c>
    </row>
    <row r="238" spans="1:19" x14ac:dyDescent="0.3">
      <c r="A238" s="1">
        <v>45394</v>
      </c>
      <c r="B238" s="1" t="s">
        <v>107</v>
      </c>
      <c r="C238" s="4">
        <f t="shared" si="37"/>
        <v>18</v>
      </c>
      <c r="D238" s="3">
        <v>18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3">
        <f>YEAR(Tabla2[[#This Row],[Fecha]])</f>
        <v>2024</v>
      </c>
    </row>
    <row r="239" spans="1:19" x14ac:dyDescent="0.3">
      <c r="A239" s="1">
        <v>45394</v>
      </c>
      <c r="B239" s="1" t="s">
        <v>7</v>
      </c>
      <c r="C239" s="4">
        <f t="shared" si="37"/>
        <v>20</v>
      </c>
      <c r="D239" s="3">
        <v>20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3">
        <f>YEAR(Tabla2[[#This Row],[Fecha]])</f>
        <v>2024</v>
      </c>
    </row>
    <row r="240" spans="1:19" x14ac:dyDescent="0.3">
      <c r="A240" s="1">
        <v>45395</v>
      </c>
      <c r="B240" s="1" t="s">
        <v>107</v>
      </c>
      <c r="C240" s="4">
        <f t="shared" ref="C240:C245" si="38">SUM(D240:R240)</f>
        <v>35</v>
      </c>
      <c r="D240" s="3">
        <v>16</v>
      </c>
      <c r="E240" s="3">
        <v>19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3">
        <f>YEAR(Tabla2[[#This Row],[Fecha]])</f>
        <v>2024</v>
      </c>
    </row>
    <row r="241" spans="1:19" x14ac:dyDescent="0.3">
      <c r="A241" s="1">
        <v>45396</v>
      </c>
      <c r="B241" s="1" t="s">
        <v>107</v>
      </c>
      <c r="C241" s="4">
        <f t="shared" si="38"/>
        <v>43</v>
      </c>
      <c r="D241" s="3">
        <v>13</v>
      </c>
      <c r="E241" s="3">
        <v>30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3">
        <f>YEAR(Tabla2[[#This Row],[Fecha]])</f>
        <v>2024</v>
      </c>
    </row>
    <row r="242" spans="1:19" x14ac:dyDescent="0.3">
      <c r="A242" s="1">
        <v>45397</v>
      </c>
      <c r="B242" s="1" t="s">
        <v>7</v>
      </c>
      <c r="C242" s="4">
        <f t="shared" si="38"/>
        <v>39</v>
      </c>
      <c r="D242" s="3">
        <v>39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3">
        <f>YEAR(Tabla2[[#This Row],[Fecha]])</f>
        <v>2024</v>
      </c>
    </row>
    <row r="243" spans="1:19" x14ac:dyDescent="0.3">
      <c r="A243" s="1">
        <v>45398</v>
      </c>
      <c r="B243" s="1" t="s">
        <v>7</v>
      </c>
      <c r="C243" s="4">
        <f t="shared" si="38"/>
        <v>32</v>
      </c>
      <c r="D243" s="3">
        <v>32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3">
        <f>YEAR(Tabla2[[#This Row],[Fecha]])</f>
        <v>2024</v>
      </c>
    </row>
    <row r="244" spans="1:19" x14ac:dyDescent="0.3">
      <c r="A244" s="1">
        <v>45399</v>
      </c>
      <c r="B244" s="1" t="s">
        <v>7</v>
      </c>
      <c r="C244" s="4">
        <f t="shared" si="38"/>
        <v>35</v>
      </c>
      <c r="D244" s="3">
        <v>12</v>
      </c>
      <c r="E244" s="3">
        <v>23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3">
        <f>YEAR(Tabla2[[#This Row],[Fecha]])</f>
        <v>2024</v>
      </c>
    </row>
    <row r="245" spans="1:19" x14ac:dyDescent="0.3">
      <c r="A245" s="1">
        <v>45400</v>
      </c>
      <c r="B245" s="1" t="s">
        <v>7</v>
      </c>
      <c r="C245" s="4">
        <f t="shared" si="38"/>
        <v>44</v>
      </c>
      <c r="D245" s="3">
        <v>12</v>
      </c>
      <c r="E245" s="3">
        <v>10</v>
      </c>
      <c r="F245" s="3">
        <v>22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3">
        <f>YEAR(Tabla2[[#This Row],[Fecha]])</f>
        <v>2024</v>
      </c>
    </row>
    <row r="246" spans="1:19" x14ac:dyDescent="0.3">
      <c r="A246" s="1">
        <v>45401</v>
      </c>
      <c r="B246" s="1" t="s">
        <v>7</v>
      </c>
      <c r="C246" s="4">
        <f t="shared" ref="C246:C251" si="39">SUM(D246:R246)</f>
        <v>44</v>
      </c>
      <c r="D246" s="3">
        <v>44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3">
        <f>YEAR(Tabla2[[#This Row],[Fecha]])</f>
        <v>2024</v>
      </c>
    </row>
    <row r="247" spans="1:19" x14ac:dyDescent="0.3">
      <c r="A247" s="1">
        <v>45404</v>
      </c>
      <c r="B247" s="1" t="s">
        <v>7</v>
      </c>
      <c r="C247" s="4">
        <f t="shared" si="39"/>
        <v>40</v>
      </c>
      <c r="D247" s="3">
        <v>11</v>
      </c>
      <c r="E247" s="3">
        <v>16</v>
      </c>
      <c r="F247" s="3">
        <v>13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3">
        <f>YEAR(Tabla2[[#This Row],[Fecha]])</f>
        <v>2024</v>
      </c>
    </row>
    <row r="248" spans="1:19" x14ac:dyDescent="0.3">
      <c r="A248" s="1">
        <v>45405</v>
      </c>
      <c r="B248" s="1" t="s">
        <v>7</v>
      </c>
      <c r="C248" s="4">
        <f t="shared" si="39"/>
        <v>51</v>
      </c>
      <c r="D248" s="3">
        <v>9</v>
      </c>
      <c r="E248" s="3">
        <v>8</v>
      </c>
      <c r="F248" s="3">
        <v>9</v>
      </c>
      <c r="G248" s="3">
        <v>8</v>
      </c>
      <c r="H248" s="3">
        <v>17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3">
        <f>YEAR(Tabla2[[#This Row],[Fecha]])</f>
        <v>2024</v>
      </c>
    </row>
    <row r="249" spans="1:19" x14ac:dyDescent="0.3">
      <c r="A249" s="1">
        <v>45406</v>
      </c>
      <c r="B249" s="1" t="s">
        <v>7</v>
      </c>
      <c r="C249" s="4">
        <f t="shared" si="39"/>
        <v>47</v>
      </c>
      <c r="D249" s="3">
        <v>7</v>
      </c>
      <c r="E249" s="3">
        <v>14</v>
      </c>
      <c r="F249" s="3">
        <v>5</v>
      </c>
      <c r="G249" s="3">
        <v>15</v>
      </c>
      <c r="H249" s="3">
        <v>6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3">
        <f>YEAR(Tabla2[[#This Row],[Fecha]])</f>
        <v>2024</v>
      </c>
    </row>
    <row r="250" spans="1:19" x14ac:dyDescent="0.3">
      <c r="A250" s="1">
        <v>45407</v>
      </c>
      <c r="B250" s="1" t="s">
        <v>7</v>
      </c>
      <c r="C250" s="4">
        <f t="shared" si="39"/>
        <v>33</v>
      </c>
      <c r="D250" s="3">
        <v>24</v>
      </c>
      <c r="E250" s="3">
        <v>9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3">
        <f>YEAR(Tabla2[[#This Row],[Fecha]])</f>
        <v>2024</v>
      </c>
    </row>
    <row r="251" spans="1:19" x14ac:dyDescent="0.3">
      <c r="A251" s="1">
        <v>45408</v>
      </c>
      <c r="B251" s="1" t="s">
        <v>7</v>
      </c>
      <c r="C251" s="4">
        <f t="shared" si="39"/>
        <v>41</v>
      </c>
      <c r="D251" s="3">
        <v>7</v>
      </c>
      <c r="E251" s="3">
        <v>12</v>
      </c>
      <c r="F251" s="3">
        <v>22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3">
        <f>YEAR(Tabla2[[#This Row],[Fecha]])</f>
        <v>2024</v>
      </c>
    </row>
    <row r="252" spans="1:19" x14ac:dyDescent="0.3">
      <c r="A252" s="1">
        <v>45410</v>
      </c>
      <c r="B252" s="1" t="s">
        <v>7</v>
      </c>
      <c r="C252" s="4">
        <f t="shared" ref="C252:C257" si="40">SUM(D252:R252)</f>
        <v>157</v>
      </c>
      <c r="D252" s="3">
        <v>70</v>
      </c>
      <c r="E252" s="3">
        <v>87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3">
        <f>YEAR(Tabla2[[#This Row],[Fecha]])</f>
        <v>2024</v>
      </c>
    </row>
    <row r="253" spans="1:19" x14ac:dyDescent="0.3">
      <c r="A253" s="1">
        <v>45411</v>
      </c>
      <c r="B253" s="1" t="s">
        <v>7</v>
      </c>
      <c r="C253" s="4">
        <f t="shared" si="40"/>
        <v>33</v>
      </c>
      <c r="D253" s="3">
        <v>13</v>
      </c>
      <c r="E253" s="3">
        <v>3</v>
      </c>
      <c r="F253" s="3">
        <v>4</v>
      </c>
      <c r="G253" s="3">
        <v>13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3">
        <f>YEAR(Tabla2[[#This Row],[Fecha]])</f>
        <v>2024</v>
      </c>
    </row>
    <row r="254" spans="1:19" x14ac:dyDescent="0.3">
      <c r="A254" s="1">
        <v>45412</v>
      </c>
      <c r="B254" s="1" t="s">
        <v>7</v>
      </c>
      <c r="C254" s="4">
        <f t="shared" si="40"/>
        <v>33</v>
      </c>
      <c r="D254" s="3">
        <v>10</v>
      </c>
      <c r="E254" s="3">
        <v>18</v>
      </c>
      <c r="F254" s="3">
        <v>5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3">
        <f>YEAR(Tabla2[[#This Row],[Fecha]])</f>
        <v>2024</v>
      </c>
    </row>
    <row r="255" spans="1:19" x14ac:dyDescent="0.3">
      <c r="A255" s="1">
        <v>45414</v>
      </c>
      <c r="B255" s="1" t="s">
        <v>7</v>
      </c>
      <c r="C255" s="4">
        <f t="shared" si="40"/>
        <v>22</v>
      </c>
      <c r="D255" s="3">
        <v>6</v>
      </c>
      <c r="E255" s="3">
        <v>4</v>
      </c>
      <c r="F255" s="3">
        <v>3</v>
      </c>
      <c r="G255" s="3">
        <v>7</v>
      </c>
      <c r="H255" s="3">
        <v>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3">
        <f>YEAR(Tabla2[[#This Row],[Fecha]])</f>
        <v>2024</v>
      </c>
    </row>
    <row r="256" spans="1:19" x14ac:dyDescent="0.3">
      <c r="A256" s="1">
        <v>45415</v>
      </c>
      <c r="B256" s="1" t="s">
        <v>7</v>
      </c>
      <c r="C256" s="4">
        <f t="shared" si="40"/>
        <v>37</v>
      </c>
      <c r="D256" s="3">
        <v>37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3">
        <f>YEAR(Tabla2[[#This Row],[Fecha]])</f>
        <v>2024</v>
      </c>
    </row>
    <row r="257" spans="1:19" x14ac:dyDescent="0.3">
      <c r="A257" s="1">
        <v>45418</v>
      </c>
      <c r="B257" s="1" t="s">
        <v>7</v>
      </c>
      <c r="C257" s="4">
        <f t="shared" si="40"/>
        <v>31</v>
      </c>
      <c r="D257" s="3">
        <v>20</v>
      </c>
      <c r="E257" s="3">
        <v>11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3">
        <f>YEAR(Tabla2[[#This Row],[Fecha]])</f>
        <v>2024</v>
      </c>
    </row>
    <row r="258" spans="1:19" x14ac:dyDescent="0.3">
      <c r="A258" s="1">
        <v>45419</v>
      </c>
      <c r="B258" s="1" t="s">
        <v>7</v>
      </c>
      <c r="C258" s="4">
        <f t="shared" ref="C258:C263" si="41">SUM(D258:R258)</f>
        <v>53</v>
      </c>
      <c r="D258" s="3">
        <v>5</v>
      </c>
      <c r="E258" s="3">
        <v>6</v>
      </c>
      <c r="F258" s="3">
        <v>4</v>
      </c>
      <c r="G258" s="3">
        <v>10</v>
      </c>
      <c r="H258" s="3">
        <v>8</v>
      </c>
      <c r="I258" s="3">
        <v>11</v>
      </c>
      <c r="J258" s="3">
        <v>9</v>
      </c>
      <c r="K258" s="3"/>
      <c r="L258" s="3"/>
      <c r="M258" s="3"/>
      <c r="N258" s="3"/>
      <c r="O258" s="3"/>
      <c r="P258" s="3"/>
      <c r="Q258" s="3"/>
      <c r="R258" s="3"/>
      <c r="S258" s="13">
        <f>YEAR(Tabla2[[#This Row],[Fecha]])</f>
        <v>2024</v>
      </c>
    </row>
    <row r="259" spans="1:19" x14ac:dyDescent="0.3">
      <c r="A259" s="1">
        <v>45420</v>
      </c>
      <c r="B259" s="1" t="s">
        <v>7</v>
      </c>
      <c r="C259" s="4">
        <f t="shared" si="41"/>
        <v>35</v>
      </c>
      <c r="D259" s="3">
        <v>26</v>
      </c>
      <c r="E259" s="3">
        <v>9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3">
        <f>YEAR(Tabla2[[#This Row],[Fecha]])</f>
        <v>2024</v>
      </c>
    </row>
    <row r="260" spans="1:19" x14ac:dyDescent="0.3">
      <c r="A260" s="1">
        <v>45421</v>
      </c>
      <c r="B260" s="1" t="s">
        <v>7</v>
      </c>
      <c r="C260" s="4">
        <f t="shared" si="41"/>
        <v>35</v>
      </c>
      <c r="D260" s="3">
        <v>5</v>
      </c>
      <c r="E260" s="3">
        <v>12</v>
      </c>
      <c r="F260" s="3">
        <v>6</v>
      </c>
      <c r="G260" s="3">
        <v>12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3">
        <f>YEAR(Tabla2[[#This Row],[Fecha]])</f>
        <v>2024</v>
      </c>
    </row>
    <row r="261" spans="1:19" x14ac:dyDescent="0.3">
      <c r="A261" s="1">
        <v>45422</v>
      </c>
      <c r="B261" s="1" t="s">
        <v>7</v>
      </c>
      <c r="C261" s="4">
        <f t="shared" si="41"/>
        <v>32</v>
      </c>
      <c r="D261" s="3">
        <v>9</v>
      </c>
      <c r="E261" s="3">
        <v>9</v>
      </c>
      <c r="F261" s="3">
        <v>2</v>
      </c>
      <c r="G261" s="3">
        <v>5</v>
      </c>
      <c r="H261" s="3">
        <v>2</v>
      </c>
      <c r="I261" s="3">
        <v>5</v>
      </c>
      <c r="J261" s="3"/>
      <c r="K261" s="3"/>
      <c r="L261" s="3"/>
      <c r="M261" s="3"/>
      <c r="N261" s="3"/>
      <c r="O261" s="3"/>
      <c r="P261" s="3"/>
      <c r="Q261" s="3"/>
      <c r="R261" s="3"/>
      <c r="S261" s="13">
        <f>YEAR(Tabla2[[#This Row],[Fecha]])</f>
        <v>2024</v>
      </c>
    </row>
    <row r="262" spans="1:19" x14ac:dyDescent="0.3">
      <c r="A262" s="1">
        <v>45423</v>
      </c>
      <c r="B262" s="1" t="s">
        <v>108</v>
      </c>
      <c r="C262" s="4">
        <f t="shared" si="41"/>
        <v>4</v>
      </c>
      <c r="D262" s="3">
        <v>4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3">
        <f>YEAR(Tabla2[[#This Row],[Fecha]])</f>
        <v>2024</v>
      </c>
    </row>
    <row r="263" spans="1:19" x14ac:dyDescent="0.3">
      <c r="A263" s="1">
        <v>45424</v>
      </c>
      <c r="B263" s="1" t="s">
        <v>108</v>
      </c>
      <c r="C263" s="4">
        <f t="shared" si="41"/>
        <v>13</v>
      </c>
      <c r="D263" s="3">
        <v>5</v>
      </c>
      <c r="E263" s="3">
        <v>8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3">
        <f>YEAR(Tabla2[[#This Row],[Fecha]])</f>
        <v>2024</v>
      </c>
    </row>
    <row r="264" spans="1:19" x14ac:dyDescent="0.3">
      <c r="A264" s="1">
        <v>45425</v>
      </c>
      <c r="B264" s="1" t="s">
        <v>7</v>
      </c>
      <c r="C264" s="4">
        <f t="shared" ref="C264:C269" si="42">SUM(D264:R264)</f>
        <v>37</v>
      </c>
      <c r="D264" s="3">
        <v>6</v>
      </c>
      <c r="E264" s="3">
        <v>4</v>
      </c>
      <c r="F264" s="3">
        <v>16</v>
      </c>
      <c r="G264" s="3">
        <v>2</v>
      </c>
      <c r="H264" s="3">
        <v>4</v>
      </c>
      <c r="I264" s="3">
        <v>5</v>
      </c>
      <c r="J264" s="3"/>
      <c r="K264" s="3"/>
      <c r="L264" s="3"/>
      <c r="M264" s="3"/>
      <c r="N264" s="3"/>
      <c r="O264" s="3"/>
      <c r="P264" s="3"/>
      <c r="Q264" s="3"/>
      <c r="R264" s="3"/>
      <c r="S264" s="13">
        <f>YEAR(Tabla2[[#This Row],[Fecha]])</f>
        <v>2024</v>
      </c>
    </row>
    <row r="265" spans="1:19" x14ac:dyDescent="0.3">
      <c r="A265" s="1">
        <v>45425</v>
      </c>
      <c r="B265" s="1" t="s">
        <v>108</v>
      </c>
      <c r="C265" s="4">
        <f t="shared" si="42"/>
        <v>20</v>
      </c>
      <c r="D265" s="3">
        <v>7</v>
      </c>
      <c r="E265" s="3">
        <v>8</v>
      </c>
      <c r="F265" s="3">
        <v>5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3">
        <f>YEAR(Tabla2[[#This Row],[Fecha]])</f>
        <v>2024</v>
      </c>
    </row>
    <row r="266" spans="1:19" x14ac:dyDescent="0.3">
      <c r="A266" s="1">
        <v>45426</v>
      </c>
      <c r="B266" s="1" t="s">
        <v>7</v>
      </c>
      <c r="C266" s="4">
        <f t="shared" si="42"/>
        <v>48</v>
      </c>
      <c r="D266" s="3">
        <v>14</v>
      </c>
      <c r="E266" s="3">
        <v>15</v>
      </c>
      <c r="F266" s="3">
        <v>19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3">
        <f>YEAR(Tabla2[[#This Row],[Fecha]])</f>
        <v>2024</v>
      </c>
    </row>
    <row r="267" spans="1:19" x14ac:dyDescent="0.3">
      <c r="A267" s="1">
        <v>45426</v>
      </c>
      <c r="B267" s="1" t="s">
        <v>108</v>
      </c>
      <c r="C267" s="4">
        <f t="shared" si="42"/>
        <v>6</v>
      </c>
      <c r="D267" s="3">
        <v>6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3">
        <f>YEAR(Tabla2[[#This Row],[Fecha]])</f>
        <v>2024</v>
      </c>
    </row>
    <row r="268" spans="1:19" x14ac:dyDescent="0.3">
      <c r="A268" s="1">
        <v>45427</v>
      </c>
      <c r="B268" s="1" t="s">
        <v>7</v>
      </c>
      <c r="C268" s="4">
        <f t="shared" si="42"/>
        <v>47</v>
      </c>
      <c r="D268" s="3">
        <v>8</v>
      </c>
      <c r="E268" s="3">
        <v>9</v>
      </c>
      <c r="F268" s="3">
        <v>4</v>
      </c>
      <c r="G268" s="3">
        <v>26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3">
        <f>YEAR(Tabla2[[#This Row],[Fecha]])</f>
        <v>2024</v>
      </c>
    </row>
    <row r="269" spans="1:19" x14ac:dyDescent="0.3">
      <c r="A269" s="1">
        <v>45427</v>
      </c>
      <c r="B269" s="1" t="s">
        <v>108</v>
      </c>
      <c r="C269" s="4">
        <f t="shared" si="42"/>
        <v>10</v>
      </c>
      <c r="D269" s="3">
        <v>10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3">
        <f>YEAR(Tabla2[[#This Row],[Fecha]])</f>
        <v>2024</v>
      </c>
    </row>
    <row r="270" spans="1:19" x14ac:dyDescent="0.3">
      <c r="A270" s="1">
        <v>45428</v>
      </c>
      <c r="B270" s="1" t="s">
        <v>7</v>
      </c>
      <c r="C270" s="4">
        <f t="shared" ref="C270:C275" si="43">SUM(D270:R270)</f>
        <v>31</v>
      </c>
      <c r="D270" s="3">
        <v>31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3">
        <f>YEAR(Tabla2[[#This Row],[Fecha]])</f>
        <v>2024</v>
      </c>
    </row>
    <row r="271" spans="1:19" x14ac:dyDescent="0.3">
      <c r="A271" s="1">
        <v>45429</v>
      </c>
      <c r="B271" s="1" t="s">
        <v>7</v>
      </c>
      <c r="C271" s="4">
        <f t="shared" si="43"/>
        <v>37</v>
      </c>
      <c r="D271" s="3">
        <v>15</v>
      </c>
      <c r="E271" s="3">
        <v>12</v>
      </c>
      <c r="F271" s="3">
        <v>10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3">
        <f>YEAR(Tabla2[[#This Row],[Fecha]])</f>
        <v>2024</v>
      </c>
    </row>
    <row r="272" spans="1:19" x14ac:dyDescent="0.3">
      <c r="A272" s="1">
        <v>45429</v>
      </c>
      <c r="B272" s="1" t="s">
        <v>108</v>
      </c>
      <c r="C272" s="4">
        <f t="shared" si="43"/>
        <v>11</v>
      </c>
      <c r="D272" s="3">
        <v>5</v>
      </c>
      <c r="E272" s="3">
        <v>6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3">
        <f>YEAR(Tabla2[[#This Row],[Fecha]])</f>
        <v>2024</v>
      </c>
    </row>
    <row r="273" spans="1:19" x14ac:dyDescent="0.3">
      <c r="A273" s="1">
        <v>45430</v>
      </c>
      <c r="B273" s="1" t="s">
        <v>7</v>
      </c>
      <c r="C273" s="4">
        <f t="shared" si="43"/>
        <v>37</v>
      </c>
      <c r="D273" s="3">
        <v>14</v>
      </c>
      <c r="E273" s="3">
        <v>12</v>
      </c>
      <c r="F273" s="3">
        <v>11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3">
        <f>YEAR(Tabla2[[#This Row],[Fecha]])</f>
        <v>2024</v>
      </c>
    </row>
    <row r="274" spans="1:19" x14ac:dyDescent="0.3">
      <c r="A274" s="1">
        <v>45432</v>
      </c>
      <c r="B274" s="1" t="s">
        <v>7</v>
      </c>
      <c r="C274" s="4">
        <f t="shared" si="43"/>
        <v>46</v>
      </c>
      <c r="D274" s="3">
        <v>46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3">
        <f>YEAR(Tabla2[[#This Row],[Fecha]])</f>
        <v>2024</v>
      </c>
    </row>
    <row r="275" spans="1:19" x14ac:dyDescent="0.3">
      <c r="A275" s="1">
        <v>45433</v>
      </c>
      <c r="B275" s="1" t="s">
        <v>7</v>
      </c>
      <c r="C275" s="4">
        <f t="shared" si="43"/>
        <v>41</v>
      </c>
      <c r="D275" s="3">
        <v>41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3">
        <f>YEAR(Tabla2[[#This Row],[Fecha]])</f>
        <v>2024</v>
      </c>
    </row>
    <row r="276" spans="1:19" x14ac:dyDescent="0.3">
      <c r="A276" s="1">
        <v>45434</v>
      </c>
      <c r="B276" s="1" t="s">
        <v>7</v>
      </c>
      <c r="C276" s="4">
        <f t="shared" ref="C276:C281" si="44">SUM(D276:R276)</f>
        <v>42</v>
      </c>
      <c r="D276" s="3">
        <v>42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3">
        <f>YEAR(Tabla2[[#This Row],[Fecha]])</f>
        <v>2024</v>
      </c>
    </row>
    <row r="277" spans="1:19" x14ac:dyDescent="0.3">
      <c r="A277" s="1">
        <v>45435</v>
      </c>
      <c r="B277" s="1" t="s">
        <v>7</v>
      </c>
      <c r="C277" s="4">
        <f t="shared" si="44"/>
        <v>38</v>
      </c>
      <c r="D277" s="3">
        <v>38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3">
        <f>YEAR(Tabla2[[#This Row],[Fecha]])</f>
        <v>2024</v>
      </c>
    </row>
    <row r="278" spans="1:19" x14ac:dyDescent="0.3">
      <c r="A278" s="1">
        <v>45436</v>
      </c>
      <c r="B278" s="1" t="s">
        <v>7</v>
      </c>
      <c r="C278" s="4">
        <f t="shared" si="44"/>
        <v>37</v>
      </c>
      <c r="D278" s="3">
        <v>11</v>
      </c>
      <c r="E278" s="3">
        <v>7</v>
      </c>
      <c r="F278" s="3">
        <v>8</v>
      </c>
      <c r="G278" s="3">
        <v>4</v>
      </c>
      <c r="H278" s="3">
        <v>7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3">
        <f>YEAR(Tabla2[[#This Row],[Fecha]])</f>
        <v>2024</v>
      </c>
    </row>
    <row r="279" spans="1:19" x14ac:dyDescent="0.3">
      <c r="A279" s="1">
        <v>45439</v>
      </c>
      <c r="B279" s="1" t="s">
        <v>7</v>
      </c>
      <c r="C279" s="4">
        <f t="shared" si="44"/>
        <v>35</v>
      </c>
      <c r="D279" s="3">
        <v>7</v>
      </c>
      <c r="E279" s="3">
        <v>10</v>
      </c>
      <c r="F279" s="3">
        <v>8</v>
      </c>
      <c r="G279" s="3">
        <v>6</v>
      </c>
      <c r="H279" s="3">
        <v>4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3">
        <f>YEAR(Tabla2[[#This Row],[Fecha]])</f>
        <v>2024</v>
      </c>
    </row>
    <row r="280" spans="1:19" x14ac:dyDescent="0.3">
      <c r="A280" s="1">
        <v>45440</v>
      </c>
      <c r="B280" s="1" t="s">
        <v>7</v>
      </c>
      <c r="C280" s="4">
        <f t="shared" si="44"/>
        <v>39</v>
      </c>
      <c r="D280" s="3">
        <v>39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3">
        <f>YEAR(Tabla2[[#This Row],[Fecha]])</f>
        <v>2024</v>
      </c>
    </row>
    <row r="281" spans="1:19" x14ac:dyDescent="0.3">
      <c r="A281" s="1">
        <v>45441</v>
      </c>
      <c r="B281" s="1" t="s">
        <v>7</v>
      </c>
      <c r="C281" s="4">
        <f t="shared" si="44"/>
        <v>33</v>
      </c>
      <c r="D281" s="3">
        <v>33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3">
        <f>YEAR(Tabla2[[#This Row],[Fecha]])</f>
        <v>2024</v>
      </c>
    </row>
    <row r="282" spans="1:19" x14ac:dyDescent="0.3">
      <c r="A282" s="1">
        <v>45442</v>
      </c>
      <c r="B282" s="1" t="s">
        <v>7</v>
      </c>
      <c r="C282" s="4">
        <f t="shared" ref="C282:C287" si="45">SUM(D282:R282)</f>
        <v>47</v>
      </c>
      <c r="D282" s="3">
        <v>47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3">
        <f>YEAR(Tabla2[[#This Row],[Fecha]])</f>
        <v>2024</v>
      </c>
    </row>
    <row r="283" spans="1:19" x14ac:dyDescent="0.3">
      <c r="A283" s="1">
        <v>45442</v>
      </c>
      <c r="B283" s="1" t="s">
        <v>25</v>
      </c>
      <c r="C283" s="4">
        <f t="shared" si="45"/>
        <v>52</v>
      </c>
      <c r="D283" s="3">
        <v>52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3">
        <f>YEAR(Tabla2[[#This Row],[Fecha]])</f>
        <v>2024</v>
      </c>
    </row>
    <row r="284" spans="1:19" x14ac:dyDescent="0.3">
      <c r="A284" s="1">
        <v>45443</v>
      </c>
      <c r="B284" s="1" t="s">
        <v>7</v>
      </c>
      <c r="C284" s="4">
        <f t="shared" si="45"/>
        <v>41</v>
      </c>
      <c r="D284" s="3">
        <v>41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3">
        <f>YEAR(Tabla2[[#This Row],[Fecha]])</f>
        <v>2024</v>
      </c>
    </row>
    <row r="285" spans="1:19" x14ac:dyDescent="0.3">
      <c r="A285" s="1">
        <v>45443</v>
      </c>
      <c r="B285" s="1" t="s">
        <v>25</v>
      </c>
      <c r="C285" s="4">
        <f t="shared" si="45"/>
        <v>35</v>
      </c>
      <c r="D285" s="3">
        <v>35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3">
        <f>YEAR(Tabla2[[#This Row],[Fecha]])</f>
        <v>2024</v>
      </c>
    </row>
    <row r="286" spans="1:19" x14ac:dyDescent="0.3">
      <c r="A286" s="1">
        <v>45446</v>
      </c>
      <c r="B286" s="1" t="s">
        <v>7</v>
      </c>
      <c r="C286" s="4">
        <f t="shared" si="45"/>
        <v>34</v>
      </c>
      <c r="D286" s="3">
        <v>34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3">
        <f>YEAR(Tabla2[[#This Row],[Fecha]])</f>
        <v>2024</v>
      </c>
    </row>
    <row r="287" spans="1:19" x14ac:dyDescent="0.3">
      <c r="A287" s="1">
        <v>45447</v>
      </c>
      <c r="B287" s="1" t="s">
        <v>7</v>
      </c>
      <c r="C287" s="4">
        <f t="shared" si="45"/>
        <v>39</v>
      </c>
      <c r="D287" s="3">
        <v>39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3">
        <f>YEAR(Tabla2[[#This Row],[Fecha]])</f>
        <v>2024</v>
      </c>
    </row>
    <row r="288" spans="1:19" x14ac:dyDescent="0.3">
      <c r="A288" s="1">
        <v>45452</v>
      </c>
      <c r="B288" s="1" t="s">
        <v>25</v>
      </c>
      <c r="C288" s="4">
        <f t="shared" ref="C288:C293" si="46">SUM(D288:R288)</f>
        <v>56</v>
      </c>
      <c r="D288" s="3">
        <v>56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3">
        <f>YEAR(Tabla2[[#This Row],[Fecha]])</f>
        <v>2024</v>
      </c>
    </row>
    <row r="289" spans="1:19" x14ac:dyDescent="0.3">
      <c r="A289" s="1">
        <v>45453</v>
      </c>
      <c r="B289" s="1" t="s">
        <v>25</v>
      </c>
      <c r="C289" s="4">
        <f t="shared" si="46"/>
        <v>60</v>
      </c>
      <c r="D289" s="3">
        <v>28</v>
      </c>
      <c r="E289" s="3">
        <v>32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3">
        <f>YEAR(Tabla2[[#This Row],[Fecha]])</f>
        <v>2024</v>
      </c>
    </row>
    <row r="290" spans="1:19" x14ac:dyDescent="0.3">
      <c r="A290" s="1">
        <v>45454</v>
      </c>
      <c r="B290" s="1" t="s">
        <v>7</v>
      </c>
      <c r="C290" s="4">
        <f t="shared" si="46"/>
        <v>71</v>
      </c>
      <c r="D290" s="3">
        <v>2</v>
      </c>
      <c r="E290" s="3">
        <v>7</v>
      </c>
      <c r="F290" s="3">
        <v>5</v>
      </c>
      <c r="G290" s="3">
        <v>7</v>
      </c>
      <c r="H290" s="3">
        <v>11</v>
      </c>
      <c r="I290" s="3">
        <v>11</v>
      </c>
      <c r="J290" s="3">
        <v>3</v>
      </c>
      <c r="K290" s="3">
        <v>11</v>
      </c>
      <c r="L290" s="3">
        <v>14</v>
      </c>
      <c r="M290" s="3"/>
      <c r="N290" s="3"/>
      <c r="O290" s="3"/>
      <c r="P290" s="3"/>
      <c r="Q290" s="3"/>
      <c r="R290" s="3"/>
      <c r="S290" s="13">
        <f>YEAR(Tabla2[[#This Row],[Fecha]])</f>
        <v>2024</v>
      </c>
    </row>
    <row r="291" spans="1:19" x14ac:dyDescent="0.3">
      <c r="A291" s="1">
        <v>45455</v>
      </c>
      <c r="B291" s="1" t="s">
        <v>7</v>
      </c>
      <c r="C291" s="4">
        <f t="shared" si="46"/>
        <v>93</v>
      </c>
      <c r="D291" s="3">
        <v>17</v>
      </c>
      <c r="E291" s="3">
        <v>2</v>
      </c>
      <c r="F291" s="3">
        <v>13</v>
      </c>
      <c r="G291" s="3">
        <v>6</v>
      </c>
      <c r="H291" s="3">
        <v>7</v>
      </c>
      <c r="I291" s="3">
        <v>14</v>
      </c>
      <c r="J291" s="3">
        <v>11</v>
      </c>
      <c r="K291" s="3">
        <v>5</v>
      </c>
      <c r="L291" s="3">
        <v>12</v>
      </c>
      <c r="M291" s="3">
        <v>6</v>
      </c>
      <c r="N291" s="3"/>
      <c r="O291" s="3"/>
      <c r="P291" s="3"/>
      <c r="Q291" s="3"/>
      <c r="R291" s="3"/>
      <c r="S291" s="13">
        <f>YEAR(Tabla2[[#This Row],[Fecha]])</f>
        <v>2024</v>
      </c>
    </row>
    <row r="292" spans="1:19" x14ac:dyDescent="0.3">
      <c r="A292" s="1">
        <v>45456</v>
      </c>
      <c r="B292" s="1" t="s">
        <v>7</v>
      </c>
      <c r="C292" s="4">
        <f t="shared" si="46"/>
        <v>60</v>
      </c>
      <c r="D292" s="3">
        <v>7</v>
      </c>
      <c r="E292" s="3">
        <v>12</v>
      </c>
      <c r="F292" s="3">
        <v>14</v>
      </c>
      <c r="G292" s="3">
        <v>9</v>
      </c>
      <c r="H292" s="3">
        <v>18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3">
        <f>YEAR(Tabla2[[#This Row],[Fecha]])</f>
        <v>2024</v>
      </c>
    </row>
    <row r="293" spans="1:19" x14ac:dyDescent="0.3">
      <c r="A293" s="1">
        <v>45457</v>
      </c>
      <c r="B293" s="1" t="s">
        <v>7</v>
      </c>
      <c r="C293" s="4">
        <f t="shared" si="46"/>
        <v>62</v>
      </c>
      <c r="D293" s="3">
        <v>8</v>
      </c>
      <c r="E293" s="3">
        <v>4</v>
      </c>
      <c r="F293" s="3">
        <v>10</v>
      </c>
      <c r="G293" s="3">
        <v>6</v>
      </c>
      <c r="H293" s="3">
        <v>13</v>
      </c>
      <c r="I293" s="3">
        <v>4</v>
      </c>
      <c r="J293" s="3">
        <v>17</v>
      </c>
      <c r="K293" s="3"/>
      <c r="L293" s="3"/>
      <c r="M293" s="3"/>
      <c r="N293" s="3"/>
      <c r="O293" s="3"/>
      <c r="P293" s="3"/>
      <c r="Q293" s="3"/>
      <c r="R293" s="3"/>
      <c r="S293" s="13">
        <f>YEAR(Tabla2[[#This Row],[Fecha]])</f>
        <v>2024</v>
      </c>
    </row>
    <row r="294" spans="1:19" x14ac:dyDescent="0.3">
      <c r="A294" s="1">
        <v>45460</v>
      </c>
      <c r="B294" s="1" t="s">
        <v>7</v>
      </c>
      <c r="C294" s="4">
        <f t="shared" ref="C294:C299" si="47">SUM(D294:R294)</f>
        <v>53</v>
      </c>
      <c r="D294" s="3">
        <v>53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3">
        <f>YEAR(Tabla2[[#This Row],[Fecha]])</f>
        <v>2024</v>
      </c>
    </row>
    <row r="295" spans="1:19" x14ac:dyDescent="0.3">
      <c r="A295" s="1">
        <v>45461</v>
      </c>
      <c r="B295" s="1" t="s">
        <v>7</v>
      </c>
      <c r="C295" s="4">
        <f t="shared" si="47"/>
        <v>81</v>
      </c>
      <c r="D295" s="3">
        <v>81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3">
        <f>YEAR(Tabla2[[#This Row],[Fecha]])</f>
        <v>2024</v>
      </c>
    </row>
    <row r="296" spans="1:19" x14ac:dyDescent="0.3">
      <c r="A296" s="1">
        <v>45462</v>
      </c>
      <c r="B296" s="1" t="s">
        <v>7</v>
      </c>
      <c r="C296" s="4">
        <f t="shared" si="47"/>
        <v>74</v>
      </c>
      <c r="D296" s="3">
        <v>74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3">
        <f>YEAR(Tabla2[[#This Row],[Fecha]])</f>
        <v>2024</v>
      </c>
    </row>
    <row r="297" spans="1:19" x14ac:dyDescent="0.3">
      <c r="A297" s="1">
        <v>45463</v>
      </c>
      <c r="B297" s="1" t="s">
        <v>7</v>
      </c>
      <c r="C297" s="4">
        <f t="shared" si="47"/>
        <v>59</v>
      </c>
      <c r="D297" s="3">
        <v>59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3">
        <f>YEAR(Tabla2[[#This Row],[Fecha]])</f>
        <v>2024</v>
      </c>
    </row>
    <row r="298" spans="1:19" x14ac:dyDescent="0.3">
      <c r="A298" s="1">
        <v>45464</v>
      </c>
      <c r="B298" s="1" t="s">
        <v>109</v>
      </c>
      <c r="C298" s="4">
        <f t="shared" si="47"/>
        <v>58</v>
      </c>
      <c r="D298" s="3">
        <v>58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3">
        <f>YEAR(Tabla2[[#This Row],[Fecha]])</f>
        <v>2024</v>
      </c>
    </row>
    <row r="299" spans="1:19" x14ac:dyDescent="0.3">
      <c r="A299" s="1">
        <v>45467</v>
      </c>
      <c r="B299" s="1" t="s">
        <v>25</v>
      </c>
      <c r="C299" s="4">
        <f t="shared" si="47"/>
        <v>31</v>
      </c>
      <c r="D299" s="3">
        <v>31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3">
        <f>YEAR(Tabla2[[#This Row],[Fecha]])</f>
        <v>2024</v>
      </c>
    </row>
    <row r="300" spans="1:19" x14ac:dyDescent="0.3">
      <c r="A300" s="1">
        <v>45467</v>
      </c>
      <c r="B300" s="1" t="s">
        <v>109</v>
      </c>
      <c r="C300" s="4">
        <f t="shared" ref="C300:C306" si="48">SUM(D300:R300)</f>
        <v>13</v>
      </c>
      <c r="D300" s="3">
        <v>13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3">
        <f>YEAR(Tabla2[[#This Row],[Fecha]])</f>
        <v>2024</v>
      </c>
    </row>
    <row r="301" spans="1:19" x14ac:dyDescent="0.3">
      <c r="A301" s="1">
        <v>45468</v>
      </c>
      <c r="B301" s="1" t="s">
        <v>7</v>
      </c>
      <c r="C301" s="4">
        <f t="shared" si="48"/>
        <v>37</v>
      </c>
      <c r="D301" s="3">
        <v>37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3">
        <f>YEAR(Tabla2[[#This Row],[Fecha]])</f>
        <v>2024</v>
      </c>
    </row>
    <row r="302" spans="1:19" x14ac:dyDescent="0.3">
      <c r="A302" s="1">
        <v>45468</v>
      </c>
      <c r="B302" s="1" t="s">
        <v>109</v>
      </c>
      <c r="C302" s="4">
        <f t="shared" si="48"/>
        <v>1</v>
      </c>
      <c r="D302" s="3">
        <v>1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3">
        <f>YEAR(Tabla2[[#This Row],[Fecha]])</f>
        <v>2024</v>
      </c>
    </row>
    <row r="303" spans="1:19" x14ac:dyDescent="0.3">
      <c r="A303" s="1">
        <v>45469</v>
      </c>
      <c r="B303" s="1" t="s">
        <v>7</v>
      </c>
      <c r="C303" s="4">
        <f t="shared" si="48"/>
        <v>24</v>
      </c>
      <c r="D303" s="3">
        <v>24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3">
        <f>YEAR(Tabla2[[#This Row],[Fecha]])</f>
        <v>2024</v>
      </c>
    </row>
    <row r="304" spans="1:19" x14ac:dyDescent="0.3">
      <c r="A304" s="1">
        <v>45471</v>
      </c>
      <c r="B304" s="1" t="s">
        <v>7</v>
      </c>
      <c r="C304" s="4">
        <f t="shared" si="48"/>
        <v>60</v>
      </c>
      <c r="D304" s="3">
        <v>60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3">
        <f>YEAR(Tabla2[[#This Row],[Fecha]])</f>
        <v>2024</v>
      </c>
    </row>
    <row r="305" spans="1:19" x14ac:dyDescent="0.3">
      <c r="A305" s="1">
        <v>45472</v>
      </c>
      <c r="B305" s="1" t="s">
        <v>7</v>
      </c>
      <c r="C305" s="4">
        <f t="shared" si="48"/>
        <v>114</v>
      </c>
      <c r="D305" s="3">
        <f>60+54</f>
        <v>114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3">
        <f>YEAR(Tabla2[[#This Row],[Fecha]])</f>
        <v>2024</v>
      </c>
    </row>
    <row r="306" spans="1:19" x14ac:dyDescent="0.3">
      <c r="A306" s="1">
        <v>45472</v>
      </c>
      <c r="B306" s="1" t="s">
        <v>25</v>
      </c>
      <c r="C306" s="4">
        <f t="shared" si="48"/>
        <v>60</v>
      </c>
      <c r="D306" s="3">
        <v>60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3">
        <f>YEAR(Tabla2[[#This Row],[Fecha]])</f>
        <v>2024</v>
      </c>
    </row>
    <row r="307" spans="1:19" x14ac:dyDescent="0.3">
      <c r="A307" s="1">
        <v>45473</v>
      </c>
      <c r="B307" s="1" t="s">
        <v>25</v>
      </c>
      <c r="C307" s="4">
        <f t="shared" ref="C307:C312" si="49">SUM(D307:R307)</f>
        <v>51</v>
      </c>
      <c r="D307" s="3">
        <v>51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3">
        <f>YEAR(Tabla2[[#This Row],[Fecha]])</f>
        <v>2024</v>
      </c>
    </row>
    <row r="308" spans="1:19" x14ac:dyDescent="0.3">
      <c r="A308" s="1">
        <v>45475</v>
      </c>
      <c r="B308" s="1" t="s">
        <v>25</v>
      </c>
      <c r="C308" s="4">
        <f t="shared" si="49"/>
        <v>51</v>
      </c>
      <c r="D308" s="3">
        <v>51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3">
        <f>YEAR(Tabla2[[#This Row],[Fecha]])</f>
        <v>2024</v>
      </c>
    </row>
    <row r="309" spans="1:19" x14ac:dyDescent="0.3">
      <c r="A309" s="1">
        <v>45476</v>
      </c>
      <c r="B309" s="1" t="s">
        <v>25</v>
      </c>
      <c r="C309" s="4">
        <f t="shared" si="49"/>
        <v>36</v>
      </c>
      <c r="D309" s="3">
        <v>36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3">
        <f>YEAR(Tabla2[[#This Row],[Fecha]])</f>
        <v>2024</v>
      </c>
    </row>
    <row r="310" spans="1:19" x14ac:dyDescent="0.3">
      <c r="A310" s="1">
        <v>45477</v>
      </c>
      <c r="B310" s="1" t="s">
        <v>25</v>
      </c>
      <c r="C310" s="4">
        <f t="shared" si="49"/>
        <v>25</v>
      </c>
      <c r="D310" s="3">
        <v>25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3">
        <f>YEAR(Tabla2[[#This Row],[Fecha]])</f>
        <v>2024</v>
      </c>
    </row>
    <row r="311" spans="1:19" x14ac:dyDescent="0.3">
      <c r="A311" s="1">
        <v>45477</v>
      </c>
      <c r="B311" s="1" t="s">
        <v>109</v>
      </c>
      <c r="C311" s="4">
        <f t="shared" si="49"/>
        <v>5</v>
      </c>
      <c r="D311" s="3">
        <v>5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3">
        <f>YEAR(Tabla2[[#This Row],[Fecha]])</f>
        <v>2024</v>
      </c>
    </row>
    <row r="312" spans="1:19" x14ac:dyDescent="0.3">
      <c r="A312" s="1">
        <v>45478</v>
      </c>
      <c r="B312" s="1" t="s">
        <v>25</v>
      </c>
      <c r="C312" s="4">
        <f t="shared" si="49"/>
        <v>68</v>
      </c>
      <c r="D312" s="3">
        <v>68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3">
        <f>YEAR(Tabla2[[#This Row],[Fecha]])</f>
        <v>2024</v>
      </c>
    </row>
    <row r="313" spans="1:19" x14ac:dyDescent="0.3">
      <c r="A313" s="1">
        <v>45478</v>
      </c>
      <c r="B313" s="1" t="s">
        <v>109</v>
      </c>
      <c r="C313" s="4">
        <f t="shared" ref="C313:C318" si="50">SUM(D313:R313)</f>
        <v>10</v>
      </c>
      <c r="D313" s="3">
        <v>10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3">
        <f>YEAR(Tabla2[[#This Row],[Fecha]])</f>
        <v>2024</v>
      </c>
    </row>
    <row r="314" spans="1:19" x14ac:dyDescent="0.3">
      <c r="A314" s="1">
        <v>45479</v>
      </c>
      <c r="B314" s="1" t="s">
        <v>109</v>
      </c>
      <c r="C314" s="4">
        <f t="shared" si="50"/>
        <v>6</v>
      </c>
      <c r="D314" s="3">
        <v>6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3">
        <f>YEAR(Tabla2[[#This Row],[Fecha]])</f>
        <v>2024</v>
      </c>
    </row>
    <row r="315" spans="1:19" x14ac:dyDescent="0.3">
      <c r="A315" s="1">
        <v>45479</v>
      </c>
      <c r="B315" s="1" t="s">
        <v>108</v>
      </c>
      <c r="C315" s="4">
        <f t="shared" si="50"/>
        <v>5</v>
      </c>
      <c r="D315" s="3">
        <v>5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3">
        <f>YEAR(Tabla2[[#This Row],[Fecha]])</f>
        <v>2024</v>
      </c>
    </row>
    <row r="316" spans="1:19" x14ac:dyDescent="0.3">
      <c r="A316" s="1">
        <v>45479</v>
      </c>
      <c r="B316" s="1" t="s">
        <v>25</v>
      </c>
      <c r="C316" s="4">
        <f t="shared" si="50"/>
        <v>47</v>
      </c>
      <c r="D316" s="3">
        <v>47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3">
        <f>YEAR(Tabla2[[#This Row],[Fecha]])</f>
        <v>2024</v>
      </c>
    </row>
    <row r="317" spans="1:19" x14ac:dyDescent="0.3">
      <c r="A317" s="1">
        <v>45479</v>
      </c>
      <c r="B317" s="1" t="s">
        <v>7</v>
      </c>
      <c r="C317" s="4">
        <f t="shared" si="50"/>
        <v>1</v>
      </c>
      <c r="D317" s="3">
        <v>1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3">
        <f>YEAR(Tabla2[[#This Row],[Fecha]])</f>
        <v>2024</v>
      </c>
    </row>
    <row r="318" spans="1:19" x14ac:dyDescent="0.3">
      <c r="A318" s="1">
        <v>45480</v>
      </c>
      <c r="B318" s="1" t="s">
        <v>7</v>
      </c>
      <c r="C318" s="4">
        <f t="shared" si="50"/>
        <v>52</v>
      </c>
      <c r="D318" s="3">
        <v>28</v>
      </c>
      <c r="E318" s="3">
        <v>6</v>
      </c>
      <c r="F318" s="3">
        <v>18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3">
        <f>YEAR(Tabla2[[#This Row],[Fecha]])</f>
        <v>2024</v>
      </c>
    </row>
    <row r="319" spans="1:19" x14ac:dyDescent="0.3">
      <c r="A319" s="1">
        <v>45481</v>
      </c>
      <c r="B319" s="1" t="s">
        <v>25</v>
      </c>
      <c r="C319" s="4">
        <f t="shared" ref="C319:C324" si="51">SUM(D319:R319)</f>
        <v>55</v>
      </c>
      <c r="D319" s="3">
        <v>55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3">
        <f>YEAR(Tabla2[[#This Row],[Fecha]])</f>
        <v>2024</v>
      </c>
    </row>
    <row r="320" spans="1:19" x14ac:dyDescent="0.3">
      <c r="A320" s="1">
        <v>45481</v>
      </c>
      <c r="B320" s="1" t="s">
        <v>109</v>
      </c>
      <c r="C320" s="4">
        <f t="shared" si="51"/>
        <v>6</v>
      </c>
      <c r="D320" s="3">
        <v>6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3">
        <f>YEAR(Tabla2[[#This Row],[Fecha]])</f>
        <v>2024</v>
      </c>
    </row>
    <row r="321" spans="1:19" x14ac:dyDescent="0.3">
      <c r="A321" s="1">
        <v>45481</v>
      </c>
      <c r="B321" s="1" t="s">
        <v>108</v>
      </c>
      <c r="C321" s="4">
        <f t="shared" si="51"/>
        <v>9</v>
      </c>
      <c r="D321" s="3">
        <v>9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3">
        <f>YEAR(Tabla2[[#This Row],[Fecha]])</f>
        <v>2024</v>
      </c>
    </row>
    <row r="322" spans="1:19" x14ac:dyDescent="0.3">
      <c r="A322" s="1">
        <v>45482</v>
      </c>
      <c r="B322" s="1" t="s">
        <v>25</v>
      </c>
      <c r="C322" s="4">
        <f t="shared" si="51"/>
        <v>48</v>
      </c>
      <c r="D322" s="3">
        <v>48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3">
        <f>YEAR(Tabla2[[#This Row],[Fecha]])</f>
        <v>2024</v>
      </c>
    </row>
    <row r="323" spans="1:19" x14ac:dyDescent="0.3">
      <c r="A323" s="1">
        <v>45482</v>
      </c>
      <c r="B323" s="1" t="s">
        <v>7</v>
      </c>
      <c r="C323" s="4">
        <f t="shared" si="51"/>
        <v>24</v>
      </c>
      <c r="D323" s="3">
        <v>13</v>
      </c>
      <c r="E323" s="3">
        <v>11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3">
        <f>YEAR(Tabla2[[#This Row],[Fecha]])</f>
        <v>2024</v>
      </c>
    </row>
    <row r="324" spans="1:19" x14ac:dyDescent="0.3">
      <c r="A324" s="1">
        <v>45482</v>
      </c>
      <c r="B324" s="1" t="s">
        <v>109</v>
      </c>
      <c r="C324" s="4">
        <f t="shared" si="51"/>
        <v>17</v>
      </c>
      <c r="D324" s="3">
        <v>17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3">
        <f>YEAR(Tabla2[[#This Row],[Fecha]])</f>
        <v>2024</v>
      </c>
    </row>
    <row r="325" spans="1:19" x14ac:dyDescent="0.3">
      <c r="A325" s="1">
        <v>45482</v>
      </c>
      <c r="B325" s="1" t="s">
        <v>113</v>
      </c>
      <c r="C325" s="4">
        <f t="shared" ref="C325:C330" si="52">SUM(D325:R325)</f>
        <v>153</v>
      </c>
      <c r="D325" s="3">
        <v>3</v>
      </c>
      <c r="E325" s="3">
        <v>22</v>
      </c>
      <c r="F325" s="3">
        <v>17</v>
      </c>
      <c r="G325" s="3">
        <v>8</v>
      </c>
      <c r="H325" s="3">
        <v>5</v>
      </c>
      <c r="I325" s="3">
        <v>13</v>
      </c>
      <c r="J325" s="3">
        <v>9</v>
      </c>
      <c r="K325" s="3">
        <v>23</v>
      </c>
      <c r="L325" s="3">
        <v>9</v>
      </c>
      <c r="M325" s="3">
        <v>14</v>
      </c>
      <c r="N325" s="3">
        <v>8</v>
      </c>
      <c r="O325" s="3">
        <v>7</v>
      </c>
      <c r="P325" s="3">
        <v>15</v>
      </c>
      <c r="Q325" s="3"/>
      <c r="R325" s="3"/>
      <c r="S325" s="13">
        <f>YEAR(Tabla2[[#This Row],[Fecha]])</f>
        <v>2024</v>
      </c>
    </row>
    <row r="326" spans="1:19" x14ac:dyDescent="0.3">
      <c r="A326" s="1">
        <v>45483</v>
      </c>
      <c r="B326" s="1" t="s">
        <v>113</v>
      </c>
      <c r="C326" s="4">
        <f t="shared" si="52"/>
        <v>159</v>
      </c>
      <c r="D326" s="3">
        <v>14</v>
      </c>
      <c r="E326" s="3">
        <v>9</v>
      </c>
      <c r="F326" s="3">
        <v>8</v>
      </c>
      <c r="G326" s="3">
        <v>12</v>
      </c>
      <c r="H326" s="3">
        <v>6</v>
      </c>
      <c r="I326" s="3">
        <v>12</v>
      </c>
      <c r="J326" s="3">
        <v>6</v>
      </c>
      <c r="K326" s="3">
        <v>9</v>
      </c>
      <c r="L326" s="3">
        <v>10</v>
      </c>
      <c r="M326" s="3">
        <v>12</v>
      </c>
      <c r="N326" s="3">
        <v>9</v>
      </c>
      <c r="O326" s="3">
        <v>10</v>
      </c>
      <c r="P326" s="3">
        <v>15</v>
      </c>
      <c r="Q326" s="3">
        <v>16</v>
      </c>
      <c r="R326" s="3">
        <v>11</v>
      </c>
      <c r="S326" s="13">
        <f>YEAR(Tabla2[[#This Row],[Fecha]])</f>
        <v>2024</v>
      </c>
    </row>
    <row r="327" spans="1:19" x14ac:dyDescent="0.3">
      <c r="A327" s="1">
        <v>45483</v>
      </c>
      <c r="B327" s="1" t="s">
        <v>113</v>
      </c>
      <c r="C327" s="4">
        <f t="shared" si="52"/>
        <v>12</v>
      </c>
      <c r="D327" s="3">
        <v>12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13">
        <f>YEAR(Tabla2[[#This Row],[Fecha]])</f>
        <v>2024</v>
      </c>
    </row>
    <row r="328" spans="1:19" x14ac:dyDescent="0.3">
      <c r="A328" s="1">
        <v>45484</v>
      </c>
      <c r="B328" s="1" t="s">
        <v>113</v>
      </c>
      <c r="C328" s="4">
        <f t="shared" si="52"/>
        <v>100</v>
      </c>
      <c r="D328" s="3">
        <v>15</v>
      </c>
      <c r="E328" s="3">
        <v>14</v>
      </c>
      <c r="F328" s="3">
        <v>18</v>
      </c>
      <c r="G328" s="3">
        <v>15</v>
      </c>
      <c r="H328" s="3">
        <v>7</v>
      </c>
      <c r="I328" s="3">
        <v>4</v>
      </c>
      <c r="J328" s="3">
        <v>5</v>
      </c>
      <c r="K328" s="3">
        <v>10</v>
      </c>
      <c r="L328" s="3">
        <v>12</v>
      </c>
      <c r="M328" s="3"/>
      <c r="N328" s="3"/>
      <c r="O328" s="3"/>
      <c r="P328" s="3"/>
      <c r="Q328" s="3"/>
      <c r="R328" s="3"/>
      <c r="S328" s="13">
        <f>YEAR(Tabla2[[#This Row],[Fecha]])</f>
        <v>2024</v>
      </c>
    </row>
    <row r="329" spans="1:19" x14ac:dyDescent="0.3">
      <c r="A329" s="1">
        <v>45484</v>
      </c>
      <c r="B329" s="1" t="s">
        <v>106</v>
      </c>
      <c r="C329" s="4">
        <f t="shared" si="52"/>
        <v>10</v>
      </c>
      <c r="D329" s="3">
        <v>10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13">
        <f>YEAR(Tabla2[[#This Row],[Fecha]])</f>
        <v>2024</v>
      </c>
    </row>
    <row r="330" spans="1:19" x14ac:dyDescent="0.3">
      <c r="A330" s="1">
        <v>45485</v>
      </c>
      <c r="B330" s="1" t="s">
        <v>113</v>
      </c>
      <c r="C330" s="4">
        <f t="shared" si="52"/>
        <v>77</v>
      </c>
      <c r="D330" s="3">
        <v>11</v>
      </c>
      <c r="E330" s="3">
        <v>16</v>
      </c>
      <c r="F330" s="3">
        <v>20</v>
      </c>
      <c r="G330" s="3">
        <v>17</v>
      </c>
      <c r="H330" s="3">
        <v>13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13">
        <f>YEAR(Tabla2[[#This Row],[Fecha]])</f>
        <v>2024</v>
      </c>
    </row>
    <row r="331" spans="1:19" x14ac:dyDescent="0.3">
      <c r="A331" s="1">
        <v>45487</v>
      </c>
      <c r="B331" s="1" t="s">
        <v>113</v>
      </c>
      <c r="C331" s="4">
        <f t="shared" ref="C331:C336" si="53">SUM(D331:R331)</f>
        <v>102</v>
      </c>
      <c r="D331" s="3">
        <v>11</v>
      </c>
      <c r="E331" s="3">
        <v>21</v>
      </c>
      <c r="F331" s="3">
        <v>32</v>
      </c>
      <c r="G331" s="3">
        <v>19</v>
      </c>
      <c r="H331" s="3">
        <v>19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13">
        <f>YEAR(Tabla2[[#This Row],[Fecha]])</f>
        <v>2024</v>
      </c>
    </row>
    <row r="332" spans="1:19" x14ac:dyDescent="0.3">
      <c r="A332" s="1">
        <v>45488</v>
      </c>
      <c r="B332" s="1" t="s">
        <v>113</v>
      </c>
      <c r="C332" s="4">
        <f t="shared" si="53"/>
        <v>52</v>
      </c>
      <c r="D332" s="3">
        <v>23</v>
      </c>
      <c r="E332" s="3">
        <v>3</v>
      </c>
      <c r="F332" s="3">
        <v>11</v>
      </c>
      <c r="G332" s="3">
        <v>15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3">
        <f>YEAR(Tabla2[[#This Row],[Fecha]])</f>
        <v>2024</v>
      </c>
    </row>
    <row r="333" spans="1:19" x14ac:dyDescent="0.3">
      <c r="A333" s="1">
        <v>45489</v>
      </c>
      <c r="B333" s="1" t="s">
        <v>25</v>
      </c>
      <c r="C333" s="4">
        <f t="shared" si="53"/>
        <v>47</v>
      </c>
      <c r="D333" s="3">
        <v>47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13">
        <f>YEAR(Tabla2[[#This Row],[Fecha]])</f>
        <v>2024</v>
      </c>
    </row>
    <row r="334" spans="1:19" x14ac:dyDescent="0.3">
      <c r="A334" s="1">
        <v>45490</v>
      </c>
      <c r="B334" s="1" t="s">
        <v>25</v>
      </c>
      <c r="C334" s="4">
        <f t="shared" si="53"/>
        <v>38</v>
      </c>
      <c r="D334" s="3">
        <v>38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13">
        <f>YEAR(Tabla2[[#This Row],[Fecha]])</f>
        <v>2024</v>
      </c>
    </row>
    <row r="335" spans="1:19" x14ac:dyDescent="0.3">
      <c r="A335" s="1">
        <v>45491</v>
      </c>
      <c r="B335" s="1" t="s">
        <v>25</v>
      </c>
      <c r="C335" s="4">
        <f t="shared" si="53"/>
        <v>50</v>
      </c>
      <c r="D335" s="3">
        <v>50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13">
        <f>YEAR(Tabla2[[#This Row],[Fecha]])</f>
        <v>2024</v>
      </c>
    </row>
    <row r="336" spans="1:19" x14ac:dyDescent="0.3">
      <c r="A336" s="1">
        <v>45492</v>
      </c>
      <c r="B336" s="1" t="s">
        <v>25</v>
      </c>
      <c r="C336" s="4">
        <f t="shared" si="53"/>
        <v>59</v>
      </c>
      <c r="D336" s="3">
        <v>59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13">
        <f>YEAR(Tabla2[[#This Row],[Fecha]])</f>
        <v>2024</v>
      </c>
    </row>
    <row r="337" spans="1:19" x14ac:dyDescent="0.3">
      <c r="A337" s="1">
        <v>45493</v>
      </c>
      <c r="B337" s="1" t="s">
        <v>25</v>
      </c>
      <c r="C337" s="4">
        <f t="shared" ref="C337:C342" si="54">SUM(D337:R337)</f>
        <v>11</v>
      </c>
      <c r="D337" s="3">
        <v>11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13">
        <f>YEAR(Tabla2[[#This Row],[Fecha]])</f>
        <v>2024</v>
      </c>
    </row>
    <row r="338" spans="1:19" x14ac:dyDescent="0.3">
      <c r="A338" s="1">
        <v>45497</v>
      </c>
      <c r="B338" s="1" t="s">
        <v>7</v>
      </c>
      <c r="C338" s="4">
        <f t="shared" si="54"/>
        <v>34</v>
      </c>
      <c r="D338" s="3">
        <v>11</v>
      </c>
      <c r="E338" s="3">
        <v>23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13">
        <f>YEAR(Tabla2[[#This Row],[Fecha]])</f>
        <v>2024</v>
      </c>
    </row>
    <row r="339" spans="1:19" x14ac:dyDescent="0.3">
      <c r="A339" s="1">
        <v>45498</v>
      </c>
      <c r="B339" s="1" t="s">
        <v>7</v>
      </c>
      <c r="C339" s="4">
        <f t="shared" si="54"/>
        <v>53</v>
      </c>
      <c r="D339" s="3">
        <v>53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13">
        <f>YEAR(Tabla2[[#This Row],[Fecha]])</f>
        <v>2024</v>
      </c>
    </row>
    <row r="340" spans="1:19" x14ac:dyDescent="0.3">
      <c r="A340" s="1">
        <v>45499</v>
      </c>
      <c r="B340" s="1" t="s">
        <v>7</v>
      </c>
      <c r="C340" s="4">
        <f t="shared" si="54"/>
        <v>44</v>
      </c>
      <c r="D340" s="3">
        <v>44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13">
        <f>YEAR(Tabla2[[#This Row],[Fecha]])</f>
        <v>2024</v>
      </c>
    </row>
    <row r="341" spans="1:19" x14ac:dyDescent="0.3">
      <c r="A341" s="1">
        <v>45500</v>
      </c>
      <c r="B341" s="1" t="s">
        <v>7</v>
      </c>
      <c r="C341" s="4">
        <f t="shared" si="54"/>
        <v>43</v>
      </c>
      <c r="D341" s="3">
        <v>16</v>
      </c>
      <c r="E341" s="3">
        <v>27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13">
        <f>YEAR(Tabla2[[#This Row],[Fecha]])</f>
        <v>2024</v>
      </c>
    </row>
    <row r="342" spans="1:19" x14ac:dyDescent="0.3">
      <c r="A342" s="1">
        <v>45502</v>
      </c>
      <c r="B342" s="1" t="s">
        <v>7</v>
      </c>
      <c r="C342" s="4">
        <f t="shared" si="54"/>
        <v>55</v>
      </c>
      <c r="D342" s="3">
        <v>12</v>
      </c>
      <c r="E342" s="3">
        <v>9</v>
      </c>
      <c r="F342" s="3">
        <v>34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13">
        <f>YEAR(Tabla2[[#This Row],[Fecha]])</f>
        <v>2024</v>
      </c>
    </row>
    <row r="343" spans="1:19" x14ac:dyDescent="0.3">
      <c r="A343" s="1">
        <v>45503</v>
      </c>
      <c r="B343" s="1" t="s">
        <v>7</v>
      </c>
      <c r="C343" s="4">
        <f t="shared" ref="C343:C348" si="55">SUM(D343:R343)</f>
        <v>57</v>
      </c>
      <c r="D343" s="3">
        <v>23</v>
      </c>
      <c r="E343" s="3">
        <v>7</v>
      </c>
      <c r="F343" s="3">
        <v>13</v>
      </c>
      <c r="G343" s="3">
        <v>14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13">
        <f>YEAR(Tabla2[[#This Row],[Fecha]])</f>
        <v>2024</v>
      </c>
    </row>
    <row r="344" spans="1:19" x14ac:dyDescent="0.3">
      <c r="A344" s="1">
        <v>45504</v>
      </c>
      <c r="B344" s="1" t="s">
        <v>7</v>
      </c>
      <c r="C344" s="4">
        <f t="shared" si="55"/>
        <v>60</v>
      </c>
      <c r="D344" s="3">
        <v>14</v>
      </c>
      <c r="E344" s="3">
        <v>46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13">
        <f>YEAR(Tabla2[[#This Row],[Fecha]])</f>
        <v>2024</v>
      </c>
    </row>
    <row r="345" spans="1:19" x14ac:dyDescent="0.3">
      <c r="A345" s="1">
        <v>45505</v>
      </c>
      <c r="B345" s="1" t="s">
        <v>7</v>
      </c>
      <c r="C345" s="4">
        <f t="shared" si="55"/>
        <v>44</v>
      </c>
      <c r="D345" s="3">
        <v>9</v>
      </c>
      <c r="E345" s="3">
        <v>11</v>
      </c>
      <c r="F345" s="3">
        <v>10</v>
      </c>
      <c r="G345" s="3">
        <v>14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13">
        <f>YEAR(Tabla2[[#This Row],[Fecha]])</f>
        <v>2024</v>
      </c>
    </row>
    <row r="346" spans="1:19" x14ac:dyDescent="0.3">
      <c r="A346" s="1">
        <v>45506</v>
      </c>
      <c r="B346" s="1" t="s">
        <v>7</v>
      </c>
      <c r="C346" s="4">
        <f t="shared" si="55"/>
        <v>49</v>
      </c>
      <c r="D346" s="3">
        <v>12</v>
      </c>
      <c r="E346" s="3">
        <v>26</v>
      </c>
      <c r="F346" s="3">
        <v>11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13">
        <f>YEAR(Tabla2[[#This Row],[Fecha]])</f>
        <v>2024</v>
      </c>
    </row>
    <row r="347" spans="1:19" x14ac:dyDescent="0.3">
      <c r="A347" s="1">
        <v>45507</v>
      </c>
      <c r="B347" s="1" t="s">
        <v>7</v>
      </c>
      <c r="C347" s="4">
        <f t="shared" si="55"/>
        <v>34</v>
      </c>
      <c r="D347" s="3">
        <v>16</v>
      </c>
      <c r="E347" s="3">
        <v>18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13">
        <f>YEAR(Tabla2[[#This Row],[Fecha]])</f>
        <v>2024</v>
      </c>
    </row>
    <row r="348" spans="1:19" x14ac:dyDescent="0.3">
      <c r="A348" s="1">
        <v>45510</v>
      </c>
      <c r="B348" s="1" t="s">
        <v>7</v>
      </c>
      <c r="C348" s="4">
        <f t="shared" si="55"/>
        <v>12</v>
      </c>
      <c r="D348" s="3">
        <v>12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13">
        <f>YEAR(Tabla2[[#This Row],[Fecha]])</f>
        <v>2024</v>
      </c>
    </row>
    <row r="349" spans="1:19" x14ac:dyDescent="0.3">
      <c r="A349" s="1">
        <v>45524</v>
      </c>
      <c r="B349" s="1" t="s">
        <v>7</v>
      </c>
      <c r="C349" s="4">
        <f>SUM(D349:R349)</f>
        <v>18</v>
      </c>
      <c r="D349" s="3">
        <v>18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13">
        <f>YEAR(Tabla2[[#This Row],[Fecha]])</f>
        <v>2024</v>
      </c>
    </row>
    <row r="350" spans="1:19" x14ac:dyDescent="0.3">
      <c r="A350" s="1">
        <v>45525</v>
      </c>
      <c r="B350" s="1" t="s">
        <v>7</v>
      </c>
      <c r="C350" s="4">
        <f>SUM(D350:R350)</f>
        <v>31</v>
      </c>
      <c r="D350" s="3">
        <v>12</v>
      </c>
      <c r="E350" s="3">
        <v>19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13">
        <f>YEAR(Tabla2[[#This Row],[Fecha]])</f>
        <v>2024</v>
      </c>
    </row>
    <row r="351" spans="1:19" x14ac:dyDescent="0.3">
      <c r="A351" s="1">
        <v>45538</v>
      </c>
      <c r="B351" s="1" t="s">
        <v>7</v>
      </c>
      <c r="C351" s="4">
        <f>SUM(D351:R351)</f>
        <v>40</v>
      </c>
      <c r="D351" s="3">
        <v>12</v>
      </c>
      <c r="E351" s="3">
        <v>28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13">
        <f>YEAR(Tabla2[[#This Row],[Fecha]])</f>
        <v>2024</v>
      </c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B751-B643-4B45-918A-797418D79973}">
  <dimension ref="A1:F11"/>
  <sheetViews>
    <sheetView workbookViewId="0">
      <selection activeCell="D17" sqref="D17"/>
    </sheetView>
  </sheetViews>
  <sheetFormatPr defaultRowHeight="14.4" x14ac:dyDescent="0.3"/>
  <cols>
    <col min="1" max="1" width="10.44140625" customWidth="1"/>
    <col min="2" max="2" width="13.6640625" customWidth="1"/>
    <col min="3" max="3" width="10.5546875" bestFit="1" customWidth="1"/>
    <col min="4" max="4" width="10.77734375" bestFit="1" customWidth="1"/>
  </cols>
  <sheetData>
    <row r="1" spans="1:6" x14ac:dyDescent="0.3">
      <c r="B1" s="9" t="s">
        <v>1</v>
      </c>
      <c r="C1" s="2">
        <v>2023</v>
      </c>
      <c r="D1" s="2">
        <v>2024</v>
      </c>
    </row>
    <row r="2" spans="1:6" x14ac:dyDescent="0.3">
      <c r="A2" s="8" t="s">
        <v>54</v>
      </c>
      <c r="B2" s="10">
        <f>SUM(Tabla2[Total])/(B4-B3+1)</f>
        <v>25.633211678832115</v>
      </c>
      <c r="C2" s="10">
        <f>SUMIF(Tiempos!$S:$S,C1,Tiempos!$C:$C)/(C4-C3+1)</f>
        <v>15.199335548172758</v>
      </c>
      <c r="D2" s="10">
        <f>SUMIF(Tiempos!$S:$S,D1,Tiempos!$C:$C)/(D4-D3+1)</f>
        <v>38.348178137651821</v>
      </c>
    </row>
    <row r="3" spans="1:6" x14ac:dyDescent="0.3">
      <c r="A3" s="8" t="s">
        <v>52</v>
      </c>
      <c r="B3" s="11">
        <f>MIN(Tabla2[Fecha])</f>
        <v>44991</v>
      </c>
      <c r="C3" s="11">
        <f>B3</f>
        <v>44991</v>
      </c>
      <c r="D3" s="11">
        <v>45292</v>
      </c>
    </row>
    <row r="4" spans="1:6" x14ac:dyDescent="0.3">
      <c r="A4" s="8" t="s">
        <v>53</v>
      </c>
      <c r="B4" s="11">
        <f>MAX(Tabla2[Fecha])</f>
        <v>45538</v>
      </c>
      <c r="C4" s="11">
        <v>45291</v>
      </c>
      <c r="D4" s="11">
        <f>MAX(Tabla2[Fecha])</f>
        <v>45538</v>
      </c>
    </row>
    <row r="7" spans="1:6" x14ac:dyDescent="0.3">
      <c r="C7" s="18" t="s">
        <v>98</v>
      </c>
      <c r="D7" s="1">
        <f>D3</f>
        <v>45292</v>
      </c>
    </row>
    <row r="8" spans="1:6" x14ac:dyDescent="0.3">
      <c r="C8" s="18" t="s">
        <v>99</v>
      </c>
      <c r="D8" s="1">
        <f>DATE(D1,12,31)</f>
        <v>45657</v>
      </c>
    </row>
    <row r="9" spans="1:6" x14ac:dyDescent="0.3">
      <c r="C9" s="18" t="s">
        <v>97</v>
      </c>
      <c r="D9">
        <f>(D8-D7+1)*30</f>
        <v>10980</v>
      </c>
      <c r="F9">
        <f>D8-D7</f>
        <v>365</v>
      </c>
    </row>
    <row r="10" spans="1:6" x14ac:dyDescent="0.3">
      <c r="C10" s="18" t="s">
        <v>100</v>
      </c>
      <c r="D10">
        <f>(D4-D3+1)*D2</f>
        <v>9472</v>
      </c>
      <c r="F10">
        <f>ROUND(D10*F9/D9,0)</f>
        <v>315</v>
      </c>
    </row>
    <row r="11" spans="1:6" x14ac:dyDescent="0.3">
      <c r="C11" s="18" t="s">
        <v>101</v>
      </c>
      <c r="D11" s="16">
        <f>D10/D9</f>
        <v>0.86265938069216763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17"/>
  <sheetViews>
    <sheetView workbookViewId="0">
      <selection activeCell="C7" sqref="C7:C8"/>
    </sheetView>
  </sheetViews>
  <sheetFormatPr defaultColWidth="11.5546875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106</v>
      </c>
    </row>
    <row r="3" spans="1:1" x14ac:dyDescent="0.3">
      <c r="A3" t="s">
        <v>8</v>
      </c>
    </row>
    <row r="4" spans="1:1" x14ac:dyDescent="0.3">
      <c r="A4" t="s">
        <v>107</v>
      </c>
    </row>
    <row r="5" spans="1:1" x14ac:dyDescent="0.3">
      <c r="A5" t="s">
        <v>9</v>
      </c>
    </row>
    <row r="6" spans="1:1" x14ac:dyDescent="0.3">
      <c r="A6" t="s">
        <v>108</v>
      </c>
    </row>
    <row r="7" spans="1:1" x14ac:dyDescent="0.3">
      <c r="A7" t="s">
        <v>82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103</v>
      </c>
    </row>
    <row r="11" spans="1:1" x14ac:dyDescent="0.3">
      <c r="A11" t="s">
        <v>83</v>
      </c>
    </row>
    <row r="12" spans="1:1" x14ac:dyDescent="0.3">
      <c r="A12" t="s">
        <v>113</v>
      </c>
    </row>
    <row r="13" spans="1:1" x14ac:dyDescent="0.3">
      <c r="A13" t="s">
        <v>102</v>
      </c>
    </row>
    <row r="14" spans="1:1" x14ac:dyDescent="0.3">
      <c r="A14" t="s">
        <v>105</v>
      </c>
    </row>
    <row r="15" spans="1:1" x14ac:dyDescent="0.3">
      <c r="A15" t="s">
        <v>109</v>
      </c>
    </row>
    <row r="16" spans="1:1" x14ac:dyDescent="0.3">
      <c r="A16" t="s">
        <v>92</v>
      </c>
    </row>
    <row r="17" spans="1:1" x14ac:dyDescent="0.3">
      <c r="A17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BE33"/>
  <sheetViews>
    <sheetView topLeftCell="A16" workbookViewId="0">
      <selection activeCell="K23" sqref="K23"/>
    </sheetView>
  </sheetViews>
  <sheetFormatPr defaultColWidth="11.5546875" defaultRowHeight="14.4" x14ac:dyDescent="0.3"/>
  <cols>
    <col min="1" max="1" width="18" bestFit="1" customWidth="1"/>
  </cols>
  <sheetData>
    <row r="1" spans="1:57" x14ac:dyDescent="0.3">
      <c r="A1" s="2" t="s">
        <v>26</v>
      </c>
      <c r="B1" s="5" t="s">
        <v>114</v>
      </c>
    </row>
    <row r="2" spans="1:57" x14ac:dyDescent="0.3">
      <c r="A2" s="2" t="s">
        <v>29</v>
      </c>
      <c r="B2" s="6" t="s">
        <v>115</v>
      </c>
    </row>
    <row r="3" spans="1:57" x14ac:dyDescent="0.3">
      <c r="A3" s="2" t="s">
        <v>27</v>
      </c>
      <c r="B3" s="5"/>
    </row>
    <row r="4" spans="1:57" x14ac:dyDescent="0.3">
      <c r="A4" s="2" t="s">
        <v>28</v>
      </c>
      <c r="B4" s="5">
        <v>27</v>
      </c>
      <c r="C4" t="s">
        <v>96</v>
      </c>
      <c r="D4">
        <v>0</v>
      </c>
      <c r="G4">
        <f>58-41</f>
        <v>17</v>
      </c>
    </row>
    <row r="6" spans="1:57" x14ac:dyDescent="0.3">
      <c r="A6" s="2" t="s">
        <v>26</v>
      </c>
      <c r="B6" s="5" t="s">
        <v>95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</row>
    <row r="7" spans="1:57" x14ac:dyDescent="0.3">
      <c r="A7" s="2" t="s">
        <v>29</v>
      </c>
      <c r="B7" s="6" t="s">
        <v>94</v>
      </c>
      <c r="F7">
        <f>60+12</f>
        <v>72</v>
      </c>
      <c r="G7">
        <v>58</v>
      </c>
      <c r="H7">
        <f>60+20</f>
        <v>80</v>
      </c>
      <c r="I7">
        <f>60+34</f>
        <v>94</v>
      </c>
      <c r="J7">
        <f>60+23</f>
        <v>83</v>
      </c>
      <c r="K7">
        <v>53</v>
      </c>
      <c r="L7">
        <v>57</v>
      </c>
      <c r="M7">
        <f>60+11</f>
        <v>71</v>
      </c>
      <c r="N7">
        <v>58</v>
      </c>
      <c r="O7">
        <f>60+9</f>
        <v>69</v>
      </c>
      <c r="P7">
        <f>60+4</f>
        <v>64</v>
      </c>
      <c r="Q7">
        <v>40</v>
      </c>
      <c r="R7">
        <v>57</v>
      </c>
      <c r="S7">
        <v>35</v>
      </c>
      <c r="T7">
        <v>54</v>
      </c>
      <c r="U7">
        <v>46</v>
      </c>
      <c r="V7">
        <f>60+27</f>
        <v>87</v>
      </c>
      <c r="W7">
        <f>60+24</f>
        <v>84</v>
      </c>
      <c r="X7">
        <v>32</v>
      </c>
      <c r="Y7">
        <v>31</v>
      </c>
      <c r="Z7">
        <v>36</v>
      </c>
      <c r="AA7">
        <v>25</v>
      </c>
      <c r="AB7">
        <f>60+8</f>
        <v>68</v>
      </c>
      <c r="AC7">
        <v>47</v>
      </c>
      <c r="AD7">
        <v>55</v>
      </c>
      <c r="AE7">
        <v>48</v>
      </c>
      <c r="AF7">
        <v>47</v>
      </c>
      <c r="AG7">
        <f>60+28</f>
        <v>88</v>
      </c>
      <c r="AH7">
        <v>59</v>
      </c>
      <c r="AI7">
        <f>60+38</f>
        <v>98</v>
      </c>
      <c r="AJ7">
        <v>47</v>
      </c>
      <c r="AK7">
        <v>53</v>
      </c>
      <c r="AL7">
        <v>45</v>
      </c>
      <c r="AM7">
        <v>52</v>
      </c>
      <c r="AN7">
        <v>61</v>
      </c>
      <c r="AO7">
        <f>60+34</f>
        <v>94</v>
      </c>
      <c r="AP7">
        <v>42</v>
      </c>
      <c r="AQ7">
        <v>62</v>
      </c>
      <c r="AR7">
        <v>36</v>
      </c>
      <c r="AS7">
        <v>53</v>
      </c>
      <c r="AT7">
        <v>35</v>
      </c>
      <c r="AU7">
        <v>29</v>
      </c>
      <c r="AV7">
        <v>52</v>
      </c>
      <c r="AW7">
        <f>60+12</f>
        <v>72</v>
      </c>
      <c r="AX7">
        <v>44</v>
      </c>
      <c r="AY7">
        <v>60</v>
      </c>
      <c r="AZ7">
        <v>32</v>
      </c>
      <c r="BA7">
        <v>62</v>
      </c>
      <c r="BB7">
        <v>37</v>
      </c>
      <c r="BC7">
        <v>53</v>
      </c>
      <c r="BD7">
        <v>58</v>
      </c>
      <c r="BE7">
        <v>4</v>
      </c>
    </row>
    <row r="8" spans="1:57" x14ac:dyDescent="0.3">
      <c r="A8" s="2" t="s">
        <v>27</v>
      </c>
      <c r="B8" s="5"/>
      <c r="F8" s="18" t="s">
        <v>110</v>
      </c>
      <c r="G8" s="18" t="s">
        <v>110</v>
      </c>
      <c r="H8" s="18" t="s">
        <v>110</v>
      </c>
      <c r="I8" s="18" t="s">
        <v>110</v>
      </c>
      <c r="J8" s="18" t="s">
        <v>110</v>
      </c>
      <c r="K8" s="18" t="s">
        <v>110</v>
      </c>
      <c r="L8" s="18" t="s">
        <v>110</v>
      </c>
      <c r="M8" s="18" t="s">
        <v>110</v>
      </c>
      <c r="N8" s="18" t="s">
        <v>110</v>
      </c>
      <c r="O8" s="18" t="s">
        <v>110</v>
      </c>
      <c r="P8" s="18" t="s">
        <v>110</v>
      </c>
      <c r="Q8" s="18" t="s">
        <v>110</v>
      </c>
      <c r="R8" s="18" t="s">
        <v>110</v>
      </c>
      <c r="S8" s="18" t="s">
        <v>110</v>
      </c>
      <c r="T8" s="18" t="s">
        <v>110</v>
      </c>
      <c r="U8" s="18" t="s">
        <v>110</v>
      </c>
      <c r="V8" s="18" t="s">
        <v>110</v>
      </c>
      <c r="W8" s="18" t="s">
        <v>110</v>
      </c>
      <c r="X8" s="18" t="s">
        <v>110</v>
      </c>
      <c r="Y8" s="18" t="s">
        <v>110</v>
      </c>
      <c r="Z8" s="18" t="s">
        <v>110</v>
      </c>
      <c r="AA8" s="18" t="s">
        <v>110</v>
      </c>
      <c r="AB8" s="18" t="s">
        <v>110</v>
      </c>
      <c r="AC8" s="18" t="s">
        <v>110</v>
      </c>
      <c r="AD8" s="18" t="s">
        <v>110</v>
      </c>
      <c r="AE8" s="18" t="s">
        <v>110</v>
      </c>
      <c r="AF8" s="18" t="s">
        <v>110</v>
      </c>
      <c r="AG8" s="18" t="s">
        <v>110</v>
      </c>
      <c r="AH8" s="18" t="s">
        <v>110</v>
      </c>
    </row>
    <row r="9" spans="1:57" x14ac:dyDescent="0.3">
      <c r="A9" s="2" t="s">
        <v>28</v>
      </c>
      <c r="B9" s="5">
        <v>30</v>
      </c>
      <c r="C9" t="s">
        <v>96</v>
      </c>
      <c r="D9">
        <v>0</v>
      </c>
      <c r="F9">
        <f>SUM(F7:BE7)</f>
        <v>2879</v>
      </c>
    </row>
    <row r="10" spans="1:57" x14ac:dyDescent="0.3">
      <c r="F10">
        <f>SUMIF(F8:BE8,"X",F7:BE7)</f>
        <v>1698</v>
      </c>
      <c r="G10" s="16">
        <f>F10/F9</f>
        <v>0.58978812087530397</v>
      </c>
    </row>
    <row r="11" spans="1:57" x14ac:dyDescent="0.3">
      <c r="A11" s="2" t="s">
        <v>26</v>
      </c>
      <c r="B11" s="5" t="s">
        <v>111</v>
      </c>
      <c r="F11">
        <f>SUMIF(F8:BE8,"",F7:BE7)</f>
        <v>1181</v>
      </c>
      <c r="K11" s="20">
        <v>5439.6</v>
      </c>
    </row>
    <row r="12" spans="1:57" x14ac:dyDescent="0.3">
      <c r="A12" s="2" t="s">
        <v>29</v>
      </c>
      <c r="B12" s="6" t="s">
        <v>112</v>
      </c>
      <c r="K12">
        <f>+K11/12</f>
        <v>453.3</v>
      </c>
    </row>
    <row r="13" spans="1:57" x14ac:dyDescent="0.3">
      <c r="A13" s="2" t="s">
        <v>27</v>
      </c>
      <c r="B13" s="5"/>
    </row>
    <row r="14" spans="1:57" x14ac:dyDescent="0.3">
      <c r="A14" s="2" t="s">
        <v>28</v>
      </c>
      <c r="B14" s="5">
        <v>6</v>
      </c>
      <c r="C14" t="s">
        <v>96</v>
      </c>
      <c r="D14">
        <v>0</v>
      </c>
    </row>
    <row r="18" spans="1:4" x14ac:dyDescent="0.3">
      <c r="A18" t="s">
        <v>84</v>
      </c>
      <c r="B18" t="s">
        <v>26</v>
      </c>
      <c r="C18" t="s">
        <v>29</v>
      </c>
      <c r="D18" t="s">
        <v>85</v>
      </c>
    </row>
    <row r="20" spans="1:4" x14ac:dyDescent="0.3">
      <c r="A20">
        <v>2</v>
      </c>
      <c r="B20" t="s">
        <v>86</v>
      </c>
      <c r="C20" t="s">
        <v>87</v>
      </c>
      <c r="D20">
        <v>2</v>
      </c>
    </row>
    <row r="21" spans="1:4" x14ac:dyDescent="0.3">
      <c r="A21">
        <v>3</v>
      </c>
      <c r="B21" t="s">
        <v>88</v>
      </c>
      <c r="C21" t="s">
        <v>89</v>
      </c>
      <c r="D21">
        <v>1</v>
      </c>
    </row>
    <row r="22" spans="1:4" x14ac:dyDescent="0.3">
      <c r="A22">
        <v>4</v>
      </c>
      <c r="B22" t="s">
        <v>90</v>
      </c>
      <c r="C22" t="s">
        <v>91</v>
      </c>
      <c r="D22">
        <v>1</v>
      </c>
    </row>
    <row r="28" spans="1:4" x14ac:dyDescent="0.3">
      <c r="B28" t="s">
        <v>116</v>
      </c>
    </row>
    <row r="29" spans="1:4" x14ac:dyDescent="0.3">
      <c r="B29" s="21" t="s">
        <v>117</v>
      </c>
    </row>
    <row r="30" spans="1:4" x14ac:dyDescent="0.3">
      <c r="B30" s="21" t="s">
        <v>118</v>
      </c>
    </row>
    <row r="32" spans="1:4" x14ac:dyDescent="0.3">
      <c r="B32" t="s">
        <v>119</v>
      </c>
    </row>
    <row r="33" spans="2:2" x14ac:dyDescent="0.3">
      <c r="B33" s="21" t="s">
        <v>120</v>
      </c>
    </row>
  </sheetData>
  <hyperlinks>
    <hyperlink ref="B7" r:id="rId1" xr:uid="{E6B9C772-CFC6-4625-95DB-9816720157D3}"/>
    <hyperlink ref="B12" r:id="rId2" xr:uid="{515B037E-D8F3-42E7-B49E-6C280582AED8}"/>
    <hyperlink ref="B2" r:id="rId3" xr:uid="{02B8CB55-9E70-4ECE-85DB-AF2AFBEEF296}"/>
    <hyperlink ref="B29" r:id="rId4" xr:uid="{155527DA-0C2D-4F91-92D9-0D848ECAA576}"/>
    <hyperlink ref="B30" r:id="rId5" xr:uid="{63EF471E-B10E-4088-9D65-D8CBDFAAC055}"/>
    <hyperlink ref="B33" r:id="rId6" xr:uid="{CE0E92E8-826F-4774-BD4B-56BE6C6B8247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defaultColWidth="11.5546875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69</v>
      </c>
    </row>
    <row r="3" spans="1:2" x14ac:dyDescent="0.3">
      <c r="B3" t="s">
        <v>3</v>
      </c>
    </row>
    <row r="4" spans="1:2" x14ac:dyDescent="0.3">
      <c r="A4" t="s">
        <v>70</v>
      </c>
    </row>
    <row r="5" spans="1:2" x14ac:dyDescent="0.3">
      <c r="B5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defaultColWidth="11.5546875" defaultRowHeight="14.4" x14ac:dyDescent="0.3"/>
  <sheetData>
    <row r="1" spans="1:1" x14ac:dyDescent="0.3">
      <c r="A1" s="2" t="s">
        <v>4</v>
      </c>
    </row>
    <row r="2" spans="1:1" x14ac:dyDescent="0.3">
      <c r="A2" t="s">
        <v>38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defaultColWidth="11.5546875" defaultRowHeight="14.4" x14ac:dyDescent="0.3"/>
  <sheetData>
    <row r="1" spans="1:3" x14ac:dyDescent="0.3">
      <c r="A1" t="s">
        <v>39</v>
      </c>
    </row>
    <row r="2" spans="1:3" x14ac:dyDescent="0.3">
      <c r="A2" t="s">
        <v>81</v>
      </c>
    </row>
    <row r="3" spans="1:3" x14ac:dyDescent="0.3">
      <c r="B3" t="s">
        <v>80</v>
      </c>
    </row>
    <row r="4" spans="1:3" x14ac:dyDescent="0.3">
      <c r="A4" t="s">
        <v>40</v>
      </c>
    </row>
    <row r="5" spans="1:3" x14ac:dyDescent="0.3">
      <c r="B5" t="s">
        <v>41</v>
      </c>
    </row>
    <row r="6" spans="1:3" x14ac:dyDescent="0.3">
      <c r="C6" t="s">
        <v>42</v>
      </c>
    </row>
    <row r="7" spans="1:3" x14ac:dyDescent="0.3">
      <c r="A7" t="s">
        <v>55</v>
      </c>
    </row>
    <row r="8" spans="1:3" x14ac:dyDescent="0.3">
      <c r="B8" t="s">
        <v>60</v>
      </c>
    </row>
    <row r="9" spans="1:3" x14ac:dyDescent="0.3">
      <c r="C9" t="s">
        <v>61</v>
      </c>
    </row>
    <row r="10" spans="1:3" x14ac:dyDescent="0.3">
      <c r="A10" t="s">
        <v>65</v>
      </c>
    </row>
    <row r="11" spans="1:3" x14ac:dyDescent="0.3">
      <c r="B11" t="s">
        <v>66</v>
      </c>
    </row>
    <row r="12" spans="1:3" x14ac:dyDescent="0.3">
      <c r="A12" t="s">
        <v>56</v>
      </c>
    </row>
    <row r="13" spans="1:3" x14ac:dyDescent="0.3">
      <c r="B13" t="s">
        <v>57</v>
      </c>
    </row>
    <row r="14" spans="1:3" x14ac:dyDescent="0.3">
      <c r="A14" t="s">
        <v>58</v>
      </c>
    </row>
    <row r="15" spans="1:3" x14ac:dyDescent="0.3">
      <c r="B15" t="s">
        <v>59</v>
      </c>
    </row>
    <row r="16" spans="1:3" x14ac:dyDescent="0.3">
      <c r="A16" t="s">
        <v>62</v>
      </c>
    </row>
    <row r="17" spans="1:2" x14ac:dyDescent="0.3">
      <c r="B17" t="s">
        <v>63</v>
      </c>
    </row>
    <row r="18" spans="1:2" x14ac:dyDescent="0.3">
      <c r="B18" t="s">
        <v>64</v>
      </c>
    </row>
    <row r="19" spans="1:2" x14ac:dyDescent="0.3">
      <c r="A19" t="s">
        <v>74</v>
      </c>
    </row>
    <row r="20" spans="1:2" x14ac:dyDescent="0.3">
      <c r="B20" t="s">
        <v>75</v>
      </c>
    </row>
    <row r="21" spans="1:2" x14ac:dyDescent="0.3">
      <c r="A21" t="s">
        <v>76</v>
      </c>
    </row>
    <row r="22" spans="1:2" x14ac:dyDescent="0.3">
      <c r="B22" t="s">
        <v>77</v>
      </c>
    </row>
    <row r="23" spans="1:2" x14ac:dyDescent="0.3">
      <c r="A23" t="s">
        <v>78</v>
      </c>
    </row>
    <row r="24" spans="1:2" x14ac:dyDescent="0.3">
      <c r="B24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defaultColWidth="11.5546875" defaultRowHeight="14.4" x14ac:dyDescent="0.3"/>
  <sheetData>
    <row r="1" spans="1:3" x14ac:dyDescent="0.3">
      <c r="A1" t="s">
        <v>43</v>
      </c>
    </row>
    <row r="2" spans="1:3" x14ac:dyDescent="0.3">
      <c r="B2" t="s">
        <v>44</v>
      </c>
    </row>
    <row r="3" spans="1:3" x14ac:dyDescent="0.3">
      <c r="B3" t="s">
        <v>45</v>
      </c>
    </row>
    <row r="4" spans="1:3" x14ac:dyDescent="0.3">
      <c r="C4" t="s">
        <v>46</v>
      </c>
    </row>
    <row r="5" spans="1:3" x14ac:dyDescent="0.3">
      <c r="C5" t="s">
        <v>47</v>
      </c>
    </row>
    <row r="6" spans="1:3" x14ac:dyDescent="0.3">
      <c r="C6" t="s">
        <v>48</v>
      </c>
    </row>
    <row r="7" spans="1:3" x14ac:dyDescent="0.3">
      <c r="A7" t="s">
        <v>49</v>
      </c>
    </row>
    <row r="8" spans="1:3" x14ac:dyDescent="0.3">
      <c r="B8" t="s">
        <v>50</v>
      </c>
    </row>
    <row r="9" spans="1:3" x14ac:dyDescent="0.3">
      <c r="A9" t="s">
        <v>67</v>
      </c>
    </row>
    <row r="10" spans="1:3" x14ac:dyDescent="0.3">
      <c r="B10" t="s">
        <v>68</v>
      </c>
    </row>
    <row r="11" spans="1:3" x14ac:dyDescent="0.3">
      <c r="A11" t="s">
        <v>72</v>
      </c>
    </row>
    <row r="12" spans="1:3" x14ac:dyDescent="0.3">
      <c r="B12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79A5-F80B-4599-9015-34F4E21F7659}">
  <dimension ref="A1:D70"/>
  <sheetViews>
    <sheetView tabSelected="1" workbookViewId="0">
      <selection activeCell="B2" sqref="B2"/>
    </sheetView>
  </sheetViews>
  <sheetFormatPr defaultRowHeight="15" customHeight="1" x14ac:dyDescent="0.3"/>
  <cols>
    <col min="1" max="1" width="115.6640625" customWidth="1"/>
  </cols>
  <sheetData>
    <row r="1" spans="1:4" s="2" customFormat="1" ht="15" customHeight="1" thickBot="1" x14ac:dyDescent="0.35">
      <c r="A1" s="2" t="s">
        <v>140</v>
      </c>
      <c r="B1" s="2">
        <f>SUM(B2:B5000)</f>
        <v>332</v>
      </c>
      <c r="D1" s="2">
        <f>B1/60</f>
        <v>5.5333333333333332</v>
      </c>
    </row>
    <row r="2" spans="1:4" ht="15" customHeight="1" thickBot="1" x14ac:dyDescent="0.35">
      <c r="A2" s="22" t="s">
        <v>121</v>
      </c>
    </row>
    <row r="3" spans="1:4" ht="15" customHeight="1" thickBot="1" x14ac:dyDescent="0.35">
      <c r="A3" s="23" t="s">
        <v>122</v>
      </c>
    </row>
    <row r="4" spans="1:4" ht="15" customHeight="1" thickBot="1" x14ac:dyDescent="0.35">
      <c r="A4" s="23" t="s">
        <v>123</v>
      </c>
      <c r="B4">
        <v>6</v>
      </c>
    </row>
    <row r="5" spans="1:4" ht="15" customHeight="1" thickBot="1" x14ac:dyDescent="0.35">
      <c r="A5" s="24" t="s">
        <v>124</v>
      </c>
      <c r="B5">
        <v>2</v>
      </c>
    </row>
    <row r="6" spans="1:4" ht="15" customHeight="1" thickBot="1" x14ac:dyDescent="0.35">
      <c r="A6" s="22" t="s">
        <v>125</v>
      </c>
    </row>
    <row r="7" spans="1:4" ht="15" customHeight="1" thickBot="1" x14ac:dyDescent="0.35">
      <c r="A7" s="23" t="s">
        <v>126</v>
      </c>
      <c r="B7">
        <v>4</v>
      </c>
    </row>
    <row r="8" spans="1:4" ht="15" customHeight="1" thickBot="1" x14ac:dyDescent="0.35">
      <c r="A8" s="23" t="s">
        <v>127</v>
      </c>
      <c r="B8">
        <v>5</v>
      </c>
    </row>
    <row r="9" spans="1:4" ht="15" customHeight="1" thickBot="1" x14ac:dyDescent="0.35">
      <c r="A9" s="23" t="s">
        <v>128</v>
      </c>
      <c r="B9">
        <v>9</v>
      </c>
    </row>
    <row r="10" spans="1:4" ht="15" customHeight="1" thickBot="1" x14ac:dyDescent="0.35">
      <c r="A10" s="23" t="s">
        <v>129</v>
      </c>
      <c r="B10">
        <v>5</v>
      </c>
    </row>
    <row r="11" spans="1:4" ht="15" customHeight="1" thickBot="1" x14ac:dyDescent="0.35">
      <c r="A11" s="23" t="s">
        <v>130</v>
      </c>
      <c r="B11">
        <v>5</v>
      </c>
    </row>
    <row r="12" spans="1:4" ht="15" customHeight="1" thickBot="1" x14ac:dyDescent="0.35">
      <c r="A12" s="23" t="s">
        <v>131</v>
      </c>
      <c r="B12">
        <v>5</v>
      </c>
    </row>
    <row r="13" spans="1:4" ht="15" customHeight="1" thickBot="1" x14ac:dyDescent="0.35">
      <c r="A13" s="23" t="s">
        <v>132</v>
      </c>
      <c r="B13">
        <v>6</v>
      </c>
    </row>
    <row r="14" spans="1:4" ht="15" customHeight="1" thickBot="1" x14ac:dyDescent="0.35">
      <c r="A14" s="23" t="s">
        <v>133</v>
      </c>
      <c r="B14">
        <v>6</v>
      </c>
    </row>
    <row r="15" spans="1:4" ht="15" customHeight="1" thickBot="1" x14ac:dyDescent="0.35">
      <c r="A15" s="23" t="s">
        <v>134</v>
      </c>
      <c r="B15">
        <v>11</v>
      </c>
    </row>
    <row r="16" spans="1:4" ht="15" customHeight="1" thickBot="1" x14ac:dyDescent="0.35">
      <c r="A16" s="23" t="s">
        <v>135</v>
      </c>
      <c r="B16">
        <v>7</v>
      </c>
    </row>
    <row r="17" spans="1:2" ht="15" customHeight="1" thickBot="1" x14ac:dyDescent="0.35">
      <c r="A17" s="23" t="s">
        <v>136</v>
      </c>
      <c r="B17">
        <v>7</v>
      </c>
    </row>
    <row r="18" spans="1:2" ht="15" customHeight="1" thickBot="1" x14ac:dyDescent="0.35">
      <c r="A18" s="23" t="s">
        <v>137</v>
      </c>
      <c r="B18">
        <v>6</v>
      </c>
    </row>
    <row r="19" spans="1:2" ht="15" customHeight="1" thickBot="1" x14ac:dyDescent="0.35">
      <c r="A19" s="23" t="s">
        <v>138</v>
      </c>
      <c r="B19">
        <v>7</v>
      </c>
    </row>
    <row r="20" spans="1:2" ht="15" customHeight="1" x14ac:dyDescent="0.3">
      <c r="A20" s="24" t="s">
        <v>139</v>
      </c>
      <c r="B20">
        <v>10</v>
      </c>
    </row>
    <row r="21" spans="1:2" s="2" customFormat="1" ht="15" customHeight="1" thickBot="1" x14ac:dyDescent="0.35">
      <c r="A21" s="2" t="s">
        <v>141</v>
      </c>
    </row>
    <row r="22" spans="1:2" ht="15" customHeight="1" thickBot="1" x14ac:dyDescent="0.35">
      <c r="A22" s="22" t="s">
        <v>121</v>
      </c>
    </row>
    <row r="23" spans="1:2" ht="15" customHeight="1" thickBot="1" x14ac:dyDescent="0.35">
      <c r="A23" s="23" t="s">
        <v>122</v>
      </c>
    </row>
    <row r="24" spans="1:2" ht="15" customHeight="1" thickBot="1" x14ac:dyDescent="0.35">
      <c r="A24" s="24" t="s">
        <v>142</v>
      </c>
      <c r="B24">
        <v>14</v>
      </c>
    </row>
    <row r="25" spans="1:2" ht="15" customHeight="1" thickBot="1" x14ac:dyDescent="0.35">
      <c r="A25" s="22" t="s">
        <v>143</v>
      </c>
    </row>
    <row r="26" spans="1:2" ht="15" customHeight="1" thickBot="1" x14ac:dyDescent="0.35">
      <c r="A26" s="23" t="s">
        <v>144</v>
      </c>
      <c r="B26">
        <v>4</v>
      </c>
    </row>
    <row r="27" spans="1:2" ht="15" customHeight="1" thickBot="1" x14ac:dyDescent="0.35">
      <c r="A27" s="23" t="s">
        <v>145</v>
      </c>
      <c r="B27">
        <v>9</v>
      </c>
    </row>
    <row r="28" spans="1:2" ht="15" customHeight="1" thickBot="1" x14ac:dyDescent="0.35">
      <c r="A28" s="23" t="s">
        <v>146</v>
      </c>
      <c r="B28">
        <v>3</v>
      </c>
    </row>
    <row r="29" spans="1:2" ht="15" customHeight="1" thickBot="1" x14ac:dyDescent="0.35">
      <c r="A29" s="23" t="s">
        <v>147</v>
      </c>
      <c r="B29">
        <v>7</v>
      </c>
    </row>
    <row r="30" spans="1:2" ht="15" customHeight="1" thickBot="1" x14ac:dyDescent="0.35">
      <c r="A30" s="24" t="s">
        <v>148</v>
      </c>
      <c r="B30">
        <v>12</v>
      </c>
    </row>
    <row r="31" spans="1:2" ht="15" customHeight="1" thickBot="1" x14ac:dyDescent="0.35">
      <c r="A31" s="22" t="s">
        <v>149</v>
      </c>
    </row>
    <row r="32" spans="1:2" ht="15" customHeight="1" thickBot="1" x14ac:dyDescent="0.35">
      <c r="A32" s="23" t="s">
        <v>150</v>
      </c>
      <c r="B32">
        <v>3</v>
      </c>
    </row>
    <row r="33" spans="1:2" ht="15" customHeight="1" thickBot="1" x14ac:dyDescent="0.35">
      <c r="A33" s="23" t="s">
        <v>151</v>
      </c>
      <c r="B33">
        <v>5</v>
      </c>
    </row>
    <row r="34" spans="1:2" ht="15" customHeight="1" thickBot="1" x14ac:dyDescent="0.35">
      <c r="A34" s="23" t="s">
        <v>152</v>
      </c>
      <c r="B34">
        <v>3</v>
      </c>
    </row>
    <row r="35" spans="1:2" ht="15" customHeight="1" thickBot="1" x14ac:dyDescent="0.35">
      <c r="A35" s="24" t="s">
        <v>153</v>
      </c>
      <c r="B35">
        <v>6</v>
      </c>
    </row>
    <row r="36" spans="1:2" ht="15" customHeight="1" thickBot="1" x14ac:dyDescent="0.35">
      <c r="A36" s="22" t="s">
        <v>154</v>
      </c>
    </row>
    <row r="37" spans="1:2" ht="15" customHeight="1" thickBot="1" x14ac:dyDescent="0.35">
      <c r="A37" s="23" t="s">
        <v>155</v>
      </c>
      <c r="B37">
        <v>4</v>
      </c>
    </row>
    <row r="38" spans="1:2" ht="15" customHeight="1" thickBot="1" x14ac:dyDescent="0.35">
      <c r="A38" s="23" t="s">
        <v>156</v>
      </c>
      <c r="B38">
        <v>5</v>
      </c>
    </row>
    <row r="39" spans="1:2" ht="15" customHeight="1" thickBot="1" x14ac:dyDescent="0.35">
      <c r="A39" s="23" t="s">
        <v>157</v>
      </c>
      <c r="B39">
        <v>3</v>
      </c>
    </row>
    <row r="40" spans="1:2" ht="15" customHeight="1" thickBot="1" x14ac:dyDescent="0.35">
      <c r="A40" s="23" t="s">
        <v>158</v>
      </c>
      <c r="B40">
        <v>6</v>
      </c>
    </row>
    <row r="41" spans="1:2" ht="15" customHeight="1" thickBot="1" x14ac:dyDescent="0.35">
      <c r="A41" s="23" t="s">
        <v>159</v>
      </c>
      <c r="B41">
        <v>11</v>
      </c>
    </row>
    <row r="42" spans="1:2" ht="15" customHeight="1" thickBot="1" x14ac:dyDescent="0.35">
      <c r="A42" s="23" t="s">
        <v>160</v>
      </c>
      <c r="B42">
        <v>11</v>
      </c>
    </row>
    <row r="43" spans="1:2" ht="15" customHeight="1" thickBot="1" x14ac:dyDescent="0.35">
      <c r="A43" s="23" t="s">
        <v>161</v>
      </c>
      <c r="B43">
        <v>6</v>
      </c>
    </row>
    <row r="44" spans="1:2" ht="15" customHeight="1" thickBot="1" x14ac:dyDescent="0.35">
      <c r="A44" s="23" t="s">
        <v>162</v>
      </c>
      <c r="B44">
        <v>5</v>
      </c>
    </row>
    <row r="45" spans="1:2" ht="15" customHeight="1" thickBot="1" x14ac:dyDescent="0.35">
      <c r="A45" s="23" t="s">
        <v>163</v>
      </c>
      <c r="B45">
        <v>5</v>
      </c>
    </row>
    <row r="46" spans="1:2" ht="15" customHeight="1" thickBot="1" x14ac:dyDescent="0.35">
      <c r="A46" s="23" t="s">
        <v>164</v>
      </c>
      <c r="B46">
        <v>4</v>
      </c>
    </row>
    <row r="47" spans="1:2" ht="15" customHeight="1" thickBot="1" x14ac:dyDescent="0.35">
      <c r="A47" s="23" t="s">
        <v>165</v>
      </c>
      <c r="B47">
        <v>6</v>
      </c>
    </row>
    <row r="48" spans="1:2" ht="15" customHeight="1" thickBot="1" x14ac:dyDescent="0.35">
      <c r="A48" s="23" t="s">
        <v>166</v>
      </c>
      <c r="B48">
        <v>15</v>
      </c>
    </row>
    <row r="49" spans="1:2" ht="15" customHeight="1" thickBot="1" x14ac:dyDescent="0.35">
      <c r="A49" s="23" t="s">
        <v>167</v>
      </c>
      <c r="B49">
        <v>5</v>
      </c>
    </row>
    <row r="50" spans="1:2" ht="15" customHeight="1" thickBot="1" x14ac:dyDescent="0.35">
      <c r="A50" s="23" t="s">
        <v>168</v>
      </c>
      <c r="B50">
        <v>7</v>
      </c>
    </row>
    <row r="51" spans="1:2" ht="15" customHeight="1" x14ac:dyDescent="0.3">
      <c r="A51" s="24" t="s">
        <v>169</v>
      </c>
      <c r="B51">
        <v>10</v>
      </c>
    </row>
    <row r="52" spans="1:2" ht="15" customHeight="1" x14ac:dyDescent="0.3">
      <c r="A52" t="s">
        <v>170</v>
      </c>
    </row>
    <row r="53" spans="1:2" ht="15" customHeight="1" x14ac:dyDescent="0.3">
      <c r="A53" s="21" t="s">
        <v>125</v>
      </c>
    </row>
    <row r="54" spans="1:2" ht="15" customHeight="1" thickBot="1" x14ac:dyDescent="0.35">
      <c r="A54" s="23" t="s">
        <v>122</v>
      </c>
    </row>
    <row r="55" spans="1:2" ht="15" customHeight="1" thickBot="1" x14ac:dyDescent="0.35">
      <c r="A55" s="23" t="s">
        <v>171</v>
      </c>
      <c r="B55">
        <v>3</v>
      </c>
    </row>
    <row r="56" spans="1:2" ht="15" customHeight="1" thickBot="1" x14ac:dyDescent="0.35">
      <c r="A56" s="23" t="s">
        <v>172</v>
      </c>
      <c r="B56">
        <v>3</v>
      </c>
    </row>
    <row r="57" spans="1:2" ht="15" customHeight="1" thickBot="1" x14ac:dyDescent="0.35">
      <c r="A57" s="23" t="s">
        <v>173</v>
      </c>
      <c r="B57">
        <v>4</v>
      </c>
    </row>
    <row r="58" spans="1:2" ht="15" customHeight="1" thickBot="1" x14ac:dyDescent="0.35">
      <c r="A58" s="23" t="s">
        <v>174</v>
      </c>
      <c r="B58">
        <v>3</v>
      </c>
    </row>
    <row r="59" spans="1:2" ht="15" customHeight="1" thickBot="1" x14ac:dyDescent="0.35">
      <c r="A59" s="23" t="s">
        <v>175</v>
      </c>
      <c r="B59">
        <v>5</v>
      </c>
    </row>
    <row r="60" spans="1:2" ht="15" customHeight="1" thickBot="1" x14ac:dyDescent="0.35">
      <c r="A60" s="23" t="s">
        <v>176</v>
      </c>
      <c r="B60">
        <v>3</v>
      </c>
    </row>
    <row r="61" spans="1:2" ht="15" customHeight="1" thickBot="1" x14ac:dyDescent="0.35">
      <c r="A61" s="23" t="s">
        <v>177</v>
      </c>
      <c r="B61">
        <v>6</v>
      </c>
    </row>
    <row r="62" spans="1:2" ht="15" customHeight="1" thickBot="1" x14ac:dyDescent="0.35">
      <c r="A62" s="23" t="s">
        <v>178</v>
      </c>
      <c r="B62">
        <v>6</v>
      </c>
    </row>
    <row r="63" spans="1:2" ht="15" customHeight="1" thickBot="1" x14ac:dyDescent="0.35">
      <c r="A63" s="23" t="s">
        <v>179</v>
      </c>
      <c r="B63">
        <v>2</v>
      </c>
    </row>
    <row r="64" spans="1:2" ht="15" customHeight="1" thickBot="1" x14ac:dyDescent="0.35">
      <c r="A64" s="23" t="s">
        <v>180</v>
      </c>
      <c r="B64">
        <v>3</v>
      </c>
    </row>
    <row r="65" spans="1:2" ht="15" customHeight="1" thickBot="1" x14ac:dyDescent="0.35">
      <c r="A65" s="23" t="s">
        <v>181</v>
      </c>
      <c r="B65">
        <v>3</v>
      </c>
    </row>
    <row r="66" spans="1:2" ht="15" customHeight="1" thickBot="1" x14ac:dyDescent="0.35">
      <c r="A66" s="23" t="s">
        <v>182</v>
      </c>
      <c r="B66">
        <v>5</v>
      </c>
    </row>
    <row r="67" spans="1:2" ht="15" customHeight="1" thickBot="1" x14ac:dyDescent="0.35">
      <c r="A67" s="23" t="s">
        <v>183</v>
      </c>
      <c r="B67">
        <v>2</v>
      </c>
    </row>
    <row r="68" spans="1:2" ht="15" customHeight="1" thickBot="1" x14ac:dyDescent="0.35">
      <c r="A68" s="23" t="s">
        <v>184</v>
      </c>
      <c r="B68">
        <v>7</v>
      </c>
    </row>
    <row r="69" spans="1:2" ht="15" customHeight="1" thickBot="1" x14ac:dyDescent="0.35">
      <c r="A69" s="23" t="s">
        <v>185</v>
      </c>
      <c r="B69">
        <v>6</v>
      </c>
    </row>
    <row r="70" spans="1:2" ht="15" customHeight="1" x14ac:dyDescent="0.3">
      <c r="A70" s="24" t="s">
        <v>186</v>
      </c>
      <c r="B70">
        <v>1</v>
      </c>
    </row>
  </sheetData>
  <hyperlinks>
    <hyperlink ref="A2" r:id="rId1" display="https://www.cursosdesarrolloweb.es/course/laravel-value-objects" xr:uid="{B24291AE-C237-4186-B7B3-8131863782F0}"/>
    <hyperlink ref="A3" r:id="rId2" display="https://www.cursosdesarrolloweb.es/course/laravel-value-objects" xr:uid="{22F47286-001D-4775-93C1-1C032480A773}"/>
    <hyperlink ref="A4" r:id="rId3" display="https://www.cursosdesarrolloweb.es/lecciones/laravel-value-objects-que-vamos-a-hacer" xr:uid="{0449A756-080D-45F3-A8BB-9F60417D8C9C}"/>
    <hyperlink ref="A5" r:id="rId4" display="https://www.cursosdesarrolloweb.es/course/laravel-value-objects" xr:uid="{BC5E08C2-8A37-4249-B340-264EC557D9FA}"/>
    <hyperlink ref="A6" r:id="rId5" display="https://www.cursosdesarrolloweb.es/course/laravel-value-objects" xr:uid="{DAEFB152-DF7A-4E5E-B711-83E96BA33572}"/>
    <hyperlink ref="A7" r:id="rId6" display="https://www.cursosdesarrolloweb.es/course/laravel-value-objects" xr:uid="{5872E614-BE0E-45FB-AB55-FEEC1A25A57D}"/>
    <hyperlink ref="A8" r:id="rId7" display="https://www.cursosdesarrolloweb.es/course/laravel-value-objects" xr:uid="{99FC9A87-FB12-45D2-9B2B-06230B77315A}"/>
    <hyperlink ref="A9" r:id="rId8" display="https://www.cursosdesarrolloweb.es/course/laravel-value-objects" xr:uid="{C13039FF-7F0C-4307-BB19-A16B4C9ADCBA}"/>
    <hyperlink ref="A10" r:id="rId9" display="https://www.cursosdesarrolloweb.es/course/laravel-value-objects" xr:uid="{3CABF995-0000-4BAF-89A4-CEF5F30C24BD}"/>
    <hyperlink ref="A11" r:id="rId10" display="https://www.cursosdesarrolloweb.es/course/laravel-value-objects" xr:uid="{30FCC9B8-7FFD-4F86-970B-7D468A743091}"/>
    <hyperlink ref="A12" r:id="rId11" display="https://www.cursosdesarrolloweb.es/course/laravel-value-objects" xr:uid="{5CDF23D1-B528-46BD-BF95-0A313FC4C57E}"/>
    <hyperlink ref="A13" r:id="rId12" display="https://www.cursosdesarrolloweb.es/course/laravel-value-objects" xr:uid="{2016667F-48E3-4C67-AF40-ADB7D5158129}"/>
    <hyperlink ref="A14" r:id="rId13" display="https://www.cursosdesarrolloweb.es/course/laravel-value-objects" xr:uid="{757AD2D5-B309-40DC-8E5A-D06F043D6F0F}"/>
    <hyperlink ref="A15" r:id="rId14" display="https://www.cursosdesarrolloweb.es/course/laravel-value-objects" xr:uid="{23A30917-F6C5-4A76-BD62-8E8C31BDF10D}"/>
    <hyperlink ref="A16" r:id="rId15" display="https://www.cursosdesarrolloweb.es/course/laravel-value-objects" xr:uid="{4F986D42-ED20-4EEB-AEBD-C727B0C769CE}"/>
    <hyperlink ref="A17" r:id="rId16" display="https://www.cursosdesarrolloweb.es/course/laravel-value-objects" xr:uid="{860E5697-2CD2-48CA-B64C-99768BAF25D0}"/>
    <hyperlink ref="A18" r:id="rId17" display="https://www.cursosdesarrolloweb.es/course/laravel-value-objects" xr:uid="{59F21162-B475-4FE6-AE2F-A1A311EF75D3}"/>
    <hyperlink ref="A19" r:id="rId18" display="https://www.cursosdesarrolloweb.es/course/laravel-value-objects" xr:uid="{D5F86EB3-1777-4CC9-9E80-02F4CA95557D}"/>
    <hyperlink ref="A20" r:id="rId19" display="https://www.cursosdesarrolloweb.es/course/laravel-value-objects" xr:uid="{7DBD1CFC-C1EF-4E5D-A3D0-A3664AEFDA5E}"/>
    <hyperlink ref="A22" r:id="rId20" display="https://www.cursosdesarrolloweb.es/course/arquitectura-avanzada-en-laravel-con-ddd-para-proyectos-escalables" xr:uid="{CEC8BA27-F463-4801-917A-44230441E2FA}"/>
    <hyperlink ref="A23" r:id="rId21" display="https://www.cursosdesarrolloweb.es/course/arquitectura-avanzada-en-laravel-con-ddd-para-proyectos-escalables" xr:uid="{683EC4DB-C6AA-4FD1-B29A-151FF88DE558}"/>
    <hyperlink ref="A24" r:id="rId22" display="https://www.cursosdesarrolloweb.es/lecciones/arquitectura-avanzada-en-laravel-con-ddd-para-proyectos-escalables-que-vamos-a-hacer" xr:uid="{8B21AA61-FF91-45FA-BA8B-4053F5743AE6}"/>
    <hyperlink ref="A25" r:id="rId23" display="https://www.cursosdesarrolloweb.es/course/arquitectura-avanzada-en-laravel-con-ddd-para-proyectos-escalables" xr:uid="{12E96068-948F-4A5C-A0A2-5D205447183D}"/>
    <hyperlink ref="A26" r:id="rId24" display="https://www.cursosdesarrolloweb.es/course/arquitectura-avanzada-en-laravel-con-ddd-para-proyectos-escalables" xr:uid="{D26338E2-670D-4B92-9418-E4B9940D21BF}"/>
    <hyperlink ref="A27" r:id="rId25" display="https://www.cursosdesarrolloweb.es/course/arquitectura-avanzada-en-laravel-con-ddd-para-proyectos-escalables" xr:uid="{CBDCB54F-D830-417E-BA5A-C17CF1D104B5}"/>
    <hyperlink ref="A28" r:id="rId26" display="https://www.cursosdesarrolloweb.es/course/arquitectura-avanzada-en-laravel-con-ddd-para-proyectos-escalables" xr:uid="{492E6E1C-E332-4994-B143-DE170BAAFE0D}"/>
    <hyperlink ref="A29" r:id="rId27" display="https://www.cursosdesarrolloweb.es/course/arquitectura-avanzada-en-laravel-con-ddd-para-proyectos-escalables" xr:uid="{15764C46-06E5-4C94-AF6D-5116D16D1CAC}"/>
    <hyperlink ref="A30" r:id="rId28" display="https://www.cursosdesarrolloweb.es/course/arquitectura-avanzada-en-laravel-con-ddd-para-proyectos-escalables" xr:uid="{2B216815-122C-463D-8E3C-641DF21790A2}"/>
    <hyperlink ref="A31" r:id="rId29" display="https://www.cursosdesarrolloweb.es/course/arquitectura-avanzada-en-laravel-con-ddd-para-proyectos-escalables" xr:uid="{A17923CB-761F-4029-880C-B82858DAD106}"/>
    <hyperlink ref="A32" r:id="rId30" display="https://www.cursosdesarrolloweb.es/course/arquitectura-avanzada-en-laravel-con-ddd-para-proyectos-escalables" xr:uid="{1D17CFC5-5C88-4CF4-9CD1-CCD1828A2FD7}"/>
    <hyperlink ref="A33" r:id="rId31" display="https://www.cursosdesarrolloweb.es/course/arquitectura-avanzada-en-laravel-con-ddd-para-proyectos-escalables" xr:uid="{478C3010-967C-4A82-8A1E-32978631659D}"/>
    <hyperlink ref="A34" r:id="rId32" display="https://www.cursosdesarrolloweb.es/course/arquitectura-avanzada-en-laravel-con-ddd-para-proyectos-escalables" xr:uid="{46CB4DFA-7309-43AA-AE2F-6845A98D828A}"/>
    <hyperlink ref="A35" r:id="rId33" display="https://www.cursosdesarrolloweb.es/course/arquitectura-avanzada-en-laravel-con-ddd-para-proyectos-escalables" xr:uid="{5FED43BC-6B9A-4AE6-B355-8D1356BFE2CB}"/>
    <hyperlink ref="A36" r:id="rId34" display="https://www.cursosdesarrolloweb.es/course/arquitectura-avanzada-en-laravel-con-ddd-para-proyectos-escalables" xr:uid="{217BCD54-FC77-4B4E-9508-6A5F6AF8B3F9}"/>
    <hyperlink ref="A37" r:id="rId35" display="https://www.cursosdesarrolloweb.es/course/arquitectura-avanzada-en-laravel-con-ddd-para-proyectos-escalables" xr:uid="{70603531-8E5C-4957-996D-ADC34F9879EB}"/>
    <hyperlink ref="A38" r:id="rId36" display="https://www.cursosdesarrolloweb.es/course/arquitectura-avanzada-en-laravel-con-ddd-para-proyectos-escalables" xr:uid="{59011C15-9328-4275-951C-8B2B2EEFA3E1}"/>
    <hyperlink ref="A39" r:id="rId37" display="https://www.cursosdesarrolloweb.es/course/arquitectura-avanzada-en-laravel-con-ddd-para-proyectos-escalables" xr:uid="{F28AE7A3-E6D1-4D52-84A8-FABF32F91913}"/>
    <hyperlink ref="A40" r:id="rId38" display="https://www.cursosdesarrolloweb.es/course/arquitectura-avanzada-en-laravel-con-ddd-para-proyectos-escalables" xr:uid="{B96EC377-F78A-469C-AC1D-6165DA1665BF}"/>
    <hyperlink ref="A41" r:id="rId39" display="https://www.cursosdesarrolloweb.es/course/arquitectura-avanzada-en-laravel-con-ddd-para-proyectos-escalables" xr:uid="{2FF3364F-AFC5-40E6-AFC7-657CF82E27B4}"/>
    <hyperlink ref="A42" r:id="rId40" display="https://www.cursosdesarrolloweb.es/course/arquitectura-avanzada-en-laravel-con-ddd-para-proyectos-escalables" xr:uid="{5C545F62-425C-4046-8501-ACB120FA4362}"/>
    <hyperlink ref="A43" r:id="rId41" display="https://www.cursosdesarrolloweb.es/course/arquitectura-avanzada-en-laravel-con-ddd-para-proyectos-escalables" xr:uid="{F248046D-DB49-4F04-A570-55B6908C3029}"/>
    <hyperlink ref="A44" r:id="rId42" display="https://www.cursosdesarrolloweb.es/course/arquitectura-avanzada-en-laravel-con-ddd-para-proyectos-escalables" xr:uid="{2C20DEDC-E205-48F6-9D76-565B70BA3BB1}"/>
    <hyperlink ref="A45" r:id="rId43" display="https://www.cursosdesarrolloweb.es/course/arquitectura-avanzada-en-laravel-con-ddd-para-proyectos-escalables" xr:uid="{7823253D-7EED-4751-9468-8CCE2CBC95CA}"/>
    <hyperlink ref="A46" r:id="rId44" display="https://www.cursosdesarrolloweb.es/course/arquitectura-avanzada-en-laravel-con-ddd-para-proyectos-escalables" xr:uid="{81CAD90C-0618-4D39-92D2-A424231DCC29}"/>
    <hyperlink ref="A47" r:id="rId45" display="https://www.cursosdesarrolloweb.es/course/arquitectura-avanzada-en-laravel-con-ddd-para-proyectos-escalables" xr:uid="{D670E683-F3A6-4EBC-80D1-D4CBEC6D9CE5}"/>
    <hyperlink ref="A48" r:id="rId46" display="https://www.cursosdesarrolloweb.es/course/arquitectura-avanzada-en-laravel-con-ddd-para-proyectos-escalables" xr:uid="{8477651F-DC4B-47EA-9F8B-12900BB36C07}"/>
    <hyperlink ref="A49" r:id="rId47" display="https://www.cursosdesarrolloweb.es/course/arquitectura-avanzada-en-laravel-con-ddd-para-proyectos-escalables" xr:uid="{8698DC9B-954F-4D4A-8806-BBDC2996C0CA}"/>
    <hyperlink ref="A50" r:id="rId48" display="https://www.cursosdesarrolloweb.es/course/arquitectura-avanzada-en-laravel-con-ddd-para-proyectos-escalables" xr:uid="{FE8887E9-3385-4783-B60C-D6FD7B686CE0}"/>
    <hyperlink ref="A51" r:id="rId49" display="https://www.cursosdesarrolloweb.es/course/arquitectura-avanzada-en-laravel-con-ddd-para-proyectos-escalables" xr:uid="{90C1DDB4-55C7-42C2-B627-F560552928BE}"/>
    <hyperlink ref="A53" r:id="rId50" display="https://www.cursosdesarrolloweb.es/course/desarrolla-un-acortador-de-url-con-laravel" xr:uid="{2DCBD293-B2CC-4099-955E-ACD457F78721}"/>
    <hyperlink ref="A54" r:id="rId51" display="https://www.cursosdesarrolloweb.es/course/desarrolla-un-acortador-de-url-con-laravel" xr:uid="{7A033AD6-398B-4B7F-BFCF-5127CACC03AE}"/>
    <hyperlink ref="A55" r:id="rId52" display="https://www.cursosdesarrolloweb.es/lecciones/desarrolla-un-acortador-de-url-con-laravel-que-vamos-a-hacer" xr:uid="{B78C66B8-016F-4C1A-B349-88AF7818D16D}"/>
    <hyperlink ref="A56" r:id="rId53" display="https://www.cursosdesarrolloweb.es/course/desarrolla-un-acortador-de-url-con-laravel" xr:uid="{73985221-FD16-4BDB-9897-6205AB1F6C88}"/>
    <hyperlink ref="A57" r:id="rId54" display="https://www.cursosdesarrolloweb.es/course/desarrolla-un-acortador-de-url-con-laravel" xr:uid="{1E247A64-D3A8-405D-A690-112FB82F8C7C}"/>
    <hyperlink ref="A58" r:id="rId55" display="https://www.cursosdesarrolloweb.es/course/desarrolla-un-acortador-de-url-con-laravel" xr:uid="{D7DF1537-3FBF-4142-90EA-94A244953294}"/>
    <hyperlink ref="A59" r:id="rId56" display="https://www.cursosdesarrolloweb.es/course/desarrolla-un-acortador-de-url-con-laravel" xr:uid="{47002356-E51C-4DC9-A836-34D173D30E59}"/>
    <hyperlink ref="A60" r:id="rId57" display="https://www.cursosdesarrolloweb.es/course/desarrolla-un-acortador-de-url-con-laravel" xr:uid="{890037AC-C0FF-4F9B-8C0B-6A92B2798583}"/>
    <hyperlink ref="A61" r:id="rId58" display="https://www.cursosdesarrolloweb.es/course/desarrolla-un-acortador-de-url-con-laravel" xr:uid="{2F9BC5EB-F926-4174-B927-DE837F69DB46}"/>
    <hyperlink ref="A62" r:id="rId59" display="https://www.cursosdesarrolloweb.es/course/desarrolla-un-acortador-de-url-con-laravel" xr:uid="{F761A1C8-8DF8-45F8-8A32-6D499CA2922F}"/>
    <hyperlink ref="A63" r:id="rId60" display="https://www.cursosdesarrolloweb.es/course/desarrolla-un-acortador-de-url-con-laravel" xr:uid="{F80093D1-5852-4E15-BEBA-9C61082DDF7A}"/>
    <hyperlink ref="A64" r:id="rId61" display="https://www.cursosdesarrolloweb.es/course/desarrolla-un-acortador-de-url-con-laravel" xr:uid="{FC2F5CF6-7235-4C3A-AC92-5F1893A10B16}"/>
    <hyperlink ref="A65" r:id="rId62" display="https://www.cursosdesarrolloweb.es/course/desarrolla-un-acortador-de-url-con-laravel" xr:uid="{1110BCE6-59AA-40D1-AE18-2C4548C09B13}"/>
    <hyperlink ref="A66" r:id="rId63" display="https://www.cursosdesarrolloweb.es/course/desarrolla-un-acortador-de-url-con-laravel" xr:uid="{5E850DFF-4FAC-45A0-B743-59B23D2A233D}"/>
    <hyperlink ref="A67" r:id="rId64" display="https://www.cursosdesarrolloweb.es/course/desarrolla-un-acortador-de-url-con-laravel" xr:uid="{68E7B019-5944-47A5-97C8-941F2EA7ABE3}"/>
    <hyperlink ref="A68" r:id="rId65" display="https://www.cursosdesarrolloweb.es/course/desarrolla-un-acortador-de-url-con-laravel" xr:uid="{5DD044A9-EFCB-4903-AD12-4B1177553F70}"/>
    <hyperlink ref="A69" r:id="rId66" display="https://www.cursosdesarrolloweb.es/course/desarrolla-un-acortador-de-url-con-laravel" xr:uid="{811C5C65-4544-4D87-A54E-4F06952498AE}"/>
    <hyperlink ref="A70" r:id="rId67" display="https://www.cursosdesarrolloweb.es/course/desarrolla-un-acortador-de-url-con-laravel" xr:uid="{BA7507BA-ED4D-4E40-B251-D24EED3497C4}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Sheet1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2024-09-03T13:35:14Z</dcterms:modified>
</cp:coreProperties>
</file>