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A10" i="2" l="1"/>
  <c r="A11" i="2"/>
  <c r="A12" i="2"/>
  <c r="A13" i="2"/>
  <c r="A9" i="2"/>
  <c r="E3" i="2"/>
  <c r="E4" i="2"/>
  <c r="E5" i="2"/>
  <c r="E6" i="2"/>
  <c r="E2" i="2"/>
  <c r="G3" i="2"/>
  <c r="H3" i="2"/>
  <c r="I3" i="2"/>
  <c r="G4" i="2"/>
  <c r="H4" i="2"/>
  <c r="I4" i="2"/>
  <c r="G5" i="2"/>
  <c r="H5" i="2"/>
  <c r="I5" i="2"/>
  <c r="G6" i="2"/>
  <c r="H6" i="2"/>
  <c r="I6" i="2"/>
  <c r="I2" i="2"/>
  <c r="H2" i="2"/>
  <c r="G2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<sst xmlns="http://schemas.openxmlformats.org/spreadsheetml/2006/main" count="24" uniqueCount="24">
  <si>
    <t>KKZ Iterations</t>
  </si>
  <si>
    <t>Intra Y</t>
  </si>
  <si>
    <t>0.115807</t>
  </si>
  <si>
    <t>0.261396</t>
  </si>
  <si>
    <t>KKZ Error</t>
  </si>
  <si>
    <t>0.115837</t>
  </si>
  <si>
    <t>Intra UV</t>
  </si>
  <si>
    <t>Inter Y</t>
  </si>
  <si>
    <t>Inter UV</t>
  </si>
  <si>
    <t>0.043748</t>
  </si>
  <si>
    <t>test1</t>
  </si>
  <si>
    <t>I</t>
  </si>
  <si>
    <t>P</t>
  </si>
  <si>
    <t>B</t>
  </si>
  <si>
    <t>test2</t>
  </si>
  <si>
    <t>test3</t>
  </si>
  <si>
    <t>test4</t>
  </si>
  <si>
    <t>test5</t>
  </si>
  <si>
    <t>frames</t>
  </si>
  <si>
    <t>Iframes</t>
  </si>
  <si>
    <t>Bframes</t>
  </si>
  <si>
    <t>Pframes</t>
  </si>
  <si>
    <t>Total Bits</t>
  </si>
  <si>
    <t>Total Megabytes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</si>
</sst>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2" width="13.42578125" bestFit="1" customWidth="1"/>
  </cols>
  <sheetData>
    <row r="1" spans="1:3" x14ac:dyDescent="0.25">
      <c r="B1" t="s">
        <v>0</v>
      </c>
      <c r="C1" t="s">
        <v>4</v>
      </c>
    </row>
    <row r="2" spans="1:3" x14ac:dyDescent="0.25">
      <c r="A2" t="s">
        <v>1</v>
      </c>
      <c r="B2">
        <v>21</v>
      </c>
      <c r="C2" t="s">
        <v>3</v>
      </c>
    </row>
    <row r="3" spans="1:3" x14ac:dyDescent="0.25">
      <c r="A3" t="s">
        <v>6</v>
      </c>
      <c r="B3">
        <v>17</v>
      </c>
      <c r="C3" t="s">
        <v>5</v>
      </c>
    </row>
    <row r="4" spans="1:3" x14ac:dyDescent="0.25">
      <c r="A4" t="s">
        <v>7</v>
      </c>
      <c r="B4">
        <v>28</v>
      </c>
      <c r="C4" t="s">
        <v>2</v>
      </c>
    </row>
    <row r="5" spans="1:3" x14ac:dyDescent="0.25">
      <c r="A5" t="s">
        <v>8</v>
      </c>
      <c r="B5">
        <v>21</v>
      </c>
      <c r="C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8" sqref="D18"/>
    </sheetView>
  </sheetViews>
  <sheetFormatPr defaultRowHeight="15" x14ac:dyDescent="0.25"/>
  <cols>
    <col min="1" max="1" width="15.85546875" style="1" bestFit="1" customWidth="1"/>
    <col min="2" max="2" width="9.5703125" style="1" bestFit="1" customWidth="1"/>
    <col min="3" max="4" width="10.5703125" style="1" bestFit="1" customWidth="1"/>
    <col min="5" max="5" width="12.5703125" style="1" bestFit="1" customWidth="1"/>
    <col min="6" max="9" width="9.28515625" style="1" bestFit="1" customWidth="1"/>
    <col min="10" max="16384" width="9.140625" style="1"/>
  </cols>
  <sheetData>
    <row r="1" spans="1:9" x14ac:dyDescent="0.25">
      <c r="B1" s="1" t="s">
        <v>11</v>
      </c>
      <c r="C1" s="1" t="s">
        <v>12</v>
      </c>
      <c r="D1" s="1" t="s">
        <v>13</v>
      </c>
      <c r="E1" s="1" t="s">
        <v>22</v>
      </c>
      <c r="F1" s="1" t="s">
        <v>18</v>
      </c>
      <c r="G1" s="1" t="s">
        <v>19</v>
      </c>
      <c r="H1" s="1" t="s">
        <v>21</v>
      </c>
      <c r="I1" s="1" t="s">
        <v>20</v>
      </c>
    </row>
    <row r="2" spans="1:9" x14ac:dyDescent="0.25">
      <c r="A2" s="1" t="s">
        <v>10</v>
      </c>
      <c r="B2" s="1">
        <f>35+82855+1854+1559</f>
        <v>86303</v>
      </c>
      <c r="C2" s="1">
        <f>35+38130+263484+9860+1523</f>
        <v>313032</v>
      </c>
      <c r="D2" s="1">
        <f>40+44354+193591+10591+1530</f>
        <v>250106</v>
      </c>
      <c r="E2" s="1">
        <f>B2*G2+C2*H2+D2*I2</f>
        <v>140849369.80000001</v>
      </c>
      <c r="F2" s="1">
        <v>501</v>
      </c>
      <c r="G2" s="1">
        <f>F2*1/15</f>
        <v>33.4</v>
      </c>
      <c r="H2" s="1">
        <f>F2*10/15</f>
        <v>334</v>
      </c>
      <c r="I2" s="1">
        <f>F2*4/15</f>
        <v>133.6</v>
      </c>
    </row>
    <row r="3" spans="1:9" x14ac:dyDescent="0.25">
      <c r="A3" s="1" t="s">
        <v>14</v>
      </c>
      <c r="B3" s="1">
        <f>35+88330+1564+1560</f>
        <v>91489</v>
      </c>
      <c r="C3" s="1">
        <f>35+46583+288209+8859+1560</f>
        <v>345246</v>
      </c>
      <c r="D3" s="1">
        <f>40+51115+306182+10116+1559</f>
        <v>369012</v>
      </c>
      <c r="E3" s="1">
        <f>B3*G3+C3*H3+D3*I3</f>
        <v>100734606.46666667</v>
      </c>
      <c r="F3" s="1">
        <v>301</v>
      </c>
      <c r="G3" s="1">
        <f t="shared" ref="G3:G6" si="0">F3*1/15</f>
        <v>20.066666666666666</v>
      </c>
      <c r="H3" s="1">
        <f t="shared" ref="H3:H6" si="1">F3*10/15</f>
        <v>200.66666666666666</v>
      </c>
      <c r="I3" s="1">
        <f t="shared" ref="I3:I6" si="2">F3*4/15</f>
        <v>80.266666666666666</v>
      </c>
    </row>
    <row r="4" spans="1:9" x14ac:dyDescent="0.25">
      <c r="A4" s="1" t="s">
        <v>15</v>
      </c>
      <c r="B4" s="1">
        <f>35+81711+1554+1560</f>
        <v>84860</v>
      </c>
      <c r="C4" s="1">
        <f>35+31675+190231+10569+1554</f>
        <v>234064</v>
      </c>
      <c r="D4" s="1">
        <f>40+40068+166126+10859+1560</f>
        <v>218653</v>
      </c>
      <c r="E4" s="1">
        <f>B4*G4+C4*H4+D4*I4</f>
        <v>110223740.8</v>
      </c>
      <c r="F4" s="1">
        <v>501</v>
      </c>
      <c r="G4" s="1">
        <f t="shared" si="0"/>
        <v>33.4</v>
      </c>
      <c r="H4" s="1">
        <f t="shared" si="1"/>
        <v>334</v>
      </c>
      <c r="I4" s="1">
        <f t="shared" si="2"/>
        <v>133.6</v>
      </c>
    </row>
    <row r="5" spans="1:9" x14ac:dyDescent="0.25">
      <c r="A5" s="1" t="s">
        <v>16</v>
      </c>
      <c r="B5" s="1">
        <f>34+440585+8137+8160</f>
        <v>456916</v>
      </c>
      <c r="C5" s="1">
        <f>34+265999+1790616+44527+8160</f>
        <v>2109336</v>
      </c>
      <c r="D5" s="1">
        <f>39+310264+1849240+50961+8160</f>
        <v>2218664</v>
      </c>
      <c r="E5" s="1">
        <f>B5*G5+C5*H5+D5*I5</f>
        <v>486798912</v>
      </c>
      <c r="F5" s="1">
        <v>240</v>
      </c>
      <c r="G5" s="1">
        <f t="shared" si="0"/>
        <v>16</v>
      </c>
      <c r="H5" s="1">
        <f t="shared" si="1"/>
        <v>160</v>
      </c>
      <c r="I5" s="1">
        <f t="shared" si="2"/>
        <v>64</v>
      </c>
    </row>
    <row r="6" spans="1:9" x14ac:dyDescent="0.25">
      <c r="A6" s="1" t="s">
        <v>17</v>
      </c>
      <c r="B6" s="1">
        <f>35+74816+3082+1465</f>
        <v>79398</v>
      </c>
      <c r="C6" s="1">
        <f>35+36897+251064+9803+1493</f>
        <v>299292</v>
      </c>
      <c r="D6" s="1">
        <f>40+50626+204916+9728+1493</f>
        <v>266803</v>
      </c>
      <c r="E6" s="1">
        <f>B6*G6+C6*H6+D6*I6</f>
        <v>83066568.666666672</v>
      </c>
      <c r="F6" s="1">
        <v>301</v>
      </c>
      <c r="G6" s="1">
        <f t="shared" si="0"/>
        <v>20.066666666666666</v>
      </c>
      <c r="H6" s="1">
        <f t="shared" si="1"/>
        <v>200.66666666666666</v>
      </c>
      <c r="I6" s="1">
        <f t="shared" si="2"/>
        <v>80.266666666666666</v>
      </c>
    </row>
    <row r="8" spans="1:9" x14ac:dyDescent="0.25">
      <c r="A8" s="1" t="s">
        <v>23</v>
      </c>
    </row>
    <row r="9" spans="1:9" x14ac:dyDescent="0.25">
      <c r="A9" s="1">
        <f>(E2/8)/2^20</f>
        <v>16.790553307533266</v>
      </c>
    </row>
    <row r="10" spans="1:9" x14ac:dyDescent="0.25">
      <c r="A10" s="1">
        <f t="shared" ref="A10:A13" si="3">(E3/8)/2^20</f>
        <v>12.008500870068868</v>
      </c>
    </row>
    <row r="11" spans="1:9" x14ac:dyDescent="0.25">
      <c r="A11" s="1">
        <f t="shared" si="3"/>
        <v>13.139693832397461</v>
      </c>
    </row>
    <row r="12" spans="1:9" x14ac:dyDescent="0.25">
      <c r="A12" s="1">
        <f t="shared" si="3"/>
        <v>58.030952453613281</v>
      </c>
    </row>
    <row r="13" spans="1:9" x14ac:dyDescent="0.25">
      <c r="A13" s="1">
        <f t="shared" si="3"/>
        <v>9.9023066361745204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Kalos</dc:creator>
  <cp:lastModifiedBy>Petros Kalos</cp:lastModifiedBy>
  <dcterms:created xsi:type="dcterms:W3CDTF">2013-06-20T13:53:54Z</dcterms:created>
  <dcterms:modified xsi:type="dcterms:W3CDTF">2013-06-20T17:05:02Z</dcterms:modified>
</cp:coreProperties>
</file>