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3c56284dd6b489a/Рабочий стол/Учеба/Статистика/"/>
    </mc:Choice>
  </mc:AlternateContent>
  <xr:revisionPtr revIDLastSave="333" documentId="13_ncr:1_{7609B9B3-8A41-4318-9411-413E91C0C8DB}" xr6:coauthVersionLast="47" xr6:coauthVersionMax="47" xr10:uidLastSave="{35D158CC-4602-4BEB-B7AA-2E8B0D095FD4}"/>
  <bookViews>
    <workbookView xWindow="-108" yWindow="-108" windowWidth="23256" windowHeight="12456" activeTab="2" xr2:uid="{A1CADBFB-1CEE-4B00-B412-8A06A5BEF354}"/>
  </bookViews>
  <sheets>
    <sheet name="Интервальная статистика" sheetId="1" r:id="rId1"/>
    <sheet name="Значения" sheetId="2" r:id="rId2"/>
    <sheet name="Задание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" i="3" l="1"/>
  <c r="T2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5" i="3"/>
  <c r="M3" i="3"/>
  <c r="M2" i="3"/>
  <c r="M1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5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M21" i="1" l="1"/>
  <c r="D13" i="1"/>
  <c r="C13" i="1"/>
  <c r="B13" i="1"/>
  <c r="G13" i="1" s="1"/>
  <c r="B2" i="1"/>
  <c r="O11" i="1"/>
  <c r="O12" i="1" s="1"/>
  <c r="O13" i="1" s="1"/>
  <c r="G14" i="1"/>
  <c r="G15" i="1"/>
  <c r="G16" i="1"/>
  <c r="G17" i="1"/>
  <c r="G18" i="1"/>
  <c r="G19" i="1"/>
  <c r="F14" i="1"/>
  <c r="F15" i="1"/>
  <c r="F16" i="1"/>
  <c r="F17" i="1"/>
  <c r="F18" i="1"/>
  <c r="F19" i="1"/>
  <c r="F13" i="1"/>
  <c r="C20" i="1"/>
  <c r="N11" i="1" s="1"/>
  <c r="N12" i="1" s="1"/>
  <c r="N13" i="1" s="1"/>
  <c r="D20" i="1"/>
  <c r="B20" i="1"/>
  <c r="M11" i="1" s="1"/>
  <c r="G3" i="1"/>
  <c r="G4" i="1"/>
  <c r="G5" i="1"/>
  <c r="G6" i="1"/>
  <c r="G7" i="1"/>
  <c r="G8" i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  <c r="M15" i="1" l="1"/>
  <c r="M16" i="1" s="1"/>
  <c r="M17" i="1" s="1"/>
  <c r="G20" i="1"/>
  <c r="M12" i="1"/>
  <c r="M13" i="1" s="1"/>
  <c r="D9" i="1" l="1"/>
  <c r="C9" i="1"/>
  <c r="G2" i="1"/>
  <c r="G9" i="1" l="1"/>
  <c r="M5" i="1"/>
  <c r="M7" i="1" s="1"/>
  <c r="M8" i="1" s="1"/>
  <c r="N2" i="1"/>
  <c r="N3" i="1" s="1"/>
  <c r="N4" i="1" s="1"/>
  <c r="O2" i="1"/>
  <c r="O3" i="1" s="1"/>
  <c r="O4" i="1" s="1"/>
  <c r="B9" i="1"/>
  <c r="M2" i="1" l="1"/>
  <c r="M3" i="1" l="1"/>
  <c r="M4" i="1" s="1"/>
</calcChain>
</file>

<file path=xl/sharedStrings.xml><?xml version="1.0" encoding="utf-8"?>
<sst xmlns="http://schemas.openxmlformats.org/spreadsheetml/2006/main" count="71" uniqueCount="44">
  <si>
    <t>Интервал</t>
  </si>
  <si>
    <t>Группа А</t>
  </si>
  <si>
    <t>Группа Б</t>
  </si>
  <si>
    <t>Группа В</t>
  </si>
  <si>
    <t>[1 , 3]</t>
  </si>
  <si>
    <t>[4 , 10]</t>
  </si>
  <si>
    <t>[11 , 19]</t>
  </si>
  <si>
    <t>[20 , 28]</t>
  </si>
  <si>
    <t>[29 , 39]</t>
  </si>
  <si>
    <t>[39 , 49]</t>
  </si>
  <si>
    <t>[49 , 59]</t>
  </si>
  <si>
    <t>СУММ</t>
  </si>
  <si>
    <t>Центр интервала</t>
  </si>
  <si>
    <t>1)</t>
  </si>
  <si>
    <t>Среднее количество дней просрочки</t>
  </si>
  <si>
    <t>СРВЗВЕЩ</t>
  </si>
  <si>
    <t>группа А</t>
  </si>
  <si>
    <t>группа Б</t>
  </si>
  <si>
    <t>группа В</t>
  </si>
  <si>
    <t>X^2</t>
  </si>
  <si>
    <t>2)</t>
  </si>
  <si>
    <t>ДИСП</t>
  </si>
  <si>
    <t>СТАНДОТКЛ</t>
  </si>
  <si>
    <t>3)</t>
  </si>
  <si>
    <t>Среднее для всех вместе </t>
  </si>
  <si>
    <t>4)</t>
  </si>
  <si>
    <t>Дисперсия и стандартное отклонение для всех вместе </t>
  </si>
  <si>
    <t>Все группы</t>
  </si>
  <si>
    <t>6)</t>
  </si>
  <si>
    <t>СТАНОТКЛ</t>
  </si>
  <si>
    <t>Новые показатели (с новоприбывшими)</t>
  </si>
  <si>
    <t>7)</t>
  </si>
  <si>
    <t>На сколько процентов общее среднее было больше при нулевых значениях параметров, чем стало после установки параметров на уровне (100 (группа А), 70 (группа Б), 80 (группа В) )?</t>
  </si>
  <si>
    <t>n</t>
  </si>
  <si>
    <t>p</t>
  </si>
  <si>
    <t>Функция распределения (интегральная функция распределения)</t>
  </si>
  <si>
    <t>Вероятности</t>
  </si>
  <si>
    <t>75 поездок из 100 заказов</t>
  </si>
  <si>
    <t>меньше либо равно 75 поездок</t>
  </si>
  <si>
    <t>строго больше 75 поездок</t>
  </si>
  <si>
    <t>Функция плотности (диф. функция распределения) при 75 % конверсии</t>
  </si>
  <si>
    <t>Вероятности при 75 %</t>
  </si>
  <si>
    <t>Разница 75% и 73%</t>
  </si>
  <si>
    <t>Функция плотности (дифференциальная функция распределения)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</si>
</sst>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0" fontId="0" fillId="0" borderId="0" xfId="1" applyNumberFormat="1" applyFont="1"/>
    <xf numFmtId="0" fontId="0" fillId="0" borderId="9" xfId="0" applyBorder="1"/>
    <xf numFmtId="0" fontId="0" fillId="0" borderId="3" xfId="0" applyBorder="1"/>
    <xf numFmtId="0" fontId="0" fillId="0" borderId="14" xfId="0" applyBorder="1"/>
    <xf numFmtId="0" fontId="0" fillId="0" borderId="8" xfId="0" applyBorder="1"/>
    <xf numFmtId="0" fontId="2" fillId="0" borderId="0" xfId="0" applyFont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2'!$C$4</c:f>
              <c:strCache>
                <c:ptCount val="1"/>
                <c:pt idx="0">
                  <c:v>Функция распределения (интегральная функция распределения)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'Задание 2'!$C$5:$C$105</c:f>
              <c:numCache>
                <c:formatCode>General</c:formatCode>
                <c:ptCount val="101"/>
                <c:pt idx="0">
                  <c:v>1.3689147905858994E-57</c:v>
                </c:pt>
                <c:pt idx="1">
                  <c:v>3.7148291372676942E-55</c:v>
                </c:pt>
                <c:pt idx="2">
                  <c:v>4.9905073104686181E-53</c:v>
                </c:pt>
                <c:pt idx="3">
                  <c:v>4.4247606808346148E-51</c:v>
                </c:pt>
                <c:pt idx="4">
                  <c:v>2.9126135844320213E-49</c:v>
                </c:pt>
                <c:pt idx="5">
                  <c:v>1.5181267855618581E-47</c:v>
                </c:pt>
                <c:pt idx="6">
                  <c:v>6.5260222500322016E-46</c:v>
                </c:pt>
                <c:pt idx="7">
                  <c:v>2.3795367346414796E-44</c:v>
                </c:pt>
                <c:pt idx="8">
                  <c:v>7.5118533220411698E-43</c:v>
                </c:pt>
                <c:pt idx="9">
                  <c:v>2.0854687406213727E-41</c:v>
                </c:pt>
                <c:pt idx="10">
                  <c:v>5.1547529584194022E-40</c:v>
                </c:pt>
                <c:pt idx="11">
                  <c:v>1.1457082694571668E-38</c:v>
                </c:pt>
                <c:pt idx="12">
                  <c:v>2.3086332735366809E-37</c:v>
                </c:pt>
                <c:pt idx="13">
                  <c:v>4.2464351669263635E-36</c:v>
                </c:pt>
                <c:pt idx="14">
                  <c:v>7.1714415995302743E-35</c:v>
                </c:pt>
                <c:pt idx="15">
                  <c:v>1.1175514126386315E-33</c:v>
                </c:pt>
                <c:pt idx="16">
                  <c:v>1.6139353644517951E-32</c:v>
                </c:pt>
                <c:pt idx="17">
                  <c:v>2.1682277692531132E-31</c:v>
                </c:pt>
                <c:pt idx="18">
                  <c:v>2.7187587062634398E-30</c:v>
                </c:pt>
                <c:pt idx="19">
                  <c:v>3.191288828329626E-29</c:v>
                </c:pt>
                <c:pt idx="20">
                  <c:v>3.5158860715180653E-28</c:v>
                </c:pt>
                <c:pt idx="21">
                  <c:v>3.6441921313001399E-27</c:v>
                </c:pt>
                <c:pt idx="22">
                  <c:v>3.5611270454134269E-26</c:v>
                </c:pt>
                <c:pt idx="23">
                  <c:v>3.2872003691181198E-25</c:v>
                </c:pt>
                <c:pt idx="24">
                  <c:v>2.8712576545948542E-24</c:v>
                </c:pt>
                <c:pt idx="25">
                  <c:v>2.3769033510751197E-23</c:v>
                </c:pt>
                <c:pt idx="26">
                  <c:v>1.8675382384188297E-22</c:v>
                </c:pt>
                <c:pt idx="27">
                  <c:v>1.3944957132366387E-21</c:v>
                </c:pt>
                <c:pt idx="28">
                  <c:v>9.9077979997242957E-21</c:v>
                </c:pt>
                <c:pt idx="29">
                  <c:v>6.7054562773388763E-20</c:v>
                </c:pt>
                <c:pt idx="30">
                  <c:v>4.3272330576339283E-19</c:v>
                </c:pt>
                <c:pt idx="31">
                  <c:v>2.6651812229425118E-18</c:v>
                </c:pt>
                <c:pt idx="32">
                  <c:v>1.5680100816496993E-17</c:v>
                </c:pt>
                <c:pt idx="33">
                  <c:v>8.8189708967344097E-17</c:v>
                </c:pt>
                <c:pt idx="34">
                  <c:v>4.7451268659892728E-16</c:v>
                </c:pt>
                <c:pt idx="35">
                  <c:v>2.4441466614444007E-15</c:v>
                </c:pt>
                <c:pt idx="36">
                  <c:v>1.2059283709429792E-14</c:v>
                </c:pt>
                <c:pt idx="37">
                  <c:v>5.7026170884793061E-14</c:v>
                </c:pt>
                <c:pt idx="38">
                  <c:v>2.5858827041646528E-13</c:v>
                </c:pt>
                <c:pt idx="39">
                  <c:v>1.124941606105292E-12</c:v>
                </c:pt>
                <c:pt idx="40">
                  <c:v>4.6970447577926616E-12</c:v>
                </c:pt>
                <c:pt idx="41">
                  <c:v>1.8830569423005651E-11</c:v>
                </c:pt>
                <c:pt idx="42">
                  <c:v>7.2510543614426644E-11</c:v>
                </c:pt>
                <c:pt idx="43">
                  <c:v>2.682736880816799E-10</c:v>
                </c:pt>
                <c:pt idx="44">
                  <c:v>9.5393904509197845E-10</c:v>
                </c:pt>
                <c:pt idx="45">
                  <c:v>3.2609349129586948E-9</c:v>
                </c:pt>
                <c:pt idx="46">
                  <c:v>1.0718735564718047E-8</c:v>
                </c:pt>
                <c:pt idx="47">
                  <c:v>3.3885520568055257E-8</c:v>
                </c:pt>
                <c:pt idx="48">
                  <c:v>1.0304623906953006E-7</c:v>
                </c:pt>
                <c:pt idx="49">
                  <c:v>3.0148470273665119E-7</c:v>
                </c:pt>
                <c:pt idx="50">
                  <c:v>8.4873388809420068E-7</c:v>
                </c:pt>
                <c:pt idx="51">
                  <c:v>2.2993217795648122E-6</c:v>
                </c:pt>
                <c:pt idx="52">
                  <c:v>5.9950147195864771E-6</c:v>
                </c:pt>
                <c:pt idx="53">
                  <c:v>1.5044426363077705E-5</c:v>
                </c:pt>
                <c:pt idx="54">
                  <c:v>3.6339715354036707E-5</c:v>
                </c:pt>
                <c:pt idx="55">
                  <c:v>8.4494314971302845E-5</c:v>
                </c:pt>
                <c:pt idx="56">
                  <c:v>1.891159153302445E-4</c:v>
                </c:pt>
                <c:pt idx="57">
                  <c:v>4.0746846916580096E-4</c:v>
                </c:pt>
                <c:pt idx="58">
                  <c:v>8.451496099638931E-4</c:v>
                </c:pt>
                <c:pt idx="59">
                  <c:v>1.687541560803156E-3</c:v>
                </c:pt>
                <c:pt idx="60">
                  <c:v>3.2438866897302613E-3</c:v>
                </c:pt>
                <c:pt idx="61">
                  <c:v>6.0031628138754681E-3</c:v>
                </c:pt>
                <c:pt idx="62">
                  <c:v>1.069591020063858E-2</c:v>
                </c:pt>
                <c:pt idx="63">
                  <c:v>1.8348868020086419E-2</c:v>
                </c:pt>
                <c:pt idx="64">
                  <c:v>3.0311043408008075E-2</c:v>
                </c:pt>
                <c:pt idx="65">
                  <c:v>4.8223634245306075E-2</c:v>
                </c:pt>
                <c:pt idx="66">
                  <c:v>7.3906389345921628E-2</c:v>
                </c:pt>
                <c:pt idx="67">
                  <c:v>0.10914386759894942</c:v>
                </c:pt>
                <c:pt idx="68">
                  <c:v>0.15537866341133708</c:v>
                </c:pt>
                <c:pt idx="69">
                  <c:v>0.21335208424748209</c:v>
                </c:pt>
                <c:pt idx="70">
                  <c:v>0.28276682041266488</c:v>
                </c:pt>
                <c:pt idx="71">
                  <c:v>0.36206691024143506</c:v>
                </c:pt>
                <c:pt idx="72">
                  <c:v>0.44842405538932806</c:v>
                </c:pt>
                <c:pt idx="73">
                  <c:v>0.53797961332047484</c:v>
                </c:pt>
                <c:pt idx="74">
                  <c:v>0.62632496100931168</c:v>
                </c:pt>
                <c:pt idx="75">
                  <c:v>0.70912963750976155</c:v>
                </c:pt>
                <c:pt idx="76">
                  <c:v>0.78277414755523944</c:v>
                </c:pt>
                <c:pt idx="77">
                  <c:v>0.84483532196585887</c:v>
                </c:pt>
                <c:pt idx="78">
                  <c:v>0.89431334278040286</c:v>
                </c:pt>
                <c:pt idx="79">
                  <c:v>0.93156683618319569</c:v>
                </c:pt>
                <c:pt idx="80">
                  <c:v>0.95800646830656699</c:v>
                </c:pt>
                <c:pt idx="81">
                  <c:v>0.97565706862669588</c:v>
                </c:pt>
                <c:pt idx="82">
                  <c:v>0.98671460369626174</c:v>
                </c:pt>
                <c:pt idx="83">
                  <c:v>0.99319813831536474</c:v>
                </c:pt>
                <c:pt idx="84">
                  <c:v>0.9967457866673517</c:v>
                </c:pt>
                <c:pt idx="85">
                  <c:v>0.99855130007699044</c:v>
                </c:pt>
                <c:pt idx="86">
                  <c:v>0.99940273727921025</c:v>
                </c:pt>
                <c:pt idx="87">
                  <c:v>0.99977317951874567</c:v>
                </c:pt>
                <c:pt idx="88">
                  <c:v>0.99992113814051298</c:v>
                </c:pt>
                <c:pt idx="89">
                  <c:v>0.99997507561561416</c:v>
                </c:pt>
                <c:pt idx="90">
                  <c:v>0.99999289939853853</c:v>
                </c:pt>
                <c:pt idx="91">
                  <c:v>0.99999819502797882</c:v>
                </c:pt>
                <c:pt idx="92">
                  <c:v>0.99999959568359165</c:v>
                </c:pt>
                <c:pt idx="93">
                  <c:v>0.99999992144339966</c:v>
                </c:pt>
                <c:pt idx="94">
                  <c:v>0.99999998703176129</c:v>
                </c:pt>
                <c:pt idx="95">
                  <c:v>0.99999999823164532</c:v>
                </c:pt>
                <c:pt idx="96">
                  <c:v>0.9999999998087894</c:v>
                </c:pt>
                <c:pt idx="97">
                  <c:v>0.99999999998462985</c:v>
                </c:pt>
                <c:pt idx="98">
                  <c:v>0.99999999999918354</c:v>
                </c:pt>
                <c:pt idx="99">
                  <c:v>0.99999999999997846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F-4B29-A728-F4986184B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963775"/>
        <c:axId val="776711647"/>
      </c:lineChart>
      <c:catAx>
        <c:axId val="107496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6711647"/>
        <c:crosses val="autoZero"/>
        <c:auto val="1"/>
        <c:lblAlgn val="ctr"/>
        <c:lblOffset val="100"/>
        <c:noMultiLvlLbl val="0"/>
      </c:catAx>
      <c:valAx>
        <c:axId val="7767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496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'Задание 2'!$B$4</c:f>
              <c:strCache>
                <c:ptCount val="1"/>
                <c:pt idx="0">
                  <c:v>Функция плотности (дифференциальная функция распределения)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'Задание 2'!$B$5:$B$105</c:f>
              <c:numCache>
                <c:formatCode>General</c:formatCode>
                <c:ptCount val="101"/>
                <c:pt idx="0">
                  <c:v>1.3689147905858994E-57</c:v>
                </c:pt>
                <c:pt idx="1">
                  <c:v>3.7011399893618066E-55</c:v>
                </c:pt>
                <c:pt idx="2">
                  <c:v>4.9533590190958417E-53</c:v>
                </c:pt>
                <c:pt idx="3">
                  <c:v>4.3748556077299007E-51</c:v>
                </c:pt>
                <c:pt idx="4">
                  <c:v>2.8683659776236329E-49</c:v>
                </c:pt>
                <c:pt idx="5">
                  <c:v>1.4890006497175025E-47</c:v>
                </c:pt>
                <c:pt idx="6">
                  <c:v>6.3742095714760016E-46</c:v>
                </c:pt>
                <c:pt idx="7">
                  <c:v>2.3142765121411325E-44</c:v>
                </c:pt>
                <c:pt idx="8">
                  <c:v>7.2738996485768671E-43</c:v>
                </c:pt>
                <c:pt idx="9">
                  <c:v>2.0103502074009587E-41</c:v>
                </c:pt>
                <c:pt idx="10">
                  <c:v>4.9462060843571886E-40</c:v>
                </c:pt>
                <c:pt idx="11">
                  <c:v>1.0941607398729761E-38</c:v>
                </c:pt>
                <c:pt idx="12">
                  <c:v>2.1940624465909818E-37</c:v>
                </c:pt>
                <c:pt idx="13">
                  <c:v>4.015571839572771E-36</c:v>
                </c:pt>
                <c:pt idx="14">
                  <c:v>6.7467980828376711E-35</c:v>
                </c:pt>
                <c:pt idx="15">
                  <c:v>1.0458369966432963E-33</c:v>
                </c:pt>
                <c:pt idx="16">
                  <c:v>1.5021802231879341E-32</c:v>
                </c:pt>
                <c:pt idx="17">
                  <c:v>2.0068342328079058E-31</c:v>
                </c:pt>
                <c:pt idx="18">
                  <c:v>2.5019359293381195E-30</c:v>
                </c:pt>
                <c:pt idx="19">
                  <c:v>2.9194129577032657E-29</c:v>
                </c:pt>
                <c:pt idx="20">
                  <c:v>3.1967571886851266E-28</c:v>
                </c:pt>
                <c:pt idx="21">
                  <c:v>3.292603524148367E-27</c:v>
                </c:pt>
                <c:pt idx="22">
                  <c:v>3.1967078322834233E-26</c:v>
                </c:pt>
                <c:pt idx="23">
                  <c:v>2.931087664576753E-25</c:v>
                </c:pt>
                <c:pt idx="24">
                  <c:v>2.542537617683025E-24</c:v>
                </c:pt>
                <c:pt idx="25">
                  <c:v>2.0897775856156291E-23</c:v>
                </c:pt>
                <c:pt idx="26">
                  <c:v>1.6298479033112952E-22</c:v>
                </c:pt>
                <c:pt idx="27">
                  <c:v>1.2077418893947608E-21</c:v>
                </c:pt>
                <c:pt idx="28">
                  <c:v>8.5133022864875788E-21</c:v>
                </c:pt>
                <c:pt idx="29">
                  <c:v>5.7146764773664067E-20</c:v>
                </c:pt>
                <c:pt idx="30">
                  <c:v>3.6566874299000207E-19</c:v>
                </c:pt>
                <c:pt idx="31">
                  <c:v>2.2324579171791236E-18</c:v>
                </c:pt>
                <c:pt idx="32">
                  <c:v>1.3014919593554604E-17</c:v>
                </c:pt>
                <c:pt idx="33">
                  <c:v>7.2509608150847289E-17</c:v>
                </c:pt>
                <c:pt idx="34">
                  <c:v>3.8632297763158174E-16</c:v>
                </c:pt>
                <c:pt idx="35">
                  <c:v>1.9696339748454733E-15</c:v>
                </c:pt>
                <c:pt idx="36">
                  <c:v>9.6151370479853889E-15</c:v>
                </c:pt>
                <c:pt idx="37">
                  <c:v>4.4966887175362386E-14</c:v>
                </c:pt>
                <c:pt idx="38">
                  <c:v>2.0156209953167184E-13</c:v>
                </c:pt>
                <c:pt idx="39">
                  <c:v>8.6635333568883337E-13</c:v>
                </c:pt>
                <c:pt idx="40">
                  <c:v>3.5721031516874047E-12</c:v>
                </c:pt>
                <c:pt idx="41">
                  <c:v>1.4133524665212914E-11</c:v>
                </c:pt>
                <c:pt idx="42">
                  <c:v>5.367997419142122E-11</c:v>
                </c:pt>
                <c:pt idx="43">
                  <c:v>1.9576314446725053E-10</c:v>
                </c:pt>
                <c:pt idx="44">
                  <c:v>6.8566535701030548E-10</c:v>
                </c:pt>
                <c:pt idx="45">
                  <c:v>2.3069958678667206E-9</c:v>
                </c:pt>
                <c:pt idx="46">
                  <c:v>7.4578006517592558E-9</c:v>
                </c:pt>
                <c:pt idx="47">
                  <c:v>2.3166785003337147E-8</c:v>
                </c:pt>
                <c:pt idx="48">
                  <c:v>6.9160718501475469E-8</c:v>
                </c:pt>
                <c:pt idx="49">
                  <c:v>1.9843846366711963E-7</c:v>
                </c:pt>
                <c:pt idx="50">
                  <c:v>5.4724918535754737E-7</c:v>
                </c:pt>
                <c:pt idx="51">
                  <c:v>1.4505878914706172E-6</c:v>
                </c:pt>
                <c:pt idx="52">
                  <c:v>3.6956929400216652E-6</c:v>
                </c:pt>
                <c:pt idx="53">
                  <c:v>9.0494116434911725E-6</c:v>
                </c:pt>
                <c:pt idx="54">
                  <c:v>2.129528899095901E-5</c:v>
                </c:pt>
                <c:pt idx="55">
                  <c:v>4.8154599617266233E-5</c:v>
                </c:pt>
                <c:pt idx="56">
                  <c:v>1.0462160035894177E-4</c:v>
                </c:pt>
                <c:pt idx="57">
                  <c:v>2.1835255383555619E-4</c:v>
                </c:pt>
                <c:pt idx="58">
                  <c:v>4.3768114079808943E-4</c:v>
                </c:pt>
                <c:pt idx="59">
                  <c:v>8.4239195083926134E-4</c:v>
                </c:pt>
                <c:pt idx="60">
                  <c:v>1.5563451289271077E-3</c:v>
                </c:pt>
                <c:pt idx="61">
                  <c:v>2.7592761241452099E-3</c:v>
                </c:pt>
                <c:pt idx="62">
                  <c:v>4.6927473867630813E-3</c:v>
                </c:pt>
                <c:pt idx="63">
                  <c:v>7.6529578194478179E-3</c:v>
                </c:pt>
                <c:pt idx="64">
                  <c:v>1.1962175387921678E-2</c:v>
                </c:pt>
                <c:pt idx="65">
                  <c:v>1.791259083729807E-2</c:v>
                </c:pt>
                <c:pt idx="66">
                  <c:v>2.5682755100615386E-2</c:v>
                </c:pt>
                <c:pt idx="67">
                  <c:v>3.5237478253027837E-2</c:v>
                </c:pt>
                <c:pt idx="68">
                  <c:v>4.6234795812387791E-2</c:v>
                </c:pt>
                <c:pt idx="69">
                  <c:v>5.7973420836144873E-2</c:v>
                </c:pt>
                <c:pt idx="70">
                  <c:v>6.9414736165183052E-2</c:v>
                </c:pt>
                <c:pt idx="71">
                  <c:v>7.9300089828769363E-2</c:v>
                </c:pt>
                <c:pt idx="72">
                  <c:v>8.6357145147893374E-2</c:v>
                </c:pt>
                <c:pt idx="73">
                  <c:v>8.9555557931148694E-2</c:v>
                </c:pt>
                <c:pt idx="74">
                  <c:v>8.8345347688835854E-2</c:v>
                </c:pt>
                <c:pt idx="75">
                  <c:v>8.2804676500449648E-2</c:v>
                </c:pt>
                <c:pt idx="76">
                  <c:v>7.3644510045477868E-2</c:v>
                </c:pt>
                <c:pt idx="77">
                  <c:v>6.2061174410619167E-2</c:v>
                </c:pt>
                <c:pt idx="78">
                  <c:v>4.9478020814543937E-2</c:v>
                </c:pt>
                <c:pt idx="79">
                  <c:v>3.7253493402793006E-2</c:v>
                </c:pt>
                <c:pt idx="80">
                  <c:v>2.6439632123371186E-2</c:v>
                </c:pt>
                <c:pt idx="81">
                  <c:v>1.7650600320128888E-2</c:v>
                </c:pt>
                <c:pt idx="82">
                  <c:v>1.1057535069565862E-2</c:v>
                </c:pt>
                <c:pt idx="83">
                  <c:v>6.4835346191028714E-3</c:v>
                </c:pt>
                <c:pt idx="84">
                  <c:v>3.5476483519870589E-3</c:v>
                </c:pt>
                <c:pt idx="85">
                  <c:v>1.8055134096387304E-3</c:v>
                </c:pt>
                <c:pt idx="86">
                  <c:v>8.5143720221981514E-4</c:v>
                </c:pt>
                <c:pt idx="87">
                  <c:v>3.7044223953539902E-4</c:v>
                </c:pt>
                <c:pt idx="88">
                  <c:v>1.4795862176729518E-4</c:v>
                </c:pt>
                <c:pt idx="89">
                  <c:v>5.3937475101186395E-5</c:v>
                </c:pt>
                <c:pt idx="90">
                  <c:v>1.7823782924383824E-5</c:v>
                </c:pt>
                <c:pt idx="91">
                  <c:v>5.295629440293113E-6</c:v>
                </c:pt>
                <c:pt idx="92">
                  <c:v>1.4006556128311487E-6</c:v>
                </c:pt>
                <c:pt idx="93">
                  <c:v>3.257598080021473E-7</c:v>
                </c:pt>
                <c:pt idx="94">
                  <c:v>6.5588361658430253E-8</c:v>
                </c:pt>
                <c:pt idx="95">
                  <c:v>1.119988397910044E-8</c:v>
                </c:pt>
                <c:pt idx="96">
                  <c:v>1.5771441560075839E-9</c:v>
                </c:pt>
                <c:pt idx="97">
                  <c:v>1.7584043281947837E-10</c:v>
                </c:pt>
                <c:pt idx="98">
                  <c:v>1.4553686616578066E-11</c:v>
                </c:pt>
                <c:pt idx="99">
                  <c:v>7.9492639207647414E-13</c:v>
                </c:pt>
                <c:pt idx="100">
                  <c:v>2.1492454304289786E-14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1-43BB-BE0D-2FE79D33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5478319"/>
        <c:axId val="845962991"/>
      </c:barChart>
      <c:catAx>
        <c:axId val="93547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5962991"/>
        <c:crosses val="autoZero"/>
        <c:auto val="1"/>
        <c:lblAlgn val="ctr"/>
        <c:lblOffset val="100"/>
        <c:noMultiLvlLbl val="0"/>
      </c:catAx>
      <c:valAx>
        <c:axId val="84596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547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6</xdr:row>
      <xdr:rowOff>95250</xdr:rowOff>
    </xdr:from>
    <xdr:to>
      <xdr:col>20</xdr:col>
      <xdr:colOff>495300</xdr:colOff>
      <xdr:row>21</xdr:row>
      <xdr:rowOff>95250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AD749D2-D7BE-3B66-4E7E-4E4A8089C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426720</xdr:colOff>
      <xdr:row>6</xdr:row>
      <xdr:rowOff>118110</xdr:rowOff>
    </xdr:from>
    <xdr:to>
      <xdr:col>12</xdr:col>
      <xdr:colOff>121920</xdr:colOff>
      <xdr:row>21</xdr:row>
      <xdr:rowOff>118110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5BDD4AC-0CF7-BFA9-59E3-C137DDF77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05F62-2452-4142-9E8A-860EEE6FDD0F}">
  <dimension ref="A1:O21"/>
  <sheetViews>
    <sheetView workbookViewId="0">
      <selection activeCell="L8" sqref="L8"/>
    </sheetView>
  </sheetViews>
  <sheetFormatPr defaultRowHeight="14.4" x14ac:dyDescent="0.3"/>
  <cols>
    <col min="1" max="1" width="11.77734375" bestFit="1" customWidth="1"/>
    <col min="5" max="5" width="14.77734375" bestFit="1" customWidth="1"/>
    <col min="6" max="8" width="14.77734375" customWidth="1"/>
    <col min="11" max="11" width="26.5546875" customWidth="1"/>
    <col min="12" max="12" width="11.44140625" bestFit="1" customWidth="1"/>
  </cols>
  <sheetData>
    <row r="1" spans="1:15" x14ac:dyDescent="0.3">
      <c r="A1" s="1" t="s">
        <v>0</v>
      </c>
      <c r="B1" s="2" t="s">
        <v>1</v>
      </c>
      <c r="C1" s="2" t="s">
        <v>2</v>
      </c>
      <c r="D1" s="3" t="s">
        <v>3</v>
      </c>
      <c r="E1" s="5" t="s">
        <v>12</v>
      </c>
      <c r="F1" s="5" t="s">
        <v>19</v>
      </c>
      <c r="G1" s="5" t="s">
        <v>27</v>
      </c>
      <c r="H1" s="5"/>
      <c r="M1" s="10" t="s">
        <v>16</v>
      </c>
      <c r="N1" s="10" t="s">
        <v>17</v>
      </c>
      <c r="O1" s="10" t="s">
        <v>18</v>
      </c>
    </row>
    <row r="2" spans="1:15" ht="28.8" x14ac:dyDescent="0.3">
      <c r="A2" s="4" t="s">
        <v>4</v>
      </c>
      <c r="B2" s="5">
        <f>122</f>
        <v>122</v>
      </c>
      <c r="C2" s="5">
        <v>111</v>
      </c>
      <c r="D2" s="6">
        <v>134</v>
      </c>
      <c r="E2" s="10">
        <f>AVERAGE(Значения!A1:A3)</f>
        <v>2</v>
      </c>
      <c r="F2" s="10">
        <f>E2*E2</f>
        <v>4</v>
      </c>
      <c r="G2" s="10">
        <f>SUM(B2:D2)</f>
        <v>367</v>
      </c>
      <c r="H2" s="10"/>
      <c r="J2" t="s">
        <v>13</v>
      </c>
      <c r="K2" s="11" t="s">
        <v>14</v>
      </c>
      <c r="L2" t="s">
        <v>15</v>
      </c>
      <c r="M2" s="12">
        <f>SUMPRODUCT(E2:E8,B2:B8)/B9</f>
        <v>11.613899613899614</v>
      </c>
      <c r="N2" s="12">
        <f>SUMPRODUCT(E2:E8,C2:C8)/C9</f>
        <v>12.861313868613138</v>
      </c>
      <c r="O2" s="12">
        <f>SUMPRODUCT(E2:E8,D2:D8)/D9</f>
        <v>13.411411411411411</v>
      </c>
    </row>
    <row r="3" spans="1:15" x14ac:dyDescent="0.3">
      <c r="A3" s="4" t="s">
        <v>5</v>
      </c>
      <c r="B3" s="5">
        <v>38</v>
      </c>
      <c r="C3" s="5">
        <v>42</v>
      </c>
      <c r="D3" s="6">
        <v>54</v>
      </c>
      <c r="E3" s="10">
        <f>AVERAGE(Значения!A4:A10)</f>
        <v>7</v>
      </c>
      <c r="F3" s="10">
        <f>E3*E3</f>
        <v>49</v>
      </c>
      <c r="G3" s="10">
        <f t="shared" ref="G3:G8" si="0">SUM(B3:D3)</f>
        <v>134</v>
      </c>
      <c r="H3" s="10"/>
      <c r="J3" t="s">
        <v>20</v>
      </c>
      <c r="L3" t="s">
        <v>21</v>
      </c>
      <c r="M3" s="12">
        <f>SUMPRODUCT(B2:B8,F2:F8)/B9-M2^2</f>
        <v>165.6269882679149</v>
      </c>
      <c r="N3" s="12">
        <f>SUMPRODUCT(C2:C8,F2:F8)/C9-N2^2</f>
        <v>157.7763865949172</v>
      </c>
      <c r="O3" s="12">
        <f>SUMPRODUCT(D2:D8,F2:F8)/D9-O2^2</f>
        <v>182.81272263254249</v>
      </c>
    </row>
    <row r="4" spans="1:15" x14ac:dyDescent="0.3">
      <c r="A4" s="4" t="s">
        <v>6</v>
      </c>
      <c r="B4" s="5">
        <v>42</v>
      </c>
      <c r="C4" s="5">
        <v>44</v>
      </c>
      <c r="D4" s="6">
        <v>50</v>
      </c>
      <c r="E4" s="10">
        <f>AVERAGE(Значения!A11:A19)</f>
        <v>15</v>
      </c>
      <c r="F4" s="10">
        <f t="shared" ref="F4:F8" si="1">E4*E4</f>
        <v>225</v>
      </c>
      <c r="G4" s="10">
        <f t="shared" si="0"/>
        <v>136</v>
      </c>
      <c r="H4" s="10"/>
      <c r="L4" t="s">
        <v>22</v>
      </c>
      <c r="M4" s="12">
        <f>SQRT(M3)</f>
        <v>12.869614923062574</v>
      </c>
      <c r="N4" s="12">
        <f>SQRT(N3)</f>
        <v>12.560907076915949</v>
      </c>
      <c r="O4" s="12">
        <f>SQRT(O3)</f>
        <v>13.520825515941787</v>
      </c>
    </row>
    <row r="5" spans="1:15" x14ac:dyDescent="0.3">
      <c r="A5" s="4" t="s">
        <v>7</v>
      </c>
      <c r="B5" s="5">
        <v>25</v>
      </c>
      <c r="C5" s="5">
        <v>40</v>
      </c>
      <c r="D5" s="6">
        <v>41</v>
      </c>
      <c r="E5" s="10">
        <f>AVERAGE(Значения!A20:A28)</f>
        <v>24</v>
      </c>
      <c r="F5" s="10">
        <f t="shared" si="1"/>
        <v>576</v>
      </c>
      <c r="G5" s="10">
        <f t="shared" si="0"/>
        <v>106</v>
      </c>
      <c r="H5" s="10"/>
      <c r="J5" t="s">
        <v>23</v>
      </c>
      <c r="K5" t="s">
        <v>24</v>
      </c>
      <c r="L5" t="s">
        <v>15</v>
      </c>
      <c r="M5" s="12">
        <f>SUMPRODUCT(G2:G8,E2:E8)/G9</f>
        <v>12.699769053117782</v>
      </c>
      <c r="N5" s="12"/>
    </row>
    <row r="6" spans="1:15" x14ac:dyDescent="0.3">
      <c r="A6" s="4" t="s">
        <v>8</v>
      </c>
      <c r="B6" s="5">
        <v>17</v>
      </c>
      <c r="C6" s="5">
        <v>25</v>
      </c>
      <c r="D6" s="6">
        <v>33</v>
      </c>
      <c r="E6" s="10">
        <f>AVERAGE(Значения!A29:A39)</f>
        <v>34</v>
      </c>
      <c r="F6" s="10">
        <f t="shared" si="1"/>
        <v>1156</v>
      </c>
      <c r="G6" s="10">
        <f t="shared" si="0"/>
        <v>75</v>
      </c>
      <c r="H6" s="10"/>
    </row>
    <row r="7" spans="1:15" ht="28.8" x14ac:dyDescent="0.3">
      <c r="A7" s="4" t="s">
        <v>9</v>
      </c>
      <c r="B7" s="5">
        <v>12</v>
      </c>
      <c r="C7" s="5">
        <v>11</v>
      </c>
      <c r="D7" s="6">
        <v>17</v>
      </c>
      <c r="E7" s="10">
        <f>AVERAGE(Значения!A39:A49)</f>
        <v>44</v>
      </c>
      <c r="F7" s="10">
        <f t="shared" si="1"/>
        <v>1936</v>
      </c>
      <c r="G7" s="10">
        <f t="shared" si="0"/>
        <v>40</v>
      </c>
      <c r="H7" s="10"/>
      <c r="J7" t="s">
        <v>25</v>
      </c>
      <c r="K7" s="11" t="s">
        <v>26</v>
      </c>
      <c r="L7" t="s">
        <v>21</v>
      </c>
      <c r="M7">
        <f>SUMPRODUCT(F2:F8,G2:G8)/G9-M5^2</f>
        <v>170.30709001594764</v>
      </c>
    </row>
    <row r="8" spans="1:15" ht="15" thickBot="1" x14ac:dyDescent="0.35">
      <c r="A8" s="7" t="s">
        <v>10</v>
      </c>
      <c r="B8" s="8">
        <v>3</v>
      </c>
      <c r="C8" s="8">
        <v>1</v>
      </c>
      <c r="D8" s="9">
        <v>4</v>
      </c>
      <c r="E8" s="10">
        <f>AVERAGE(Значения!A49:A59)</f>
        <v>54</v>
      </c>
      <c r="F8" s="10">
        <f t="shared" si="1"/>
        <v>2916</v>
      </c>
      <c r="G8" s="10">
        <f t="shared" si="0"/>
        <v>8</v>
      </c>
      <c r="H8" s="10"/>
      <c r="L8" t="s">
        <v>22</v>
      </c>
      <c r="M8">
        <f>SQRT(M7)</f>
        <v>13.050175861495033</v>
      </c>
    </row>
    <row r="9" spans="1:15" ht="15" thickBot="1" x14ac:dyDescent="0.35">
      <c r="A9" s="13" t="s">
        <v>11</v>
      </c>
      <c r="B9" s="14">
        <f>SUM(B2:B8)</f>
        <v>259</v>
      </c>
      <c r="C9" s="14">
        <f>SUM(C2:C8)</f>
        <v>274</v>
      </c>
      <c r="D9" s="15">
        <f>SUM(D2:D8)</f>
        <v>333</v>
      </c>
      <c r="G9" s="10">
        <f>SUM(G2:G8)</f>
        <v>866</v>
      </c>
    </row>
    <row r="10" spans="1:15" x14ac:dyDescent="0.3">
      <c r="A10" s="5"/>
      <c r="B10" s="26"/>
      <c r="C10" s="26"/>
      <c r="D10" s="26"/>
    </row>
    <row r="11" spans="1:15" ht="15" thickBot="1" x14ac:dyDescent="0.35">
      <c r="A11" s="27" t="s">
        <v>30</v>
      </c>
      <c r="B11" s="27"/>
      <c r="C11" s="27"/>
      <c r="D11" s="27"/>
      <c r="J11" t="s">
        <v>28</v>
      </c>
      <c r="L11" t="s">
        <v>15</v>
      </c>
      <c r="M11" s="12">
        <f>SUMPRODUCT(E13:E19,B13:B19)/B20</f>
        <v>8.9359331476323121</v>
      </c>
      <c r="N11" s="12">
        <f>SUMPRODUCT(E13:E19,C13:C19)/C20</f>
        <v>10.651162790697674</v>
      </c>
      <c r="O11" s="12">
        <f>SUMPRODUCT(E13:E19,D13:D19)/D20</f>
        <v>11.200968523002421</v>
      </c>
    </row>
    <row r="12" spans="1:15" x14ac:dyDescent="0.3">
      <c r="A12" s="1" t="s">
        <v>0</v>
      </c>
      <c r="B12" s="2" t="s">
        <v>1</v>
      </c>
      <c r="C12" s="2" t="s">
        <v>2</v>
      </c>
      <c r="D12" s="3" t="s">
        <v>3</v>
      </c>
      <c r="E12" s="5" t="s">
        <v>12</v>
      </c>
      <c r="F12" s="5" t="s">
        <v>19</v>
      </c>
      <c r="G12" s="5" t="s">
        <v>27</v>
      </c>
      <c r="L12" t="s">
        <v>21</v>
      </c>
      <c r="M12" s="12">
        <f>SUMPRODUCT(F13:F19,B13:B19)/B20-M11^2</f>
        <v>138.06553332143608</v>
      </c>
      <c r="N12" s="12">
        <f>SUMPRODUCT(C13:C19,F13:F19)/C20-N11^2</f>
        <v>144.79110329908059</v>
      </c>
      <c r="O12" s="12">
        <f>SUMPRODUCT(D13:D19,F13:F19)/D20-O11^2</f>
        <v>167.73927266971137</v>
      </c>
    </row>
    <row r="13" spans="1:15" x14ac:dyDescent="0.3">
      <c r="A13" s="4" t="s">
        <v>4</v>
      </c>
      <c r="B13" s="5">
        <f>B2+100</f>
        <v>222</v>
      </c>
      <c r="C13" s="5">
        <f>C2+70</f>
        <v>181</v>
      </c>
      <c r="D13" s="6">
        <f>D2+80</f>
        <v>214</v>
      </c>
      <c r="E13" s="10">
        <v>2</v>
      </c>
      <c r="F13" s="10">
        <f>E13^2</f>
        <v>4</v>
      </c>
      <c r="G13" s="10">
        <f>SUM(B13:D13)</f>
        <v>617</v>
      </c>
      <c r="L13" t="s">
        <v>29</v>
      </c>
      <c r="M13" s="12">
        <f>SQRT(M12)</f>
        <v>11.750129076798947</v>
      </c>
      <c r="N13" s="12">
        <f t="shared" ref="N13:O13" si="2">SQRT(N12)</f>
        <v>12.032917489083044</v>
      </c>
      <c r="O13" s="12">
        <f t="shared" si="2"/>
        <v>12.951419716375165</v>
      </c>
    </row>
    <row r="14" spans="1:15" x14ac:dyDescent="0.3">
      <c r="A14" s="4" t="s">
        <v>5</v>
      </c>
      <c r="B14" s="5">
        <v>38</v>
      </c>
      <c r="C14" s="5">
        <v>42</v>
      </c>
      <c r="D14" s="6">
        <v>54</v>
      </c>
      <c r="E14" s="10">
        <v>7</v>
      </c>
      <c r="F14" s="10">
        <f t="shared" ref="F14:F19" si="3">E14^2</f>
        <v>49</v>
      </c>
      <c r="G14" s="10">
        <f t="shared" ref="G14:G19" si="4">SUM(B14:D14)</f>
        <v>134</v>
      </c>
    </row>
    <row r="15" spans="1:15" x14ac:dyDescent="0.3">
      <c r="A15" s="4" t="s">
        <v>6</v>
      </c>
      <c r="B15" s="5">
        <v>42</v>
      </c>
      <c r="C15" s="5">
        <v>44</v>
      </c>
      <c r="D15" s="6">
        <v>50</v>
      </c>
      <c r="E15" s="10">
        <v>15</v>
      </c>
      <c r="F15" s="10">
        <f t="shared" si="3"/>
        <v>225</v>
      </c>
      <c r="G15" s="10">
        <f t="shared" si="4"/>
        <v>136</v>
      </c>
      <c r="L15" t="s">
        <v>15</v>
      </c>
      <c r="M15" s="12">
        <f>SUMPRODUCT(G13:G19,E13:E19)/G20</f>
        <v>10.302867383512545</v>
      </c>
    </row>
    <row r="16" spans="1:15" x14ac:dyDescent="0.3">
      <c r="A16" s="4" t="s">
        <v>7</v>
      </c>
      <c r="B16" s="5">
        <v>25</v>
      </c>
      <c r="C16" s="5">
        <v>40</v>
      </c>
      <c r="D16" s="6">
        <v>41</v>
      </c>
      <c r="E16" s="10">
        <v>24</v>
      </c>
      <c r="F16" s="10">
        <f t="shared" si="3"/>
        <v>576</v>
      </c>
      <c r="G16" s="10">
        <f t="shared" si="4"/>
        <v>106</v>
      </c>
      <c r="L16" t="s">
        <v>21</v>
      </c>
      <c r="M16" s="12">
        <f>SUMPRODUCT(G13:G19,F13:F19)/G20-M15^2</f>
        <v>152.05701686771755</v>
      </c>
    </row>
    <row r="17" spans="1:13" x14ac:dyDescent="0.3">
      <c r="A17" s="4" t="s">
        <v>8</v>
      </c>
      <c r="B17" s="5">
        <v>17</v>
      </c>
      <c r="C17" s="5">
        <v>25</v>
      </c>
      <c r="D17" s="6">
        <v>33</v>
      </c>
      <c r="E17" s="10">
        <v>34</v>
      </c>
      <c r="F17" s="10">
        <f t="shared" si="3"/>
        <v>1156</v>
      </c>
      <c r="G17" s="10">
        <f t="shared" si="4"/>
        <v>75</v>
      </c>
      <c r="L17" t="s">
        <v>22</v>
      </c>
      <c r="M17" s="12">
        <f>SQRT(M16)</f>
        <v>12.331140128460042</v>
      </c>
    </row>
    <row r="18" spans="1:13" x14ac:dyDescent="0.3">
      <c r="A18" s="4" t="s">
        <v>9</v>
      </c>
      <c r="B18" s="5">
        <v>12</v>
      </c>
      <c r="C18" s="5">
        <v>11</v>
      </c>
      <c r="D18" s="6">
        <v>17</v>
      </c>
      <c r="E18" s="10">
        <v>44</v>
      </c>
      <c r="F18" s="10">
        <f t="shared" si="3"/>
        <v>1936</v>
      </c>
      <c r="G18" s="10">
        <f t="shared" si="4"/>
        <v>40</v>
      </c>
    </row>
    <row r="19" spans="1:13" ht="15" thickBot="1" x14ac:dyDescent="0.35">
      <c r="A19" s="7" t="s">
        <v>10</v>
      </c>
      <c r="B19" s="8">
        <v>3</v>
      </c>
      <c r="C19" s="8">
        <v>1</v>
      </c>
      <c r="D19" s="9">
        <v>4</v>
      </c>
      <c r="E19" s="10">
        <v>54</v>
      </c>
      <c r="F19" s="10">
        <f t="shared" si="3"/>
        <v>2916</v>
      </c>
      <c r="G19" s="10">
        <f t="shared" si="4"/>
        <v>8</v>
      </c>
    </row>
    <row r="20" spans="1:13" ht="15" thickBot="1" x14ac:dyDescent="0.35">
      <c r="A20" s="13" t="s">
        <v>11</v>
      </c>
      <c r="B20" s="16">
        <f>SUM(B13:B19)</f>
        <v>359</v>
      </c>
      <c r="C20" s="17">
        <f t="shared" ref="C20:D20" si="5">SUM(C13:C19)</f>
        <v>344</v>
      </c>
      <c r="D20" s="18">
        <f t="shared" si="5"/>
        <v>413</v>
      </c>
      <c r="G20" s="10">
        <f>SUM(G13:G19)</f>
        <v>1116</v>
      </c>
    </row>
    <row r="21" spans="1:13" ht="115.2" x14ac:dyDescent="0.3">
      <c r="J21" t="s">
        <v>31</v>
      </c>
      <c r="K21" s="11" t="s">
        <v>32</v>
      </c>
      <c r="M21" s="19">
        <f>M5/M15-1</f>
        <v>0.23264413491732849</v>
      </c>
    </row>
  </sheetData>
  <mergeCells count="2">
    <mergeCell ref="B10:D10"/>
    <mergeCell ref="A11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E0E26-0A42-4AAA-8B7C-868BE3ED396F}">
  <dimension ref="A1:A59"/>
  <sheetViews>
    <sheetView workbookViewId="0">
      <selection sqref="A1:A59"/>
    </sheetView>
  </sheetViews>
  <sheetFormatPr defaultRowHeight="14.4" x14ac:dyDescent="0.3"/>
  <sheetData>
    <row r="1" spans="1:1" x14ac:dyDescent="0.3">
      <c r="A1">
        <v>1</v>
      </c>
    </row>
    <row r="2" spans="1:1" x14ac:dyDescent="0.3">
      <c r="A2">
        <v>2</v>
      </c>
    </row>
    <row r="3" spans="1:1" x14ac:dyDescent="0.3">
      <c r="A3">
        <v>3</v>
      </c>
    </row>
    <row r="4" spans="1:1" x14ac:dyDescent="0.3">
      <c r="A4">
        <v>4</v>
      </c>
    </row>
    <row r="5" spans="1:1" x14ac:dyDescent="0.3">
      <c r="A5">
        <v>5</v>
      </c>
    </row>
    <row r="6" spans="1:1" x14ac:dyDescent="0.3">
      <c r="A6">
        <v>6</v>
      </c>
    </row>
    <row r="7" spans="1:1" x14ac:dyDescent="0.3">
      <c r="A7">
        <v>7</v>
      </c>
    </row>
    <row r="8" spans="1:1" x14ac:dyDescent="0.3">
      <c r="A8">
        <v>8</v>
      </c>
    </row>
    <row r="9" spans="1:1" x14ac:dyDescent="0.3">
      <c r="A9">
        <v>9</v>
      </c>
    </row>
    <row r="10" spans="1:1" x14ac:dyDescent="0.3">
      <c r="A10">
        <v>10</v>
      </c>
    </row>
    <row r="11" spans="1:1" x14ac:dyDescent="0.3">
      <c r="A11">
        <v>11</v>
      </c>
    </row>
    <row r="12" spans="1:1" x14ac:dyDescent="0.3">
      <c r="A12">
        <v>12</v>
      </c>
    </row>
    <row r="13" spans="1:1" x14ac:dyDescent="0.3">
      <c r="A13">
        <v>13</v>
      </c>
    </row>
    <row r="14" spans="1:1" x14ac:dyDescent="0.3">
      <c r="A14">
        <v>14</v>
      </c>
    </row>
    <row r="15" spans="1:1" x14ac:dyDescent="0.3">
      <c r="A15">
        <v>15</v>
      </c>
    </row>
    <row r="16" spans="1:1" x14ac:dyDescent="0.3">
      <c r="A16">
        <v>16</v>
      </c>
    </row>
    <row r="17" spans="1:1" x14ac:dyDescent="0.3">
      <c r="A17">
        <v>17</v>
      </c>
    </row>
    <row r="18" spans="1:1" x14ac:dyDescent="0.3">
      <c r="A18">
        <v>18</v>
      </c>
    </row>
    <row r="19" spans="1:1" x14ac:dyDescent="0.3">
      <c r="A19">
        <v>19</v>
      </c>
    </row>
    <row r="20" spans="1:1" x14ac:dyDescent="0.3">
      <c r="A20">
        <v>20</v>
      </c>
    </row>
    <row r="21" spans="1:1" x14ac:dyDescent="0.3">
      <c r="A21">
        <v>21</v>
      </c>
    </row>
    <row r="22" spans="1:1" x14ac:dyDescent="0.3">
      <c r="A22">
        <v>22</v>
      </c>
    </row>
    <row r="23" spans="1:1" x14ac:dyDescent="0.3">
      <c r="A23">
        <v>23</v>
      </c>
    </row>
    <row r="24" spans="1:1" x14ac:dyDescent="0.3">
      <c r="A24">
        <v>24</v>
      </c>
    </row>
    <row r="25" spans="1:1" x14ac:dyDescent="0.3">
      <c r="A25">
        <v>25</v>
      </c>
    </row>
    <row r="26" spans="1:1" x14ac:dyDescent="0.3">
      <c r="A26">
        <v>26</v>
      </c>
    </row>
    <row r="27" spans="1:1" x14ac:dyDescent="0.3">
      <c r="A27">
        <v>27</v>
      </c>
    </row>
    <row r="28" spans="1:1" x14ac:dyDescent="0.3">
      <c r="A28">
        <v>28</v>
      </c>
    </row>
    <row r="29" spans="1:1" x14ac:dyDescent="0.3">
      <c r="A29">
        <v>29</v>
      </c>
    </row>
    <row r="30" spans="1:1" x14ac:dyDescent="0.3">
      <c r="A30">
        <v>30</v>
      </c>
    </row>
    <row r="31" spans="1:1" x14ac:dyDescent="0.3">
      <c r="A31">
        <v>31</v>
      </c>
    </row>
    <row r="32" spans="1:1" x14ac:dyDescent="0.3">
      <c r="A32">
        <v>32</v>
      </c>
    </row>
    <row r="33" spans="1:1" x14ac:dyDescent="0.3">
      <c r="A33">
        <v>33</v>
      </c>
    </row>
    <row r="34" spans="1:1" x14ac:dyDescent="0.3">
      <c r="A34">
        <v>34</v>
      </c>
    </row>
    <row r="35" spans="1:1" x14ac:dyDescent="0.3">
      <c r="A35">
        <v>35</v>
      </c>
    </row>
    <row r="36" spans="1:1" x14ac:dyDescent="0.3">
      <c r="A36">
        <v>36</v>
      </c>
    </row>
    <row r="37" spans="1:1" x14ac:dyDescent="0.3">
      <c r="A37">
        <v>37</v>
      </c>
    </row>
    <row r="38" spans="1:1" x14ac:dyDescent="0.3">
      <c r="A38">
        <v>38</v>
      </c>
    </row>
    <row r="39" spans="1:1" x14ac:dyDescent="0.3">
      <c r="A39">
        <v>39</v>
      </c>
    </row>
    <row r="40" spans="1:1" x14ac:dyDescent="0.3">
      <c r="A40">
        <v>40</v>
      </c>
    </row>
    <row r="41" spans="1:1" x14ac:dyDescent="0.3">
      <c r="A41">
        <v>41</v>
      </c>
    </row>
    <row r="42" spans="1:1" x14ac:dyDescent="0.3">
      <c r="A42">
        <v>42</v>
      </c>
    </row>
    <row r="43" spans="1:1" x14ac:dyDescent="0.3">
      <c r="A43">
        <v>43</v>
      </c>
    </row>
    <row r="44" spans="1:1" x14ac:dyDescent="0.3">
      <c r="A44">
        <v>44</v>
      </c>
    </row>
    <row r="45" spans="1:1" x14ac:dyDescent="0.3">
      <c r="A45">
        <v>45</v>
      </c>
    </row>
    <row r="46" spans="1:1" x14ac:dyDescent="0.3">
      <c r="A46">
        <v>46</v>
      </c>
    </row>
    <row r="47" spans="1:1" x14ac:dyDescent="0.3">
      <c r="A47">
        <v>47</v>
      </c>
    </row>
    <row r="48" spans="1:1" x14ac:dyDescent="0.3">
      <c r="A48">
        <v>48</v>
      </c>
    </row>
    <row r="49" spans="1:1" x14ac:dyDescent="0.3">
      <c r="A49">
        <v>49</v>
      </c>
    </row>
    <row r="50" spans="1:1" x14ac:dyDescent="0.3">
      <c r="A50">
        <v>50</v>
      </c>
    </row>
    <row r="51" spans="1:1" x14ac:dyDescent="0.3">
      <c r="A51">
        <v>51</v>
      </c>
    </row>
    <row r="52" spans="1:1" x14ac:dyDescent="0.3">
      <c r="A52">
        <v>52</v>
      </c>
    </row>
    <row r="53" spans="1:1" x14ac:dyDescent="0.3">
      <c r="A53">
        <v>53</v>
      </c>
    </row>
    <row r="54" spans="1:1" x14ac:dyDescent="0.3">
      <c r="A54">
        <v>54</v>
      </c>
    </row>
    <row r="55" spans="1:1" x14ac:dyDescent="0.3">
      <c r="A55">
        <v>55</v>
      </c>
    </row>
    <row r="56" spans="1:1" x14ac:dyDescent="0.3">
      <c r="A56">
        <v>56</v>
      </c>
    </row>
    <row r="57" spans="1:1" x14ac:dyDescent="0.3">
      <c r="A57">
        <v>57</v>
      </c>
    </row>
    <row r="58" spans="1:1" x14ac:dyDescent="0.3">
      <c r="A58">
        <v>58</v>
      </c>
    </row>
    <row r="59" spans="1:1" x14ac:dyDescent="0.3">
      <c r="A59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A9145-676C-4128-AC37-7C0D5FCD97A0}">
  <dimension ref="A1:T105"/>
  <sheetViews>
    <sheetView tabSelected="1" workbookViewId="0">
      <selection activeCell="B4" sqref="B4"/>
    </sheetView>
  </sheetViews>
  <sheetFormatPr defaultRowHeight="14.4" x14ac:dyDescent="0.3"/>
  <cols>
    <col min="2" max="2" width="12.6640625" bestFit="1" customWidth="1"/>
    <col min="3" max="4" width="12" bestFit="1" customWidth="1"/>
    <col min="9" max="9" width="12" bestFit="1" customWidth="1"/>
    <col min="15" max="15" width="11.5546875" customWidth="1"/>
  </cols>
  <sheetData>
    <row r="1" spans="1:20" x14ac:dyDescent="0.3">
      <c r="C1" s="20" t="s">
        <v>33</v>
      </c>
      <c r="D1" s="21">
        <v>100</v>
      </c>
      <c r="F1" s="20" t="s">
        <v>33</v>
      </c>
      <c r="G1" s="21">
        <v>100</v>
      </c>
      <c r="I1" s="24" t="s">
        <v>36</v>
      </c>
      <c r="J1" t="s">
        <v>37</v>
      </c>
      <c r="M1" s="19">
        <f>B80</f>
        <v>8.2804676500449648E-2</v>
      </c>
      <c r="O1" s="24" t="s">
        <v>41</v>
      </c>
      <c r="Q1" t="s">
        <v>39</v>
      </c>
      <c r="T1" s="19">
        <f>SUM(D81:D105)</f>
        <v>0.46167113208141136</v>
      </c>
    </row>
    <row r="2" spans="1:20" ht="15" thickBot="1" x14ac:dyDescent="0.35">
      <c r="C2" s="22" t="s">
        <v>34</v>
      </c>
      <c r="D2" s="23">
        <v>0.73</v>
      </c>
      <c r="F2" s="22" t="s">
        <v>34</v>
      </c>
      <c r="G2" s="23">
        <v>0.75</v>
      </c>
      <c r="J2" t="s">
        <v>38</v>
      </c>
      <c r="M2" s="19">
        <f>SUM(B5:B80)</f>
        <v>0.70912963750976199</v>
      </c>
      <c r="Q2" t="s">
        <v>42</v>
      </c>
      <c r="T2" s="25">
        <f>T1-M3</f>
        <v>0.17080076959117324</v>
      </c>
    </row>
    <row r="3" spans="1:20" x14ac:dyDescent="0.3">
      <c r="J3" t="s">
        <v>39</v>
      </c>
      <c r="M3" s="19">
        <f>SUM(B81:B105)</f>
        <v>0.29087036249023812</v>
      </c>
    </row>
    <row r="4" spans="1:20" x14ac:dyDescent="0.3">
      <c r="A4" t="s">
        <v>13</v>
      </c>
      <c r="B4" t="s">
        <v>43</v>
      </c>
      <c r="C4" t="s">
        <v>35</v>
      </c>
      <c r="D4" t="s">
        <v>40</v>
      </c>
    </row>
    <row r="5" spans="1:20" x14ac:dyDescent="0.3">
      <c r="A5">
        <v>0</v>
      </c>
      <c r="B5">
        <f>_xlfn.BINOM.DIST(A5,$D$1,$D$2,0)</f>
        <v>1.3689147905858994E-57</v>
      </c>
      <c r="C5">
        <f>_xlfn.BINOM.DIST(A5,$D$1,$D$2,1)</f>
        <v>1.3689147905858994E-57</v>
      </c>
      <c r="D5">
        <f>_xlfn.BINOM.DIST(A5,$G$1,$G$2,0)</f>
        <v>6.223015277861121E-61</v>
      </c>
    </row>
    <row r="6" spans="1:20" x14ac:dyDescent="0.3">
      <c r="A6">
        <v>1</v>
      </c>
      <c r="B6">
        <f t="shared" ref="B6:B69" si="0">_xlfn.BINOM.DIST(A6,$D$1,$D$2,0)</f>
        <v>3.7011399893618066E-55</v>
      </c>
      <c r="C6">
        <f t="shared" ref="C6:C69" si="1">_xlfn.BINOM.DIST(A6,$D$1,$D$2,1)</f>
        <v>3.7148291372676942E-55</v>
      </c>
      <c r="D6">
        <f t="shared" ref="D6:D69" si="2">_xlfn.BINOM.DIST(A6,$G$1,$G$2,0)</f>
        <v>1.8669045833583475E-58</v>
      </c>
    </row>
    <row r="7" spans="1:20" x14ac:dyDescent="0.3">
      <c r="A7">
        <v>2</v>
      </c>
      <c r="B7">
        <f t="shared" si="0"/>
        <v>4.9533590190958417E-53</v>
      </c>
      <c r="C7">
        <f t="shared" si="1"/>
        <v>4.9905073104686181E-53</v>
      </c>
      <c r="D7">
        <f t="shared" si="2"/>
        <v>2.7723533062871898E-56</v>
      </c>
    </row>
    <row r="8" spans="1:20" x14ac:dyDescent="0.3">
      <c r="A8">
        <v>3</v>
      </c>
      <c r="B8">
        <f t="shared" si="0"/>
        <v>4.3748556077299007E-51</v>
      </c>
      <c r="C8">
        <f t="shared" si="1"/>
        <v>4.4247606808346148E-51</v>
      </c>
      <c r="D8">
        <f t="shared" si="2"/>
        <v>2.7169062401613999E-54</v>
      </c>
    </row>
    <row r="9" spans="1:20" x14ac:dyDescent="0.3">
      <c r="A9">
        <v>4</v>
      </c>
      <c r="B9">
        <f t="shared" si="0"/>
        <v>2.8683659776236329E-49</v>
      </c>
      <c r="C9">
        <f t="shared" si="1"/>
        <v>2.9126135844320213E-49</v>
      </c>
      <c r="D9">
        <f t="shared" si="2"/>
        <v>1.9765492897173702E-52</v>
      </c>
    </row>
    <row r="10" spans="1:20" x14ac:dyDescent="0.3">
      <c r="A10">
        <v>5</v>
      </c>
      <c r="B10">
        <f t="shared" si="0"/>
        <v>1.4890006497175025E-47</v>
      </c>
      <c r="C10">
        <f t="shared" si="1"/>
        <v>1.5181267855618581E-47</v>
      </c>
      <c r="D10">
        <f t="shared" si="2"/>
        <v>1.1384923908772418E-50</v>
      </c>
    </row>
    <row r="11" spans="1:20" x14ac:dyDescent="0.3">
      <c r="A11">
        <v>6</v>
      </c>
      <c r="B11">
        <f t="shared" si="0"/>
        <v>6.3742095714760016E-46</v>
      </c>
      <c r="C11">
        <f t="shared" si="1"/>
        <v>6.5260222500322016E-46</v>
      </c>
      <c r="D11">
        <f t="shared" si="2"/>
        <v>5.4078388566668495E-49</v>
      </c>
    </row>
    <row r="12" spans="1:20" x14ac:dyDescent="0.3">
      <c r="A12">
        <v>7</v>
      </c>
      <c r="B12">
        <f t="shared" si="0"/>
        <v>2.3142765121411325E-44</v>
      </c>
      <c r="C12">
        <f t="shared" si="1"/>
        <v>2.3795367346414796E-44</v>
      </c>
      <c r="D12">
        <f t="shared" si="2"/>
        <v>2.1785865108286222E-47</v>
      </c>
    </row>
    <row r="13" spans="1:20" x14ac:dyDescent="0.3">
      <c r="A13">
        <v>8</v>
      </c>
      <c r="B13">
        <f t="shared" si="0"/>
        <v>7.2738996485768671E-43</v>
      </c>
      <c r="C13">
        <f t="shared" si="1"/>
        <v>7.5118533220411698E-43</v>
      </c>
      <c r="D13">
        <f t="shared" si="2"/>
        <v>7.5978204565148443E-46</v>
      </c>
    </row>
    <row r="14" spans="1:20" x14ac:dyDescent="0.3">
      <c r="A14">
        <v>9</v>
      </c>
      <c r="B14">
        <f t="shared" si="0"/>
        <v>2.0103502074009587E-41</v>
      </c>
      <c r="C14">
        <f t="shared" si="1"/>
        <v>2.0854687406213727E-41</v>
      </c>
      <c r="D14">
        <f t="shared" si="2"/>
        <v>2.3299982733312261E-44</v>
      </c>
    </row>
    <row r="15" spans="1:20" x14ac:dyDescent="0.3">
      <c r="A15">
        <v>10</v>
      </c>
      <c r="B15">
        <f t="shared" si="0"/>
        <v>4.9462060843571886E-40</v>
      </c>
      <c r="C15">
        <f t="shared" si="1"/>
        <v>5.1547529584194022E-40</v>
      </c>
      <c r="D15">
        <f t="shared" si="2"/>
        <v>6.3608952861944182E-43</v>
      </c>
    </row>
    <row r="16" spans="1:20" x14ac:dyDescent="0.3">
      <c r="A16">
        <v>11</v>
      </c>
      <c r="B16">
        <f t="shared" si="0"/>
        <v>1.0941607398729761E-38</v>
      </c>
      <c r="C16">
        <f t="shared" si="1"/>
        <v>1.1457082694571668E-38</v>
      </c>
      <c r="D16">
        <f t="shared" si="2"/>
        <v>1.5613106611567712E-41</v>
      </c>
    </row>
    <row r="17" spans="1:4" x14ac:dyDescent="0.3">
      <c r="A17">
        <v>12</v>
      </c>
      <c r="B17">
        <f t="shared" si="0"/>
        <v>2.1940624465909818E-37</v>
      </c>
      <c r="C17">
        <f t="shared" si="1"/>
        <v>2.3086332735366809E-37</v>
      </c>
      <c r="D17">
        <f t="shared" si="2"/>
        <v>3.4739162210738785E-40</v>
      </c>
    </row>
    <row r="18" spans="1:4" x14ac:dyDescent="0.3">
      <c r="A18">
        <v>13</v>
      </c>
      <c r="B18">
        <f t="shared" si="0"/>
        <v>4.015571839572771E-36</v>
      </c>
      <c r="C18">
        <f t="shared" si="1"/>
        <v>4.2464351669263635E-36</v>
      </c>
      <c r="D18">
        <f t="shared" si="2"/>
        <v>7.0547221720269037E-39</v>
      </c>
    </row>
    <row r="19" spans="1:4" x14ac:dyDescent="0.3">
      <c r="A19">
        <v>14</v>
      </c>
      <c r="B19">
        <f t="shared" si="0"/>
        <v>6.7467980828376711E-35</v>
      </c>
      <c r="C19">
        <f t="shared" si="1"/>
        <v>7.1714415995302743E-35</v>
      </c>
      <c r="D19">
        <f t="shared" si="2"/>
        <v>1.3152017763564251E-37</v>
      </c>
    </row>
    <row r="20" spans="1:4" x14ac:dyDescent="0.3">
      <c r="A20">
        <v>15</v>
      </c>
      <c r="B20">
        <f t="shared" si="0"/>
        <v>1.0458369966432963E-33</v>
      </c>
      <c r="C20">
        <f t="shared" si="1"/>
        <v>1.1175514126386315E-33</v>
      </c>
      <c r="D20">
        <f t="shared" si="2"/>
        <v>2.262147055333064E-36</v>
      </c>
    </row>
    <row r="21" spans="1:4" x14ac:dyDescent="0.3">
      <c r="A21">
        <v>16</v>
      </c>
      <c r="B21">
        <f t="shared" si="0"/>
        <v>1.5021802231879341E-32</v>
      </c>
      <c r="C21">
        <f t="shared" si="1"/>
        <v>1.6139353644517951E-32</v>
      </c>
      <c r="D21">
        <f t="shared" si="2"/>
        <v>3.6052968694371293E-35</v>
      </c>
    </row>
    <row r="22" spans="1:4" x14ac:dyDescent="0.3">
      <c r="A22">
        <v>17</v>
      </c>
      <c r="B22">
        <f t="shared" si="0"/>
        <v>2.0068342328079058E-31</v>
      </c>
      <c r="C22">
        <f t="shared" si="1"/>
        <v>2.1682277692531132E-31</v>
      </c>
      <c r="D22">
        <f t="shared" si="2"/>
        <v>5.3443224182244326E-34</v>
      </c>
    </row>
    <row r="23" spans="1:4" x14ac:dyDescent="0.3">
      <c r="A23">
        <v>18</v>
      </c>
      <c r="B23">
        <f t="shared" si="0"/>
        <v>2.5019359293381195E-30</v>
      </c>
      <c r="C23">
        <f t="shared" si="1"/>
        <v>2.7187587062634398E-30</v>
      </c>
      <c r="D23">
        <f t="shared" si="2"/>
        <v>7.3929793452104286E-33</v>
      </c>
    </row>
    <row r="24" spans="1:4" x14ac:dyDescent="0.3">
      <c r="A24">
        <v>19</v>
      </c>
      <c r="B24">
        <f t="shared" si="0"/>
        <v>2.9194129577032657E-29</v>
      </c>
      <c r="C24">
        <f t="shared" si="1"/>
        <v>3.191288828329626E-29</v>
      </c>
      <c r="D24">
        <f t="shared" si="2"/>
        <v>9.5719627311670702E-32</v>
      </c>
    </row>
    <row r="25" spans="1:4" x14ac:dyDescent="0.3">
      <c r="A25">
        <v>20</v>
      </c>
      <c r="B25">
        <f t="shared" si="0"/>
        <v>3.1967571886851266E-28</v>
      </c>
      <c r="C25">
        <f t="shared" si="1"/>
        <v>3.5158860715180653E-28</v>
      </c>
      <c r="D25">
        <f t="shared" si="2"/>
        <v>1.1629934718368049E-30</v>
      </c>
    </row>
    <row r="26" spans="1:4" x14ac:dyDescent="0.3">
      <c r="A26">
        <v>21</v>
      </c>
      <c r="B26">
        <f t="shared" si="0"/>
        <v>3.292603524148367E-27</v>
      </c>
      <c r="C26">
        <f t="shared" si="1"/>
        <v>3.6441921313001399E-27</v>
      </c>
      <c r="D26">
        <f t="shared" si="2"/>
        <v>1.3291353963849219E-29</v>
      </c>
    </row>
    <row r="27" spans="1:4" x14ac:dyDescent="0.3">
      <c r="A27">
        <v>22</v>
      </c>
      <c r="B27">
        <f t="shared" si="0"/>
        <v>3.1967078322834233E-26</v>
      </c>
      <c r="C27">
        <f t="shared" si="1"/>
        <v>3.5611270454134269E-26</v>
      </c>
      <c r="D27">
        <f t="shared" si="2"/>
        <v>1.4318413133782787E-28</v>
      </c>
    </row>
    <row r="28" spans="1:4" x14ac:dyDescent="0.3">
      <c r="A28">
        <v>23</v>
      </c>
      <c r="B28">
        <f t="shared" si="0"/>
        <v>2.931087664576753E-25</v>
      </c>
      <c r="C28">
        <f t="shared" si="1"/>
        <v>3.2872003691181198E-25</v>
      </c>
      <c r="D28">
        <f t="shared" si="2"/>
        <v>1.4567429014370429E-27</v>
      </c>
    </row>
    <row r="29" spans="1:4" x14ac:dyDescent="0.3">
      <c r="A29">
        <v>24</v>
      </c>
      <c r="B29">
        <f t="shared" si="0"/>
        <v>2.542537617683025E-24</v>
      </c>
      <c r="C29">
        <f t="shared" si="1"/>
        <v>2.8712576545948542E-24</v>
      </c>
      <c r="D29">
        <f t="shared" si="2"/>
        <v>1.4021150426331744E-26</v>
      </c>
    </row>
    <row r="30" spans="1:4" x14ac:dyDescent="0.3">
      <c r="A30">
        <v>25</v>
      </c>
      <c r="B30">
        <f t="shared" si="0"/>
        <v>2.0897775856156291E-23</v>
      </c>
      <c r="C30">
        <f t="shared" si="1"/>
        <v>2.3769033510751197E-23</v>
      </c>
      <c r="D30">
        <f t="shared" si="2"/>
        <v>1.2787289188814387E-25</v>
      </c>
    </row>
    <row r="31" spans="1:4" x14ac:dyDescent="0.3">
      <c r="A31">
        <v>26</v>
      </c>
      <c r="B31">
        <f t="shared" si="0"/>
        <v>1.6298479033112952E-22</v>
      </c>
      <c r="C31">
        <f t="shared" si="1"/>
        <v>1.8675382384188297E-22</v>
      </c>
      <c r="D31">
        <f t="shared" si="2"/>
        <v>1.1065923336473991E-24</v>
      </c>
    </row>
    <row r="32" spans="1:4" x14ac:dyDescent="0.3">
      <c r="A32">
        <v>27</v>
      </c>
      <c r="B32">
        <f t="shared" si="0"/>
        <v>1.2077418893947608E-21</v>
      </c>
      <c r="C32">
        <f t="shared" si="1"/>
        <v>1.3944957132366387E-21</v>
      </c>
      <c r="D32">
        <f t="shared" si="2"/>
        <v>9.0986480766564231E-24</v>
      </c>
    </row>
    <row r="33" spans="1:4" x14ac:dyDescent="0.3">
      <c r="A33">
        <v>28</v>
      </c>
      <c r="B33">
        <f t="shared" si="0"/>
        <v>8.5133022864875788E-21</v>
      </c>
      <c r="C33">
        <f t="shared" si="1"/>
        <v>9.9077979997242957E-21</v>
      </c>
      <c r="D33">
        <f t="shared" si="2"/>
        <v>7.1164426028133632E-23</v>
      </c>
    </row>
    <row r="34" spans="1:4" x14ac:dyDescent="0.3">
      <c r="A34">
        <v>29</v>
      </c>
      <c r="B34">
        <f t="shared" si="0"/>
        <v>5.7146764773664067E-20</v>
      </c>
      <c r="C34">
        <f t="shared" si="1"/>
        <v>6.7054562773388763E-20</v>
      </c>
      <c r="D34">
        <f t="shared" si="2"/>
        <v>5.3005227662334467E-22</v>
      </c>
    </row>
    <row r="35" spans="1:4" x14ac:dyDescent="0.3">
      <c r="A35">
        <v>30</v>
      </c>
      <c r="B35">
        <f t="shared" si="0"/>
        <v>3.6566874299000207E-19</v>
      </c>
      <c r="C35">
        <f t="shared" si="1"/>
        <v>4.3272330576339283E-19</v>
      </c>
      <c r="D35">
        <f t="shared" si="2"/>
        <v>3.7633711640257699E-21</v>
      </c>
    </row>
    <row r="36" spans="1:4" x14ac:dyDescent="0.3">
      <c r="A36">
        <v>31</v>
      </c>
      <c r="B36">
        <f t="shared" si="0"/>
        <v>2.2324579171791236E-18</v>
      </c>
      <c r="C36">
        <f t="shared" si="1"/>
        <v>2.6651812229425118E-18</v>
      </c>
      <c r="D36">
        <f t="shared" si="2"/>
        <v>2.5493804659529708E-20</v>
      </c>
    </row>
    <row r="37" spans="1:4" x14ac:dyDescent="0.3">
      <c r="A37">
        <v>32</v>
      </c>
      <c r="B37">
        <f t="shared" si="0"/>
        <v>1.3014919593554604E-17</v>
      </c>
      <c r="C37">
        <f t="shared" si="1"/>
        <v>1.5680100816496993E-17</v>
      </c>
      <c r="D37">
        <f t="shared" si="2"/>
        <v>1.6491304889132878E-19</v>
      </c>
    </row>
    <row r="38" spans="1:4" x14ac:dyDescent="0.3">
      <c r="A38">
        <v>33</v>
      </c>
      <c r="B38">
        <f t="shared" si="0"/>
        <v>7.2509608150847289E-17</v>
      </c>
      <c r="C38">
        <f t="shared" si="1"/>
        <v>8.8189708967344097E-17</v>
      </c>
      <c r="D38">
        <f t="shared" si="2"/>
        <v>1.0194624840554887E-18</v>
      </c>
    </row>
    <row r="39" spans="1:4" x14ac:dyDescent="0.3">
      <c r="A39">
        <v>34</v>
      </c>
      <c r="B39">
        <f t="shared" si="0"/>
        <v>3.8632297763158174E-16</v>
      </c>
      <c r="C39">
        <f t="shared" si="1"/>
        <v>4.7451268659892728E-16</v>
      </c>
      <c r="D39">
        <f t="shared" si="2"/>
        <v>6.026822332210374E-18</v>
      </c>
    </row>
    <row r="40" spans="1:4" x14ac:dyDescent="0.3">
      <c r="A40">
        <v>35</v>
      </c>
      <c r="B40">
        <f t="shared" si="0"/>
        <v>1.9696339748454733E-15</v>
      </c>
      <c r="C40">
        <f t="shared" si="1"/>
        <v>2.4441466614444007E-15</v>
      </c>
      <c r="D40">
        <f t="shared" si="2"/>
        <v>3.4094594907933401E-17</v>
      </c>
    </row>
    <row r="41" spans="1:4" x14ac:dyDescent="0.3">
      <c r="A41">
        <v>36</v>
      </c>
      <c r="B41">
        <f t="shared" si="0"/>
        <v>9.6151370479853889E-15</v>
      </c>
      <c r="C41">
        <f t="shared" si="1"/>
        <v>1.2059283709429792E-14</v>
      </c>
      <c r="D41">
        <f t="shared" si="2"/>
        <v>1.8467905575130513E-16</v>
      </c>
    </row>
    <row r="42" spans="1:4" x14ac:dyDescent="0.3">
      <c r="A42">
        <v>37</v>
      </c>
      <c r="B42">
        <f t="shared" si="0"/>
        <v>4.4966887175362386E-14</v>
      </c>
      <c r="C42">
        <f t="shared" si="1"/>
        <v>5.7026170884793061E-14</v>
      </c>
      <c r="D42">
        <f t="shared" si="2"/>
        <v>9.5833455957434476E-16</v>
      </c>
    </row>
    <row r="43" spans="1:4" x14ac:dyDescent="0.3">
      <c r="A43">
        <v>38</v>
      </c>
      <c r="B43">
        <f t="shared" si="0"/>
        <v>2.0156209953167184E-13</v>
      </c>
      <c r="C43">
        <f t="shared" si="1"/>
        <v>2.5858827041646528E-13</v>
      </c>
      <c r="D43">
        <f t="shared" si="2"/>
        <v>4.766453467356558E-15</v>
      </c>
    </row>
    <row r="44" spans="1:4" x14ac:dyDescent="0.3">
      <c r="A44">
        <v>39</v>
      </c>
      <c r="B44">
        <f t="shared" si="0"/>
        <v>8.6635333568883337E-13</v>
      </c>
      <c r="C44">
        <f t="shared" si="1"/>
        <v>1.124941606105292E-12</v>
      </c>
      <c r="D44">
        <f t="shared" si="2"/>
        <v>2.2732316536623689E-14</v>
      </c>
    </row>
    <row r="45" spans="1:4" x14ac:dyDescent="0.3">
      <c r="A45">
        <v>40</v>
      </c>
      <c r="B45">
        <f t="shared" si="0"/>
        <v>3.5721031516874047E-12</v>
      </c>
      <c r="C45">
        <f t="shared" si="1"/>
        <v>4.6970447577926616E-12</v>
      </c>
      <c r="D45">
        <f t="shared" si="2"/>
        <v>1.0400034815505469E-13</v>
      </c>
    </row>
    <row r="46" spans="1:4" x14ac:dyDescent="0.3">
      <c r="A46">
        <v>41</v>
      </c>
      <c r="B46">
        <f t="shared" si="0"/>
        <v>1.4133524665212914E-11</v>
      </c>
      <c r="C46">
        <f t="shared" si="1"/>
        <v>1.8830569423005651E-11</v>
      </c>
      <c r="D46">
        <f t="shared" si="2"/>
        <v>4.5658689433926026E-13</v>
      </c>
    </row>
    <row r="47" spans="1:4" x14ac:dyDescent="0.3">
      <c r="A47">
        <v>42</v>
      </c>
      <c r="B47">
        <f t="shared" si="0"/>
        <v>5.367997419142122E-11</v>
      </c>
      <c r="C47">
        <f t="shared" si="1"/>
        <v>7.2510543614426644E-11</v>
      </c>
      <c r="D47">
        <f t="shared" si="2"/>
        <v>1.9241876261440275E-12</v>
      </c>
    </row>
    <row r="48" spans="1:4" x14ac:dyDescent="0.3">
      <c r="A48">
        <v>43</v>
      </c>
      <c r="B48">
        <f t="shared" si="0"/>
        <v>1.9576314446725053E-10</v>
      </c>
      <c r="C48">
        <f t="shared" si="1"/>
        <v>2.682736880816799E-10</v>
      </c>
      <c r="D48">
        <f t="shared" si="2"/>
        <v>7.7862476034664846E-12</v>
      </c>
    </row>
    <row r="49" spans="1:4" x14ac:dyDescent="0.3">
      <c r="A49">
        <v>44</v>
      </c>
      <c r="B49">
        <f t="shared" si="0"/>
        <v>6.8566535701030548E-10</v>
      </c>
      <c r="C49">
        <f t="shared" si="1"/>
        <v>9.5393904509197845E-10</v>
      </c>
      <c r="D49">
        <f t="shared" si="2"/>
        <v>3.0260189549835716E-11</v>
      </c>
    </row>
    <row r="50" spans="1:4" x14ac:dyDescent="0.3">
      <c r="A50">
        <v>45</v>
      </c>
      <c r="B50">
        <f t="shared" si="0"/>
        <v>2.3069958678667206E-9</v>
      </c>
      <c r="C50">
        <f t="shared" si="1"/>
        <v>3.2609349129586948E-9</v>
      </c>
      <c r="D50">
        <f t="shared" si="2"/>
        <v>1.1297137431938571E-10</v>
      </c>
    </row>
    <row r="51" spans="1:4" x14ac:dyDescent="0.3">
      <c r="A51">
        <v>46</v>
      </c>
      <c r="B51">
        <f t="shared" si="0"/>
        <v>7.4578006517592558E-9</v>
      </c>
      <c r="C51">
        <f t="shared" si="1"/>
        <v>1.0718735564718047E-8</v>
      </c>
      <c r="D51">
        <f t="shared" si="2"/>
        <v>4.052234078847549E-10</v>
      </c>
    </row>
    <row r="52" spans="1:4" x14ac:dyDescent="0.3">
      <c r="A52">
        <v>47</v>
      </c>
      <c r="B52">
        <f t="shared" si="0"/>
        <v>2.3166785003337147E-8</v>
      </c>
      <c r="C52">
        <f t="shared" si="1"/>
        <v>3.3885520568055257E-8</v>
      </c>
      <c r="D52">
        <f t="shared" si="2"/>
        <v>1.3967274910070179E-9</v>
      </c>
    </row>
    <row r="53" spans="1:4" x14ac:dyDescent="0.3">
      <c r="A53">
        <v>48</v>
      </c>
      <c r="B53">
        <f t="shared" si="0"/>
        <v>6.9160718501475469E-8</v>
      </c>
      <c r="C53">
        <f t="shared" si="1"/>
        <v>1.0304623906953006E-7</v>
      </c>
      <c r="D53">
        <f t="shared" si="2"/>
        <v>4.6266598139607935E-9</v>
      </c>
    </row>
    <row r="54" spans="1:4" x14ac:dyDescent="0.3">
      <c r="A54">
        <v>49</v>
      </c>
      <c r="B54">
        <f t="shared" si="0"/>
        <v>1.9843846366711963E-7</v>
      </c>
      <c r="C54">
        <f t="shared" si="1"/>
        <v>3.0148470273665119E-7</v>
      </c>
      <c r="D54">
        <f t="shared" si="2"/>
        <v>1.4729774101589498E-8</v>
      </c>
    </row>
    <row r="55" spans="1:4" x14ac:dyDescent="0.3">
      <c r="A55">
        <v>50</v>
      </c>
      <c r="B55">
        <f t="shared" si="0"/>
        <v>5.4724918535754737E-7</v>
      </c>
      <c r="C55">
        <f t="shared" si="1"/>
        <v>8.4873388809420068E-7</v>
      </c>
      <c r="D55">
        <f t="shared" si="2"/>
        <v>4.5073108750863762E-8</v>
      </c>
    </row>
    <row r="56" spans="1:4" x14ac:dyDescent="0.3">
      <c r="A56">
        <v>51</v>
      </c>
      <c r="B56">
        <f t="shared" si="0"/>
        <v>1.4505878914706172E-6</v>
      </c>
      <c r="C56">
        <f t="shared" si="1"/>
        <v>2.2993217795648122E-6</v>
      </c>
      <c r="D56">
        <f t="shared" si="2"/>
        <v>1.3256796691430627E-7</v>
      </c>
    </row>
    <row r="57" spans="1:4" x14ac:dyDescent="0.3">
      <c r="A57">
        <v>52</v>
      </c>
      <c r="B57">
        <f t="shared" si="0"/>
        <v>3.6956929400216652E-6</v>
      </c>
      <c r="C57">
        <f t="shared" si="1"/>
        <v>5.9950147195864771E-6</v>
      </c>
      <c r="D57">
        <f t="shared" si="2"/>
        <v>3.7475944493082467E-7</v>
      </c>
    </row>
    <row r="58" spans="1:4" x14ac:dyDescent="0.3">
      <c r="A58">
        <v>53</v>
      </c>
      <c r="B58">
        <f t="shared" si="0"/>
        <v>9.0494116434911725E-6</v>
      </c>
      <c r="C58">
        <f t="shared" si="1"/>
        <v>1.5044426363077705E-5</v>
      </c>
      <c r="D58">
        <f t="shared" si="2"/>
        <v>1.0182143409441325E-6</v>
      </c>
    </row>
    <row r="59" spans="1:4" x14ac:dyDescent="0.3">
      <c r="A59">
        <v>54</v>
      </c>
      <c r="B59">
        <f t="shared" si="0"/>
        <v>2.129528899095901E-5</v>
      </c>
      <c r="C59">
        <f t="shared" si="1"/>
        <v>3.6339715354036707E-5</v>
      </c>
      <c r="D59">
        <f t="shared" si="2"/>
        <v>2.6586707791318886E-6</v>
      </c>
    </row>
    <row r="60" spans="1:4" x14ac:dyDescent="0.3">
      <c r="A60">
        <v>55</v>
      </c>
      <c r="B60">
        <f t="shared" si="0"/>
        <v>4.8154599617266233E-5</v>
      </c>
      <c r="C60">
        <f t="shared" si="1"/>
        <v>8.4494314971302845E-5</v>
      </c>
      <c r="D60">
        <f t="shared" si="2"/>
        <v>6.6708466821854505E-6</v>
      </c>
    </row>
    <row r="61" spans="1:4" x14ac:dyDescent="0.3">
      <c r="A61">
        <v>56</v>
      </c>
      <c r="B61">
        <f t="shared" si="0"/>
        <v>1.0462160035894177E-4</v>
      </c>
      <c r="C61">
        <f t="shared" si="1"/>
        <v>1.891159153302445E-4</v>
      </c>
      <c r="D61">
        <f t="shared" si="2"/>
        <v>1.608150539455419E-5</v>
      </c>
    </row>
    <row r="62" spans="1:4" x14ac:dyDescent="0.3">
      <c r="A62">
        <v>57</v>
      </c>
      <c r="B62">
        <f t="shared" si="0"/>
        <v>2.1835255383555619E-4</v>
      </c>
      <c r="C62">
        <f t="shared" si="1"/>
        <v>4.0746846916580096E-4</v>
      </c>
      <c r="D62">
        <f t="shared" si="2"/>
        <v>3.724138091370446E-5</v>
      </c>
    </row>
    <row r="63" spans="1:4" x14ac:dyDescent="0.3">
      <c r="A63">
        <v>58</v>
      </c>
      <c r="B63">
        <f t="shared" si="0"/>
        <v>4.3768114079808943E-4</v>
      </c>
      <c r="C63">
        <f t="shared" si="1"/>
        <v>8.451496099638931E-4</v>
      </c>
      <c r="D63">
        <f t="shared" si="2"/>
        <v>8.2829967894274009E-5</v>
      </c>
    </row>
    <row r="64" spans="1:4" x14ac:dyDescent="0.3">
      <c r="A64">
        <v>59</v>
      </c>
      <c r="B64">
        <f t="shared" si="0"/>
        <v>8.4239195083926134E-4</v>
      </c>
      <c r="C64">
        <f t="shared" si="1"/>
        <v>1.687541560803156E-3</v>
      </c>
      <c r="D64">
        <f t="shared" si="2"/>
        <v>1.7689111787590732E-4</v>
      </c>
    </row>
    <row r="65" spans="1:4" x14ac:dyDescent="0.3">
      <c r="A65">
        <v>60</v>
      </c>
      <c r="B65">
        <f t="shared" si="0"/>
        <v>1.5563451289271077E-3</v>
      </c>
      <c r="C65">
        <f t="shared" si="1"/>
        <v>3.2438866897302613E-3</v>
      </c>
      <c r="D65">
        <f t="shared" si="2"/>
        <v>3.6262679164560926E-4</v>
      </c>
    </row>
    <row r="66" spans="1:4" x14ac:dyDescent="0.3">
      <c r="A66">
        <v>61</v>
      </c>
      <c r="B66">
        <f t="shared" si="0"/>
        <v>2.7592761241452099E-3</v>
      </c>
      <c r="C66">
        <f t="shared" si="1"/>
        <v>6.0031628138754681E-3</v>
      </c>
      <c r="D66">
        <f t="shared" si="2"/>
        <v>7.1336418028644297E-4</v>
      </c>
    </row>
    <row r="67" spans="1:4" x14ac:dyDescent="0.3">
      <c r="A67">
        <v>62</v>
      </c>
      <c r="B67">
        <f t="shared" si="0"/>
        <v>4.6927473867630813E-3</v>
      </c>
      <c r="C67">
        <f t="shared" si="1"/>
        <v>1.069591020063858E-2</v>
      </c>
      <c r="D67">
        <f t="shared" si="2"/>
        <v>1.3461872434437755E-3</v>
      </c>
    </row>
    <row r="68" spans="1:4" x14ac:dyDescent="0.3">
      <c r="A68">
        <v>63</v>
      </c>
      <c r="B68">
        <f t="shared" si="0"/>
        <v>7.6529578194478179E-3</v>
      </c>
      <c r="C68">
        <f t="shared" si="1"/>
        <v>1.8348868020086419E-2</v>
      </c>
      <c r="D68">
        <f t="shared" si="2"/>
        <v>2.4359578690887401E-3</v>
      </c>
    </row>
    <row r="69" spans="1:4" x14ac:dyDescent="0.3">
      <c r="A69">
        <v>64</v>
      </c>
      <c r="B69">
        <f t="shared" si="0"/>
        <v>1.1962175387921678E-2</v>
      </c>
      <c r="C69">
        <f t="shared" si="1"/>
        <v>3.0311043408008075E-2</v>
      </c>
      <c r="D69">
        <f t="shared" si="2"/>
        <v>4.2248644292007817E-3</v>
      </c>
    </row>
    <row r="70" spans="1:4" x14ac:dyDescent="0.3">
      <c r="A70">
        <v>65</v>
      </c>
      <c r="B70">
        <f t="shared" ref="B70:B105" si="3">_xlfn.BINOM.DIST(A70,$D$1,$D$2,0)</f>
        <v>1.791259083729807E-2</v>
      </c>
      <c r="C70">
        <f t="shared" ref="C70:C105" si="4">_xlfn.BINOM.DIST(A70,$D$1,$D$2,1)</f>
        <v>4.8223634245306075E-2</v>
      </c>
      <c r="D70">
        <f t="shared" ref="D70:D105" si="5">_xlfn.BINOM.DIST(A70,$G$1,$G$2,0)</f>
        <v>7.0197747439028572E-3</v>
      </c>
    </row>
    <row r="71" spans="1:4" x14ac:dyDescent="0.3">
      <c r="A71">
        <v>66</v>
      </c>
      <c r="B71">
        <f t="shared" si="3"/>
        <v>2.5682755100615386E-2</v>
      </c>
      <c r="C71">
        <f t="shared" si="4"/>
        <v>7.3906389345921628E-2</v>
      </c>
      <c r="D71">
        <f t="shared" si="5"/>
        <v>1.1167823456209057E-2</v>
      </c>
    </row>
    <row r="72" spans="1:4" x14ac:dyDescent="0.3">
      <c r="A72">
        <v>67</v>
      </c>
      <c r="B72">
        <f t="shared" si="3"/>
        <v>3.5237478253027837E-2</v>
      </c>
      <c r="C72">
        <f t="shared" si="4"/>
        <v>0.10914386759894942</v>
      </c>
      <c r="D72">
        <f t="shared" si="5"/>
        <v>1.7001761082586924E-2</v>
      </c>
    </row>
    <row r="73" spans="1:4" x14ac:dyDescent="0.3">
      <c r="A73">
        <v>68</v>
      </c>
      <c r="B73">
        <f t="shared" si="3"/>
        <v>4.6234795812387791E-2</v>
      </c>
      <c r="C73">
        <f t="shared" si="4"/>
        <v>0.15537866341133708</v>
      </c>
      <c r="D73">
        <f t="shared" si="5"/>
        <v>2.4752563929060376E-2</v>
      </c>
    </row>
    <row r="74" spans="1:4" x14ac:dyDescent="0.3">
      <c r="A74">
        <v>69</v>
      </c>
      <c r="B74">
        <f t="shared" si="3"/>
        <v>5.7973420836144873E-2</v>
      </c>
      <c r="C74">
        <f t="shared" si="4"/>
        <v>0.21335208424748209</v>
      </c>
      <c r="D74">
        <f t="shared" si="5"/>
        <v>3.4438349814344814E-2</v>
      </c>
    </row>
    <row r="75" spans="1:4" x14ac:dyDescent="0.3">
      <c r="A75">
        <v>70</v>
      </c>
      <c r="B75">
        <f t="shared" si="3"/>
        <v>6.9414736165183052E-2</v>
      </c>
      <c r="C75">
        <f t="shared" si="4"/>
        <v>0.28276682041266488</v>
      </c>
      <c r="D75">
        <f t="shared" si="5"/>
        <v>4.5753807610486752E-2</v>
      </c>
    </row>
    <row r="76" spans="1:4" x14ac:dyDescent="0.3">
      <c r="A76">
        <v>71</v>
      </c>
      <c r="B76">
        <f t="shared" si="3"/>
        <v>7.9300089828769363E-2</v>
      </c>
      <c r="C76">
        <f t="shared" si="4"/>
        <v>0.36206691024143506</v>
      </c>
      <c r="D76">
        <f t="shared" si="5"/>
        <v>5.7997784294983146E-2</v>
      </c>
    </row>
    <row r="77" spans="1:4" x14ac:dyDescent="0.3">
      <c r="A77">
        <v>72</v>
      </c>
      <c r="B77">
        <f t="shared" si="3"/>
        <v>8.6357145147893374E-2</v>
      </c>
      <c r="C77">
        <f t="shared" si="4"/>
        <v>0.44842405538932806</v>
      </c>
      <c r="D77">
        <f t="shared" si="5"/>
        <v>7.0080656023104704E-2</v>
      </c>
    </row>
    <row r="78" spans="1:4" x14ac:dyDescent="0.3">
      <c r="A78">
        <v>73</v>
      </c>
      <c r="B78">
        <f t="shared" si="3"/>
        <v>8.9555557931148694E-2</v>
      </c>
      <c r="C78">
        <f t="shared" si="4"/>
        <v>0.53797961332047484</v>
      </c>
      <c r="D78">
        <f t="shared" si="5"/>
        <v>8.0640754875901291E-2</v>
      </c>
    </row>
    <row r="79" spans="1:4" x14ac:dyDescent="0.3">
      <c r="A79">
        <v>74</v>
      </c>
      <c r="B79">
        <f t="shared" si="3"/>
        <v>8.8345347688835854E-2</v>
      </c>
      <c r="C79">
        <f t="shared" si="4"/>
        <v>0.62632496100931168</v>
      </c>
      <c r="D79">
        <f t="shared" si="5"/>
        <v>8.8268934391189199E-2</v>
      </c>
    </row>
    <row r="80" spans="1:4" x14ac:dyDescent="0.3">
      <c r="A80">
        <v>75</v>
      </c>
      <c r="B80">
        <f t="shared" si="3"/>
        <v>8.2804676500449648E-2</v>
      </c>
      <c r="C80">
        <f t="shared" si="4"/>
        <v>0.70912963750976155</v>
      </c>
      <c r="D80">
        <f t="shared" si="5"/>
        <v>9.1799691766836819E-2</v>
      </c>
    </row>
    <row r="81" spans="1:4" x14ac:dyDescent="0.3">
      <c r="A81">
        <v>76</v>
      </c>
      <c r="B81">
        <f t="shared" si="3"/>
        <v>7.3644510045477868E-2</v>
      </c>
      <c r="C81">
        <f t="shared" si="4"/>
        <v>0.78277414755523944</v>
      </c>
      <c r="D81">
        <f t="shared" si="5"/>
        <v>9.0591801085694201E-2</v>
      </c>
    </row>
    <row r="82" spans="1:4" x14ac:dyDescent="0.3">
      <c r="A82">
        <v>77</v>
      </c>
      <c r="B82">
        <f t="shared" si="3"/>
        <v>6.2061174410619167E-2</v>
      </c>
      <c r="C82">
        <f t="shared" si="4"/>
        <v>0.84483532196585887</v>
      </c>
      <c r="D82">
        <f t="shared" si="5"/>
        <v>8.4709216599610185E-2</v>
      </c>
    </row>
    <row r="83" spans="1:4" x14ac:dyDescent="0.3">
      <c r="A83">
        <v>78</v>
      </c>
      <c r="B83">
        <f t="shared" si="3"/>
        <v>4.9478020814543937E-2</v>
      </c>
      <c r="C83">
        <f t="shared" si="4"/>
        <v>0.89431334278040286</v>
      </c>
      <c r="D83">
        <f t="shared" si="5"/>
        <v>7.4935076222732072E-2</v>
      </c>
    </row>
    <row r="84" spans="1:4" x14ac:dyDescent="0.3">
      <c r="A84">
        <v>79</v>
      </c>
      <c r="B84">
        <f t="shared" si="3"/>
        <v>3.7253493402793006E-2</v>
      </c>
      <c r="C84">
        <f t="shared" si="4"/>
        <v>0.93156683618319569</v>
      </c>
      <c r="D84">
        <f t="shared" si="5"/>
        <v>6.2603987730383739E-2</v>
      </c>
    </row>
    <row r="85" spans="1:4" x14ac:dyDescent="0.3">
      <c r="A85">
        <v>80</v>
      </c>
      <c r="B85">
        <f t="shared" si="3"/>
        <v>2.6439632123371186E-2</v>
      </c>
      <c r="C85">
        <f t="shared" si="4"/>
        <v>0.95800646830656699</v>
      </c>
      <c r="D85">
        <f t="shared" si="5"/>
        <v>4.9300640337677205E-2</v>
      </c>
    </row>
    <row r="86" spans="1:4" x14ac:dyDescent="0.3">
      <c r="A86">
        <v>81</v>
      </c>
      <c r="B86">
        <f t="shared" si="3"/>
        <v>1.7650600320128888E-2</v>
      </c>
      <c r="C86">
        <f t="shared" si="4"/>
        <v>0.97565706862669588</v>
      </c>
      <c r="D86">
        <f t="shared" si="5"/>
        <v>3.6518992842723828E-2</v>
      </c>
    </row>
    <row r="87" spans="1:4" x14ac:dyDescent="0.3">
      <c r="A87">
        <v>82</v>
      </c>
      <c r="B87">
        <f t="shared" si="3"/>
        <v>1.1057535069565862E-2</v>
      </c>
      <c r="C87">
        <f t="shared" si="4"/>
        <v>0.98671460369626174</v>
      </c>
      <c r="D87">
        <f t="shared" si="5"/>
        <v>2.5385153561405593E-2</v>
      </c>
    </row>
    <row r="88" spans="1:4" x14ac:dyDescent="0.3">
      <c r="A88">
        <v>83</v>
      </c>
      <c r="B88">
        <f t="shared" si="3"/>
        <v>6.4835346191028714E-3</v>
      </c>
      <c r="C88">
        <f t="shared" si="4"/>
        <v>0.99319813831536474</v>
      </c>
      <c r="D88">
        <f t="shared" si="5"/>
        <v>1.6515642076095186E-2</v>
      </c>
    </row>
    <row r="89" spans="1:4" x14ac:dyDescent="0.3">
      <c r="A89">
        <v>84</v>
      </c>
      <c r="B89">
        <f t="shared" si="3"/>
        <v>3.5476483519870589E-3</v>
      </c>
      <c r="C89">
        <f t="shared" si="4"/>
        <v>0.9967457866673517</v>
      </c>
      <c r="D89">
        <f t="shared" si="5"/>
        <v>1.0027354117629228E-2</v>
      </c>
    </row>
    <row r="90" spans="1:4" x14ac:dyDescent="0.3">
      <c r="A90">
        <v>85</v>
      </c>
      <c r="B90">
        <f t="shared" si="3"/>
        <v>1.8055134096387304E-3</v>
      </c>
      <c r="C90">
        <f t="shared" si="4"/>
        <v>0.99855130007699044</v>
      </c>
      <c r="D90">
        <f t="shared" si="5"/>
        <v>5.6625058546612159E-3</v>
      </c>
    </row>
    <row r="91" spans="1:4" x14ac:dyDescent="0.3">
      <c r="A91">
        <v>86</v>
      </c>
      <c r="B91">
        <f t="shared" si="3"/>
        <v>8.5143720221981514E-4</v>
      </c>
      <c r="C91">
        <f t="shared" si="4"/>
        <v>0.99940273727921025</v>
      </c>
      <c r="D91">
        <f t="shared" si="5"/>
        <v>2.9629391099971446E-3</v>
      </c>
    </row>
    <row r="92" spans="1:4" x14ac:dyDescent="0.3">
      <c r="A92">
        <v>87</v>
      </c>
      <c r="B92">
        <f t="shared" si="3"/>
        <v>3.7044223953539902E-4</v>
      </c>
      <c r="C92">
        <f t="shared" si="4"/>
        <v>0.99977317951874567</v>
      </c>
      <c r="D92">
        <f t="shared" si="5"/>
        <v>1.4303843979296537E-3</v>
      </c>
    </row>
    <row r="93" spans="1:4" x14ac:dyDescent="0.3">
      <c r="A93">
        <v>88</v>
      </c>
      <c r="B93">
        <f t="shared" si="3"/>
        <v>1.4795862176729518E-4</v>
      </c>
      <c r="C93">
        <f t="shared" si="4"/>
        <v>0.99992113814051298</v>
      </c>
      <c r="D93">
        <f t="shared" si="5"/>
        <v>6.3392035817337166E-4</v>
      </c>
    </row>
    <row r="94" spans="1:4" x14ac:dyDescent="0.3">
      <c r="A94">
        <v>89</v>
      </c>
      <c r="B94">
        <f t="shared" si="3"/>
        <v>5.3937475101186395E-5</v>
      </c>
      <c r="C94">
        <f t="shared" si="4"/>
        <v>0.99997507561561416</v>
      </c>
      <c r="D94">
        <f t="shared" si="5"/>
        <v>2.5641722353080215E-4</v>
      </c>
    </row>
    <row r="95" spans="1:4" x14ac:dyDescent="0.3">
      <c r="A95">
        <v>90</v>
      </c>
      <c r="B95">
        <f t="shared" si="3"/>
        <v>1.7823782924383824E-5</v>
      </c>
      <c r="C95">
        <f t="shared" si="4"/>
        <v>0.99999289939853853</v>
      </c>
      <c r="D95">
        <f t="shared" si="5"/>
        <v>9.4019648627960542E-5</v>
      </c>
    </row>
    <row r="96" spans="1:4" x14ac:dyDescent="0.3">
      <c r="A96">
        <v>91</v>
      </c>
      <c r="B96">
        <f t="shared" si="3"/>
        <v>5.295629440293113E-6</v>
      </c>
      <c r="C96">
        <f t="shared" si="4"/>
        <v>0.99999819502797882</v>
      </c>
      <c r="D96">
        <f t="shared" si="5"/>
        <v>3.0995488558668412E-5</v>
      </c>
    </row>
    <row r="97" spans="1:4" x14ac:dyDescent="0.3">
      <c r="A97">
        <v>92</v>
      </c>
      <c r="B97">
        <f t="shared" si="3"/>
        <v>1.4006556128311487E-6</v>
      </c>
      <c r="C97">
        <f t="shared" si="4"/>
        <v>0.99999959568359165</v>
      </c>
      <c r="D97">
        <f t="shared" si="5"/>
        <v>9.0965020770004708E-6</v>
      </c>
    </row>
    <row r="98" spans="1:4" x14ac:dyDescent="0.3">
      <c r="A98">
        <v>93</v>
      </c>
      <c r="B98">
        <f t="shared" si="3"/>
        <v>3.257598080021473E-7</v>
      </c>
      <c r="C98">
        <f t="shared" si="4"/>
        <v>0.99999992144339966</v>
      </c>
      <c r="D98">
        <f t="shared" si="5"/>
        <v>2.3474844069678617E-6</v>
      </c>
    </row>
    <row r="99" spans="1:4" x14ac:dyDescent="0.3">
      <c r="A99">
        <v>94</v>
      </c>
      <c r="B99">
        <f t="shared" si="3"/>
        <v>6.5588361658430253E-8</v>
      </c>
      <c r="C99">
        <f t="shared" si="4"/>
        <v>0.99999998703176129</v>
      </c>
      <c r="D99">
        <f t="shared" si="5"/>
        <v>5.2443800581197226E-7</v>
      </c>
    </row>
    <row r="100" spans="1:4" x14ac:dyDescent="0.3">
      <c r="A100">
        <v>95</v>
      </c>
      <c r="B100">
        <f t="shared" si="3"/>
        <v>1.119988397910044E-8</v>
      </c>
      <c r="C100">
        <f t="shared" si="4"/>
        <v>0.99999999823164532</v>
      </c>
      <c r="D100">
        <f t="shared" si="5"/>
        <v>9.936720110121515E-8</v>
      </c>
    </row>
    <row r="101" spans="1:4" x14ac:dyDescent="0.3">
      <c r="A101">
        <v>96</v>
      </c>
      <c r="B101">
        <f t="shared" si="3"/>
        <v>1.5771441560075839E-9</v>
      </c>
      <c r="C101">
        <f t="shared" si="4"/>
        <v>0.9999999998087894</v>
      </c>
      <c r="D101">
        <f t="shared" si="5"/>
        <v>1.5526125172064906E-8</v>
      </c>
    </row>
    <row r="102" spans="1:4" x14ac:dyDescent="0.3">
      <c r="A102">
        <v>97</v>
      </c>
      <c r="B102">
        <f t="shared" si="3"/>
        <v>1.7584043281947837E-10</v>
      </c>
      <c r="C102">
        <f t="shared" si="4"/>
        <v>0.99999999998462985</v>
      </c>
      <c r="D102">
        <f t="shared" si="5"/>
        <v>1.9207577532451396E-9</v>
      </c>
    </row>
    <row r="103" spans="1:4" x14ac:dyDescent="0.3">
      <c r="A103">
        <v>98</v>
      </c>
      <c r="B103">
        <f t="shared" si="3"/>
        <v>1.4553686616578066E-11</v>
      </c>
      <c r="C103">
        <f t="shared" si="4"/>
        <v>0.99999999999918354</v>
      </c>
      <c r="D103">
        <f t="shared" si="5"/>
        <v>1.7639612019598247E-10</v>
      </c>
    </row>
    <row r="104" spans="1:4" x14ac:dyDescent="0.3">
      <c r="A104">
        <v>99</v>
      </c>
      <c r="B104">
        <f t="shared" si="3"/>
        <v>7.9492639207647414E-13</v>
      </c>
      <c r="C104">
        <f t="shared" si="4"/>
        <v>0.99999999999997846</v>
      </c>
      <c r="D104">
        <f t="shared" si="5"/>
        <v>1.0690673951271635E-11</v>
      </c>
    </row>
    <row r="105" spans="1:4" x14ac:dyDescent="0.3">
      <c r="A105">
        <v>100</v>
      </c>
      <c r="B105">
        <f t="shared" si="3"/>
        <v>2.1492454304289786E-14</v>
      </c>
      <c r="C105">
        <f t="shared" si="4"/>
        <v>1</v>
      </c>
      <c r="D105">
        <f t="shared" si="5"/>
        <v>3.2072021853815134E-13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Интервальная статистика</vt:lpstr>
      <vt:lpstr>Значения</vt:lpstr>
      <vt:lpstr>Задание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Петр Куршаков</cp:lastModifiedBy>
  <dcterms:created xsi:type="dcterms:W3CDTF">2022-01-20T09:34:18Z</dcterms:created>
  <dcterms:modified xsi:type="dcterms:W3CDTF">2023-03-20T16:59:29Z</dcterms:modified>
</cp:coreProperties>
</file>