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lape\Desktop\myitmo\Информатика\Viacheslav\Лабораторные\lab5\"/>
    </mc:Choice>
  </mc:AlternateContent>
  <xr:revisionPtr revIDLastSave="0" documentId="13_ncr:1_{F080981D-8A68-46C7-814E-3698EF686C3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66" i="1" l="1"/>
  <c r="G66" i="1"/>
  <c r="AD65" i="1"/>
  <c r="G65" i="1"/>
  <c r="AD58" i="1"/>
  <c r="G58" i="1"/>
  <c r="AD57" i="1"/>
  <c r="G57" i="1"/>
  <c r="AD50" i="1"/>
  <c r="G50" i="1"/>
  <c r="AD49" i="1"/>
  <c r="G49" i="1"/>
  <c r="AD43" i="1"/>
  <c r="G43" i="1"/>
  <c r="AD42" i="1"/>
  <c r="G42" i="1"/>
  <c r="AD35" i="1"/>
  <c r="G35" i="1"/>
  <c r="AD34" i="1"/>
  <c r="G34" i="1"/>
  <c r="AD27" i="1"/>
  <c r="G27" i="1"/>
  <c r="AD26" i="1"/>
  <c r="G26" i="1"/>
  <c r="AD19" i="1"/>
  <c r="AD18" i="1"/>
  <c r="G18" i="1" l="1"/>
  <c r="G19" i="1"/>
  <c r="H4" i="1"/>
  <c r="H58" i="1" s="1"/>
  <c r="L4" i="1"/>
  <c r="L58" i="1" s="1"/>
  <c r="L59" i="1" s="1"/>
  <c r="N4" i="1"/>
  <c r="N58" i="1" s="1"/>
  <c r="Q4" i="1"/>
  <c r="Q58" i="1" s="1"/>
  <c r="Q59" i="1" s="1"/>
  <c r="R4" i="1"/>
  <c r="R58" i="1" s="1"/>
  <c r="S4" i="1"/>
  <c r="S58" i="1" s="1"/>
  <c r="T4" i="1"/>
  <c r="T58" i="1" s="1"/>
  <c r="V4" i="1"/>
  <c r="V58" i="1" s="1"/>
  <c r="V59" i="1" s="1"/>
  <c r="L6" i="1"/>
  <c r="Q6" i="1"/>
  <c r="V6" i="1"/>
  <c r="L7" i="1"/>
  <c r="O7" i="1"/>
  <c r="Q7" i="1"/>
  <c r="R7" i="1"/>
  <c r="V7" i="1"/>
  <c r="L8" i="1"/>
  <c r="Q8" i="1"/>
  <c r="V8" i="1"/>
  <c r="L9" i="1"/>
  <c r="Q9" i="1"/>
  <c r="V9" i="1"/>
  <c r="L10" i="1"/>
  <c r="Q10" i="1"/>
  <c r="V10" i="1"/>
  <c r="L11" i="1"/>
  <c r="Q11" i="1"/>
  <c r="V11" i="1"/>
  <c r="L12" i="1"/>
  <c r="L50" i="1" s="1"/>
  <c r="L51" i="1" s="1"/>
  <c r="Q12" i="1"/>
  <c r="Q50" i="1" s="1"/>
  <c r="Q51" i="1" s="1"/>
  <c r="V12" i="1"/>
  <c r="V50" i="1" s="1"/>
  <c r="V51" i="1" s="1"/>
  <c r="L13" i="1"/>
  <c r="Q13" i="1"/>
  <c r="V13" i="1"/>
  <c r="L14" i="1"/>
  <c r="L65" i="1" s="1"/>
  <c r="Q14" i="1"/>
  <c r="Q65" i="1" s="1"/>
  <c r="V14" i="1"/>
  <c r="V65" i="1" s="1"/>
  <c r="L15" i="1"/>
  <c r="Q15" i="1"/>
  <c r="V15" i="1"/>
  <c r="L5" i="1"/>
  <c r="P5" i="1"/>
  <c r="Q5" i="1"/>
  <c r="V5" i="1"/>
  <c r="C8" i="1"/>
  <c r="X8" i="1" s="1"/>
  <c r="C7" i="1"/>
  <c r="S7" i="1" s="1"/>
  <c r="C6" i="1"/>
  <c r="I6" i="1" s="1"/>
  <c r="C5" i="1"/>
  <c r="C4" i="1"/>
  <c r="Q35" i="1" l="1"/>
  <c r="Q36" i="1" s="1"/>
  <c r="Q27" i="1"/>
  <c r="Q28" i="1" s="1"/>
  <c r="T5" i="1"/>
  <c r="AE19" i="1"/>
  <c r="AE35" i="1"/>
  <c r="AE27" i="1"/>
  <c r="N5" i="1"/>
  <c r="M5" i="1"/>
  <c r="H5" i="1"/>
  <c r="J5" i="1"/>
  <c r="S8" i="1"/>
  <c r="Q19" i="1"/>
  <c r="Q20" i="1" s="1"/>
  <c r="P8" i="1"/>
  <c r="S6" i="1"/>
  <c r="X5" i="1"/>
  <c r="Q57" i="1"/>
  <c r="Q49" i="1"/>
  <c r="Q43" i="1"/>
  <c r="Q44" i="1" s="1"/>
  <c r="O5" i="1"/>
  <c r="U6" i="1"/>
  <c r="Y5" i="1"/>
  <c r="V57" i="1"/>
  <c r="V49" i="1"/>
  <c r="V43" i="1"/>
  <c r="V44" i="1" s="1"/>
  <c r="V27" i="1"/>
  <c r="V28" i="1" s="1"/>
  <c r="V35" i="1"/>
  <c r="V36" i="1" s="1"/>
  <c r="L43" i="1"/>
  <c r="L44" i="1" s="1"/>
  <c r="L57" i="1"/>
  <c r="L49" i="1"/>
  <c r="K8" i="1"/>
  <c r="P35" i="1"/>
  <c r="P27" i="1"/>
  <c r="N7" i="1"/>
  <c r="L35" i="1"/>
  <c r="L36" i="1" s="1"/>
  <c r="L27" i="1"/>
  <c r="L28" i="1" s="1"/>
  <c r="Z5" i="1"/>
  <c r="I5" i="1"/>
  <c r="U5" i="1"/>
  <c r="J8" i="1"/>
  <c r="I26" i="1"/>
  <c r="I66" i="1"/>
  <c r="V66" i="1"/>
  <c r="V67" i="1" s="1"/>
  <c r="V26" i="1"/>
  <c r="U66" i="1"/>
  <c r="U26" i="1"/>
  <c r="S26" i="1"/>
  <c r="S66" i="1"/>
  <c r="I4" i="1"/>
  <c r="I58" i="1" s="1"/>
  <c r="AE58" i="1"/>
  <c r="AE18" i="1"/>
  <c r="Q42" i="1"/>
  <c r="Q34" i="1"/>
  <c r="O8" i="1"/>
  <c r="P7" i="1"/>
  <c r="R6" i="1"/>
  <c r="V42" i="1"/>
  <c r="V34" i="1"/>
  <c r="W8" i="1"/>
  <c r="H8" i="1"/>
  <c r="J7" i="1"/>
  <c r="J6" i="1"/>
  <c r="N18" i="1"/>
  <c r="C14" i="1"/>
  <c r="Y14" i="1" s="1"/>
  <c r="Y65" i="1" s="1"/>
  <c r="Z7" i="1"/>
  <c r="Y6" i="1"/>
  <c r="L34" i="1"/>
  <c r="L42" i="1"/>
  <c r="Q26" i="1"/>
  <c r="Q66" i="1"/>
  <c r="Q67" i="1" s="1"/>
  <c r="N6" i="1"/>
  <c r="AE66" i="1"/>
  <c r="AE26" i="1"/>
  <c r="AE28" i="1" s="1"/>
  <c r="L26" i="1"/>
  <c r="L66" i="1"/>
  <c r="L67" i="1" s="1"/>
  <c r="U8" i="1"/>
  <c r="X7" i="1"/>
  <c r="X6" i="1"/>
  <c r="Z4" i="1"/>
  <c r="Z58" i="1" s="1"/>
  <c r="M6" i="1"/>
  <c r="I8" i="1"/>
  <c r="K7" i="1"/>
  <c r="K6" i="1"/>
  <c r="T8" i="1"/>
  <c r="W7" i="1"/>
  <c r="W6" i="1"/>
  <c r="M14" i="1"/>
  <c r="M65" i="1" s="1"/>
  <c r="P4" i="1"/>
  <c r="P58" i="1" s="1"/>
  <c r="W5" i="1"/>
  <c r="K5" i="1"/>
  <c r="X14" i="1"/>
  <c r="X65" i="1" s="1"/>
  <c r="R8" i="1"/>
  <c r="Y7" i="1"/>
  <c r="M7" i="1"/>
  <c r="T6" i="1"/>
  <c r="H6" i="1"/>
  <c r="O4" i="1"/>
  <c r="O58" i="1" s="1"/>
  <c r="K14" i="1"/>
  <c r="K65" i="1" s="1"/>
  <c r="Y4" i="1"/>
  <c r="Y58" i="1" s="1"/>
  <c r="S5" i="1"/>
  <c r="T14" i="1"/>
  <c r="T65" i="1" s="1"/>
  <c r="H14" i="1"/>
  <c r="H65" i="1" s="1"/>
  <c r="Z8" i="1"/>
  <c r="N8" i="1"/>
  <c r="U7" i="1"/>
  <c r="I7" i="1"/>
  <c r="P6" i="1"/>
  <c r="W4" i="1"/>
  <c r="W58" i="1" s="1"/>
  <c r="K4" i="1"/>
  <c r="K58" i="1" s="1"/>
  <c r="Z14" i="1"/>
  <c r="Z65" i="1" s="1"/>
  <c r="M4" i="1"/>
  <c r="M58" i="1" s="1"/>
  <c r="R5" i="1"/>
  <c r="S14" i="1"/>
  <c r="S65" i="1" s="1"/>
  <c r="Y8" i="1"/>
  <c r="M8" i="1"/>
  <c r="T7" i="1"/>
  <c r="H7" i="1"/>
  <c r="O6" i="1"/>
  <c r="J4" i="1"/>
  <c r="J58" i="1" s="1"/>
  <c r="N14" i="1"/>
  <c r="N65" i="1" s="1"/>
  <c r="U14" i="1"/>
  <c r="U65" i="1" s="1"/>
  <c r="I14" i="1"/>
  <c r="I65" i="1" s="1"/>
  <c r="X4" i="1"/>
  <c r="X58" i="1" s="1"/>
  <c r="Z6" i="1"/>
  <c r="U4" i="1"/>
  <c r="L19" i="1"/>
  <c r="L20" i="1" s="1"/>
  <c r="V19" i="1"/>
  <c r="V20" i="1" s="1"/>
  <c r="R18" i="1"/>
  <c r="V18" i="1"/>
  <c r="Q18" i="1"/>
  <c r="P18" i="1"/>
  <c r="Y18" i="1"/>
  <c r="M18" i="1"/>
  <c r="X18" i="1"/>
  <c r="L18" i="1"/>
  <c r="T18" i="1"/>
  <c r="S18" i="1"/>
  <c r="H18" i="1"/>
  <c r="O18" i="1"/>
  <c r="C9" i="1"/>
  <c r="C13" i="1"/>
  <c r="C11" i="1"/>
  <c r="C10" i="1"/>
  <c r="C12" i="1"/>
  <c r="AE50" i="1" s="1"/>
  <c r="Z35" i="1" l="1"/>
  <c r="Z27" i="1"/>
  <c r="H35" i="1"/>
  <c r="H27" i="1"/>
  <c r="N35" i="1"/>
  <c r="N27" i="1"/>
  <c r="R35" i="1"/>
  <c r="R27" i="1"/>
  <c r="K35" i="1"/>
  <c r="K27" i="1"/>
  <c r="S35" i="1"/>
  <c r="S27" i="1"/>
  <c r="W27" i="1"/>
  <c r="W35" i="1"/>
  <c r="J14" i="1"/>
  <c r="J65" i="1" s="1"/>
  <c r="W14" i="1"/>
  <c r="W65" i="1" s="1"/>
  <c r="X35" i="1"/>
  <c r="X27" i="1"/>
  <c r="T35" i="1"/>
  <c r="T27" i="1"/>
  <c r="J27" i="1"/>
  <c r="J35" i="1"/>
  <c r="Y35" i="1"/>
  <c r="Y27" i="1"/>
  <c r="M27" i="1"/>
  <c r="M35" i="1"/>
  <c r="O35" i="1"/>
  <c r="O27" i="1"/>
  <c r="AE43" i="1"/>
  <c r="AE57" i="1"/>
  <c r="AE59" i="1" s="1"/>
  <c r="AE49" i="1"/>
  <c r="AE51" i="1" s="1"/>
  <c r="O14" i="1"/>
  <c r="O65" i="1" s="1"/>
  <c r="P14" i="1"/>
  <c r="P65" i="1" s="1"/>
  <c r="U27" i="1"/>
  <c r="U35" i="1"/>
  <c r="I27" i="1"/>
  <c r="I35" i="1"/>
  <c r="N66" i="1"/>
  <c r="N26" i="1"/>
  <c r="M66" i="1"/>
  <c r="M26" i="1"/>
  <c r="Y66" i="1"/>
  <c r="Y26" i="1"/>
  <c r="R26" i="1"/>
  <c r="R66" i="1"/>
  <c r="W26" i="1"/>
  <c r="W66" i="1"/>
  <c r="U18" i="1"/>
  <c r="U58" i="1"/>
  <c r="AE34" i="1"/>
  <c r="AE36" i="1" s="1"/>
  <c r="AE42" i="1"/>
  <c r="I18" i="1"/>
  <c r="J18" i="1"/>
  <c r="O26" i="1"/>
  <c r="O66" i="1"/>
  <c r="P66" i="1"/>
  <c r="P26" i="1"/>
  <c r="H26" i="1"/>
  <c r="H66" i="1"/>
  <c r="R14" i="1"/>
  <c r="R65" i="1" s="1"/>
  <c r="AE65" i="1"/>
  <c r="AE67" i="1" s="1"/>
  <c r="T26" i="1"/>
  <c r="T66" i="1"/>
  <c r="Z66" i="1"/>
  <c r="Z67" i="1" s="1"/>
  <c r="Z26" i="1"/>
  <c r="Z18" i="1"/>
  <c r="X26" i="1"/>
  <c r="X66" i="1"/>
  <c r="K18" i="1"/>
  <c r="W18" i="1"/>
  <c r="K26" i="1"/>
  <c r="K66" i="1"/>
  <c r="J26" i="1"/>
  <c r="J66" i="1"/>
  <c r="O11" i="1"/>
  <c r="R11" i="1"/>
  <c r="T11" i="1"/>
  <c r="W11" i="1"/>
  <c r="X11" i="1"/>
  <c r="Z11" i="1"/>
  <c r="P11" i="1"/>
  <c r="H11" i="1"/>
  <c r="N11" i="1"/>
  <c r="S11" i="1"/>
  <c r="K11" i="1"/>
  <c r="Y11" i="1"/>
  <c r="I11" i="1"/>
  <c r="U11" i="1"/>
  <c r="J11" i="1"/>
  <c r="M11" i="1"/>
  <c r="M13" i="1"/>
  <c r="Y13" i="1"/>
  <c r="P13" i="1"/>
  <c r="R13" i="1"/>
  <c r="N13" i="1"/>
  <c r="Z13" i="1"/>
  <c r="I13" i="1"/>
  <c r="J13" i="1"/>
  <c r="W13" i="1"/>
  <c r="O13" i="1"/>
  <c r="U13" i="1"/>
  <c r="X13" i="1"/>
  <c r="S13" i="1"/>
  <c r="H13" i="1"/>
  <c r="T13" i="1"/>
  <c r="K13" i="1"/>
  <c r="H9" i="1"/>
  <c r="T9" i="1"/>
  <c r="I9" i="1"/>
  <c r="Y9" i="1"/>
  <c r="Z9" i="1"/>
  <c r="O9" i="1"/>
  <c r="R9" i="1"/>
  <c r="M9" i="1"/>
  <c r="S9" i="1"/>
  <c r="U9" i="1"/>
  <c r="J9" i="1"/>
  <c r="N9" i="1"/>
  <c r="K9" i="1"/>
  <c r="W9" i="1"/>
  <c r="X9" i="1"/>
  <c r="P9" i="1"/>
  <c r="H12" i="1"/>
  <c r="H50" i="1" s="1"/>
  <c r="T12" i="1"/>
  <c r="T50" i="1" s="1"/>
  <c r="K12" i="1"/>
  <c r="K50" i="1" s="1"/>
  <c r="W12" i="1"/>
  <c r="W50" i="1" s="1"/>
  <c r="R12" i="1"/>
  <c r="R50" i="1" s="1"/>
  <c r="I12" i="1"/>
  <c r="I50" i="1" s="1"/>
  <c r="U12" i="1"/>
  <c r="U50" i="1" s="1"/>
  <c r="Y12" i="1"/>
  <c r="Y50" i="1" s="1"/>
  <c r="J12" i="1"/>
  <c r="J50" i="1" s="1"/>
  <c r="X12" i="1"/>
  <c r="X50" i="1" s="1"/>
  <c r="M12" i="1"/>
  <c r="M50" i="1" s="1"/>
  <c r="N12" i="1"/>
  <c r="N50" i="1" s="1"/>
  <c r="Z12" i="1"/>
  <c r="Z50" i="1" s="1"/>
  <c r="O12" i="1"/>
  <c r="O50" i="1" s="1"/>
  <c r="P12" i="1"/>
  <c r="P50" i="1" s="1"/>
  <c r="S12" i="1"/>
  <c r="S50" i="1" s="1"/>
  <c r="J10" i="1"/>
  <c r="M10" i="1"/>
  <c r="Y10" i="1"/>
  <c r="Z10" i="1"/>
  <c r="T10" i="1"/>
  <c r="K10" i="1"/>
  <c r="W10" i="1"/>
  <c r="R10" i="1"/>
  <c r="S10" i="1"/>
  <c r="I10" i="1"/>
  <c r="X10" i="1"/>
  <c r="N10" i="1"/>
  <c r="O10" i="1"/>
  <c r="P10" i="1"/>
  <c r="H10" i="1"/>
  <c r="U10" i="1"/>
  <c r="C15" i="1"/>
  <c r="Z57" i="1" l="1"/>
  <c r="Z49" i="1"/>
  <c r="Z43" i="1"/>
  <c r="M49" i="1"/>
  <c r="M43" i="1"/>
  <c r="M57" i="1"/>
  <c r="U57" i="1"/>
  <c r="U49" i="1"/>
  <c r="U43" i="1"/>
  <c r="X49" i="1"/>
  <c r="X43" i="1"/>
  <c r="X57" i="1"/>
  <c r="T49" i="1"/>
  <c r="T43" i="1"/>
  <c r="T57" i="1"/>
  <c r="K57" i="1"/>
  <c r="K43" i="1"/>
  <c r="K49" i="1"/>
  <c r="AE44" i="1"/>
  <c r="S57" i="1"/>
  <c r="S49" i="1"/>
  <c r="S43" i="1"/>
  <c r="N49" i="1"/>
  <c r="N43" i="1"/>
  <c r="N57" i="1"/>
  <c r="W43" i="1"/>
  <c r="W57" i="1"/>
  <c r="W49" i="1"/>
  <c r="J57" i="1"/>
  <c r="J49" i="1"/>
  <c r="J43" i="1"/>
  <c r="I57" i="1"/>
  <c r="I49" i="1"/>
  <c r="I43" i="1"/>
  <c r="H57" i="1"/>
  <c r="H49" i="1"/>
  <c r="H43" i="1"/>
  <c r="R57" i="1"/>
  <c r="R43" i="1"/>
  <c r="R49" i="1"/>
  <c r="O57" i="1"/>
  <c r="O43" i="1"/>
  <c r="O49" i="1"/>
  <c r="Y49" i="1"/>
  <c r="Y51" i="1" s="1"/>
  <c r="Y43" i="1"/>
  <c r="Y57" i="1"/>
  <c r="P57" i="1"/>
  <c r="P49" i="1"/>
  <c r="P43" i="1"/>
  <c r="Y34" i="1"/>
  <c r="Y42" i="1"/>
  <c r="O42" i="1"/>
  <c r="O34" i="1"/>
  <c r="Y64" i="1"/>
  <c r="Z28" i="1"/>
  <c r="Y25" i="1"/>
  <c r="X25" i="1" s="1"/>
  <c r="W25" i="1" s="1"/>
  <c r="W28" i="1" s="1"/>
  <c r="K42" i="1"/>
  <c r="K34" i="1"/>
  <c r="Z42" i="1"/>
  <c r="Z34" i="1"/>
  <c r="M42" i="1"/>
  <c r="M34" i="1"/>
  <c r="J42" i="1"/>
  <c r="J34" i="1"/>
  <c r="N42" i="1"/>
  <c r="N34" i="1"/>
  <c r="Z51" i="1"/>
  <c r="Y48" i="1"/>
  <c r="U42" i="1"/>
  <c r="U34" i="1"/>
  <c r="H34" i="1"/>
  <c r="H42" i="1"/>
  <c r="X34" i="1"/>
  <c r="X42" i="1"/>
  <c r="S34" i="1"/>
  <c r="S42" i="1"/>
  <c r="T42" i="1"/>
  <c r="T34" i="1"/>
  <c r="P42" i="1"/>
  <c r="P34" i="1"/>
  <c r="I42" i="1"/>
  <c r="I34" i="1"/>
  <c r="R42" i="1"/>
  <c r="R34" i="1"/>
  <c r="W34" i="1"/>
  <c r="W42" i="1"/>
  <c r="K15" i="1"/>
  <c r="K19" i="1" s="1"/>
  <c r="W15" i="1"/>
  <c r="W19" i="1" s="1"/>
  <c r="N15" i="1"/>
  <c r="N19" i="1" s="1"/>
  <c r="Z15" i="1"/>
  <c r="Z19" i="1" s="1"/>
  <c r="AE20" i="1"/>
  <c r="P15" i="1"/>
  <c r="P19" i="1" s="1"/>
  <c r="I15" i="1"/>
  <c r="I19" i="1" s="1"/>
  <c r="J15" i="1"/>
  <c r="J19" i="1" s="1"/>
  <c r="X15" i="1"/>
  <c r="X19" i="1" s="1"/>
  <c r="O15" i="1"/>
  <c r="O19" i="1" s="1"/>
  <c r="H15" i="1"/>
  <c r="H19" i="1" s="1"/>
  <c r="M15" i="1"/>
  <c r="M19" i="1" s="1"/>
  <c r="Y15" i="1"/>
  <c r="Y19" i="1" s="1"/>
  <c r="T15" i="1"/>
  <c r="T19" i="1" s="1"/>
  <c r="R15" i="1"/>
  <c r="R19" i="1" s="1"/>
  <c r="S15" i="1"/>
  <c r="S19" i="1" s="1"/>
  <c r="U15" i="1"/>
  <c r="U19" i="1" s="1"/>
  <c r="V25" i="1" l="1"/>
  <c r="X48" i="1"/>
  <c r="W48" i="1" s="1"/>
  <c r="V48" i="1" s="1"/>
  <c r="Q53" i="1" s="1"/>
  <c r="Z59" i="1"/>
  <c r="Y56" i="1"/>
  <c r="X56" i="1" s="1"/>
  <c r="W56" i="1" s="1"/>
  <c r="V56" i="1" s="1"/>
  <c r="Z44" i="1"/>
  <c r="Y41" i="1"/>
  <c r="X41" i="1" s="1"/>
  <c r="W41" i="1" s="1"/>
  <c r="V41" i="1" s="1"/>
  <c r="W51" i="1"/>
  <c r="Y28" i="1"/>
  <c r="Z36" i="1"/>
  <c r="Y33" i="1"/>
  <c r="X33" i="1" s="1"/>
  <c r="U48" i="1"/>
  <c r="W33" i="1"/>
  <c r="W36" i="1" s="1"/>
  <c r="X36" i="1"/>
  <c r="Q30" i="1"/>
  <c r="U25" i="1"/>
  <c r="X28" i="1"/>
  <c r="Y67" i="1"/>
  <c r="X64" i="1"/>
  <c r="Z20" i="1"/>
  <c r="Y17" i="1"/>
  <c r="W44" i="1" l="1"/>
  <c r="W59" i="1"/>
  <c r="X51" i="1"/>
  <c r="X59" i="1"/>
  <c r="U56" i="1"/>
  <c r="Q61" i="1"/>
  <c r="Y44" i="1"/>
  <c r="Y59" i="1"/>
  <c r="V33" i="1"/>
  <c r="Y36" i="1"/>
  <c r="T25" i="1"/>
  <c r="U28" i="1"/>
  <c r="W64" i="1"/>
  <c r="X67" i="1"/>
  <c r="T48" i="1"/>
  <c r="U51" i="1"/>
  <c r="Q46" i="1"/>
  <c r="U41" i="1"/>
  <c r="X44" i="1"/>
  <c r="X17" i="1"/>
  <c r="Y20" i="1"/>
  <c r="T56" i="1" l="1"/>
  <c r="U59" i="1"/>
  <c r="S25" i="1"/>
  <c r="T28" i="1"/>
  <c r="U44" i="1"/>
  <c r="T41" i="1"/>
  <c r="Q38" i="1"/>
  <c r="U33" i="1"/>
  <c r="V64" i="1"/>
  <c r="W67" i="1"/>
  <c r="S48" i="1"/>
  <c r="T51" i="1"/>
  <c r="W17" i="1"/>
  <c r="X20" i="1"/>
  <c r="S56" i="1" l="1"/>
  <c r="T59" i="1"/>
  <c r="S41" i="1"/>
  <c r="T44" i="1"/>
  <c r="Q69" i="1"/>
  <c r="U64" i="1"/>
  <c r="T33" i="1"/>
  <c r="U36" i="1"/>
  <c r="R48" i="1"/>
  <c r="S51" i="1"/>
  <c r="S28" i="1"/>
  <c r="R25" i="1"/>
  <c r="V17" i="1"/>
  <c r="W20" i="1"/>
  <c r="S59" i="1" l="1"/>
  <c r="R56" i="1"/>
  <c r="Q48" i="1"/>
  <c r="P48" i="1" s="1"/>
  <c r="R51" i="1"/>
  <c r="N53" i="1" s="1"/>
  <c r="T64" i="1"/>
  <c r="U67" i="1"/>
  <c r="S44" i="1"/>
  <c r="R41" i="1"/>
  <c r="Q25" i="1"/>
  <c r="P25" i="1" s="1"/>
  <c r="R28" i="1"/>
  <c r="N30" i="1" s="1"/>
  <c r="S33" i="1"/>
  <c r="T36" i="1"/>
  <c r="U17" i="1"/>
  <c r="T17" i="1" s="1"/>
  <c r="Q22" i="1"/>
  <c r="Q56" i="1" l="1"/>
  <c r="P56" i="1" s="1"/>
  <c r="R59" i="1"/>
  <c r="N61" i="1" s="1"/>
  <c r="Q41" i="1"/>
  <c r="P41" i="1" s="1"/>
  <c r="R44" i="1"/>
  <c r="N46" i="1" s="1"/>
  <c r="R33" i="1"/>
  <c r="S36" i="1"/>
  <c r="S64" i="1"/>
  <c r="T67" i="1"/>
  <c r="O25" i="1"/>
  <c r="P28" i="1"/>
  <c r="O48" i="1"/>
  <c r="P51" i="1"/>
  <c r="U20" i="1"/>
  <c r="S17" i="1"/>
  <c r="T20" i="1"/>
  <c r="O56" i="1" l="1"/>
  <c r="P59" i="1"/>
  <c r="R36" i="1"/>
  <c r="N38" i="1" s="1"/>
  <c r="Q33" i="1"/>
  <c r="P33" i="1" s="1"/>
  <c r="R64" i="1"/>
  <c r="S67" i="1"/>
  <c r="N48" i="1"/>
  <c r="O51" i="1"/>
  <c r="N25" i="1"/>
  <c r="O28" i="1"/>
  <c r="P44" i="1"/>
  <c r="O41" i="1"/>
  <c r="R17" i="1"/>
  <c r="S20" i="1"/>
  <c r="N56" i="1" l="1"/>
  <c r="O59" i="1"/>
  <c r="M48" i="1"/>
  <c r="N51" i="1"/>
  <c r="Q64" i="1"/>
  <c r="P64" i="1" s="1"/>
  <c r="R67" i="1"/>
  <c r="N69" i="1" s="1"/>
  <c r="N41" i="1"/>
  <c r="O44" i="1"/>
  <c r="M25" i="1"/>
  <c r="N28" i="1"/>
  <c r="O33" i="1"/>
  <c r="P36" i="1"/>
  <c r="Q17" i="1"/>
  <c r="P17" i="1" s="1"/>
  <c r="R20" i="1"/>
  <c r="N22" i="1" s="1"/>
  <c r="M56" i="1" l="1"/>
  <c r="N59" i="1"/>
  <c r="O36" i="1"/>
  <c r="N33" i="1"/>
  <c r="O64" i="1"/>
  <c r="P67" i="1"/>
  <c r="M28" i="1"/>
  <c r="L25" i="1"/>
  <c r="K25" i="1" s="1"/>
  <c r="M41" i="1"/>
  <c r="N44" i="1"/>
  <c r="L48" i="1"/>
  <c r="K48" i="1" s="1"/>
  <c r="M51" i="1"/>
  <c r="O17" i="1"/>
  <c r="P20" i="1"/>
  <c r="L56" i="1" l="1"/>
  <c r="K56" i="1" s="1"/>
  <c r="M59" i="1"/>
  <c r="M44" i="1"/>
  <c r="L41" i="1"/>
  <c r="K41" i="1" s="1"/>
  <c r="J48" i="1"/>
  <c r="K51" i="1"/>
  <c r="N64" i="1"/>
  <c r="O67" i="1"/>
  <c r="J25" i="1"/>
  <c r="K28" i="1"/>
  <c r="M33" i="1"/>
  <c r="N36" i="1"/>
  <c r="N17" i="1"/>
  <c r="O20" i="1"/>
  <c r="J56" i="1" l="1"/>
  <c r="K59" i="1"/>
  <c r="M64" i="1"/>
  <c r="N67" i="1"/>
  <c r="I48" i="1"/>
  <c r="J51" i="1"/>
  <c r="M36" i="1"/>
  <c r="L33" i="1"/>
  <c r="K33" i="1" s="1"/>
  <c r="J41" i="1"/>
  <c r="K44" i="1"/>
  <c r="I25" i="1"/>
  <c r="J28" i="1"/>
  <c r="M17" i="1"/>
  <c r="N20" i="1"/>
  <c r="J59" i="1" l="1"/>
  <c r="I56" i="1"/>
  <c r="H48" i="1"/>
  <c r="I51" i="1"/>
  <c r="J33" i="1"/>
  <c r="K36" i="1"/>
  <c r="H25" i="1"/>
  <c r="I28" i="1"/>
  <c r="J44" i="1"/>
  <c r="I41" i="1"/>
  <c r="L64" i="1"/>
  <c r="K64" i="1" s="1"/>
  <c r="M67" i="1"/>
  <c r="L17" i="1"/>
  <c r="K17" i="1" s="1"/>
  <c r="M20" i="1"/>
  <c r="I59" i="1" l="1"/>
  <c r="H56" i="1"/>
  <c r="J64" i="1"/>
  <c r="K67" i="1"/>
  <c r="I44" i="1"/>
  <c r="H41" i="1"/>
  <c r="J30" i="1"/>
  <c r="AB30" i="1" s="1"/>
  <c r="AF30" i="1" s="1"/>
  <c r="H28" i="1"/>
  <c r="J36" i="1"/>
  <c r="I33" i="1"/>
  <c r="J53" i="1"/>
  <c r="AB53" i="1" s="1"/>
  <c r="AF53" i="1" s="1"/>
  <c r="H51" i="1"/>
  <c r="J17" i="1"/>
  <c r="K20" i="1"/>
  <c r="H59" i="1" l="1"/>
  <c r="J61" i="1"/>
  <c r="AB61" i="1" s="1"/>
  <c r="AF61" i="1" s="1"/>
  <c r="H33" i="1"/>
  <c r="I36" i="1"/>
  <c r="J46" i="1"/>
  <c r="AB46" i="1" s="1"/>
  <c r="AF46" i="1" s="1"/>
  <c r="H44" i="1"/>
  <c r="M52" i="1"/>
  <c r="V52" i="1"/>
  <c r="G52" i="1"/>
  <c r="AB51" i="1"/>
  <c r="U53" i="1" s="1"/>
  <c r="P52" i="1"/>
  <c r="L52" i="1"/>
  <c r="X52" i="1"/>
  <c r="J52" i="1"/>
  <c r="U52" i="1"/>
  <c r="T52" i="1"/>
  <c r="H52" i="1"/>
  <c r="Q52" i="1"/>
  <c r="Z52" i="1"/>
  <c r="Y52" i="1"/>
  <c r="W52" i="1"/>
  <c r="K52" i="1"/>
  <c r="Y53" i="1"/>
  <c r="S52" i="1"/>
  <c r="O52" i="1"/>
  <c r="I52" i="1"/>
  <c r="R52" i="1"/>
  <c r="N52" i="1"/>
  <c r="O29" i="1"/>
  <c r="Z29" i="1"/>
  <c r="W29" i="1"/>
  <c r="J29" i="1"/>
  <c r="Q29" i="1"/>
  <c r="G29" i="1"/>
  <c r="X29" i="1"/>
  <c r="K29" i="1"/>
  <c r="S29" i="1"/>
  <c r="R29" i="1"/>
  <c r="T29" i="1"/>
  <c r="L29" i="1"/>
  <c r="H29" i="1"/>
  <c r="V29" i="1"/>
  <c r="I29" i="1"/>
  <c r="Y30" i="1"/>
  <c r="Y29" i="1"/>
  <c r="M29" i="1"/>
  <c r="P29" i="1"/>
  <c r="U29" i="1"/>
  <c r="AB28" i="1"/>
  <c r="U30" i="1" s="1"/>
  <c r="N29" i="1"/>
  <c r="I64" i="1"/>
  <c r="J67" i="1"/>
  <c r="I17" i="1"/>
  <c r="J20" i="1"/>
  <c r="K60" i="1" l="1"/>
  <c r="G60" i="1"/>
  <c r="Q60" i="1"/>
  <c r="AB59" i="1"/>
  <c r="U61" i="1" s="1"/>
  <c r="J60" i="1"/>
  <c r="R60" i="1"/>
  <c r="O60" i="1"/>
  <c r="U60" i="1"/>
  <c r="V60" i="1"/>
  <c r="S60" i="1"/>
  <c r="H60" i="1"/>
  <c r="M60" i="1"/>
  <c r="W60" i="1"/>
  <c r="T60" i="1"/>
  <c r="Y60" i="1"/>
  <c r="P60" i="1"/>
  <c r="N60" i="1"/>
  <c r="Z60" i="1"/>
  <c r="X60" i="1"/>
  <c r="I60" i="1"/>
  <c r="Y61" i="1"/>
  <c r="L60" i="1"/>
  <c r="J45" i="1"/>
  <c r="I45" i="1"/>
  <c r="T45" i="1"/>
  <c r="Q45" i="1"/>
  <c r="P45" i="1"/>
  <c r="W45" i="1"/>
  <c r="Y46" i="1"/>
  <c r="G45" i="1"/>
  <c r="H45" i="1"/>
  <c r="AB44" i="1"/>
  <c r="U46" i="1" s="1"/>
  <c r="L45" i="1"/>
  <c r="U45" i="1"/>
  <c r="S45" i="1"/>
  <c r="M45" i="1"/>
  <c r="O45" i="1"/>
  <c r="K45" i="1"/>
  <c r="R45" i="1"/>
  <c r="N45" i="1"/>
  <c r="X45" i="1"/>
  <c r="Z45" i="1"/>
  <c r="Y45" i="1"/>
  <c r="V45" i="1"/>
  <c r="I67" i="1"/>
  <c r="H64" i="1"/>
  <c r="J38" i="1"/>
  <c r="AB38" i="1" s="1"/>
  <c r="AF38" i="1" s="1"/>
  <c r="H36" i="1"/>
  <c r="I20" i="1"/>
  <c r="H17" i="1"/>
  <c r="J22" i="1" s="1"/>
  <c r="AB22" i="1" s="1"/>
  <c r="AF22" i="1" s="1"/>
  <c r="J69" i="1" l="1"/>
  <c r="AB69" i="1" s="1"/>
  <c r="AF69" i="1" s="1"/>
  <c r="H67" i="1"/>
  <c r="U37" i="1"/>
  <c r="M37" i="1"/>
  <c r="H37" i="1"/>
  <c r="Y38" i="1"/>
  <c r="Y37" i="1"/>
  <c r="X37" i="1"/>
  <c r="R37" i="1"/>
  <c r="I37" i="1"/>
  <c r="W37" i="1"/>
  <c r="J37" i="1"/>
  <c r="AB36" i="1"/>
  <c r="U38" i="1" s="1"/>
  <c r="K37" i="1"/>
  <c r="V37" i="1"/>
  <c r="T37" i="1"/>
  <c r="N37" i="1"/>
  <c r="S37" i="1"/>
  <c r="G37" i="1"/>
  <c r="L37" i="1"/>
  <c r="Q37" i="1"/>
  <c r="P37" i="1"/>
  <c r="O37" i="1"/>
  <c r="Z37" i="1"/>
  <c r="H20" i="1"/>
  <c r="Y22" i="1" s="1"/>
  <c r="R68" i="1" l="1"/>
  <c r="M68" i="1"/>
  <c r="H68" i="1"/>
  <c r="X68" i="1"/>
  <c r="U68" i="1"/>
  <c r="K68" i="1"/>
  <c r="Y68" i="1"/>
  <c r="T68" i="1"/>
  <c r="L68" i="1"/>
  <c r="J68" i="1"/>
  <c r="O68" i="1"/>
  <c r="S68" i="1"/>
  <c r="I68" i="1"/>
  <c r="Z68" i="1"/>
  <c r="V68" i="1"/>
  <c r="G68" i="1"/>
  <c r="W68" i="1"/>
  <c r="P68" i="1"/>
  <c r="Q68" i="1"/>
  <c r="Y69" i="1"/>
  <c r="AB67" i="1"/>
  <c r="U69" i="1" s="1"/>
  <c r="N68" i="1"/>
  <c r="N21" i="1"/>
  <c r="R21" i="1"/>
  <c r="Z21" i="1"/>
  <c r="X21" i="1"/>
  <c r="P21" i="1"/>
  <c r="M21" i="1"/>
  <c r="T21" i="1"/>
  <c r="J21" i="1"/>
  <c r="Q21" i="1"/>
  <c r="O21" i="1"/>
  <c r="U21" i="1"/>
  <c r="H21" i="1"/>
  <c r="S21" i="1"/>
  <c r="Y21" i="1"/>
  <c r="AB20" i="1"/>
  <c r="U22" i="1" s="1"/>
  <c r="W21" i="1"/>
  <c r="L21" i="1"/>
  <c r="I21" i="1"/>
  <c r="G21" i="1"/>
  <c r="K21" i="1"/>
  <c r="V21" i="1"/>
</calcChain>
</file>

<file path=xl/sharedStrings.xml><?xml version="1.0" encoding="utf-8"?>
<sst xmlns="http://schemas.openxmlformats.org/spreadsheetml/2006/main" count="154" uniqueCount="61">
  <si>
    <t>A=</t>
  </si>
  <si>
    <t>C=</t>
  </si>
  <si>
    <t>A+C=</t>
  </si>
  <si>
    <t>A+C+C=</t>
  </si>
  <si>
    <t>C-A=</t>
  </si>
  <si>
    <t>65536-X4=</t>
  </si>
  <si>
    <t>-X1=</t>
  </si>
  <si>
    <t>-X2=</t>
  </si>
  <si>
    <t>-X3=</t>
  </si>
  <si>
    <t>-X4=</t>
  </si>
  <si>
    <t>-X5=</t>
  </si>
  <si>
    <t>-X6=</t>
  </si>
  <si>
    <t>A =</t>
  </si>
  <si>
    <t>C =</t>
  </si>
  <si>
    <t>B1</t>
  </si>
  <si>
    <t>=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</si>
  <si>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</si>
  <si>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</si>
  <si>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</si>
  <si>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</si>
  <si>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</si>
  <si>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</si>
  <si>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</si>
  <si>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</si>
  <si>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</si>
  <si>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</si>
  <si>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</si>
  <si>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+</t>
  </si>
  <si>
    <t>Какие суммы?</t>
  </si>
  <si>
    <t>X1</t>
  </si>
  <si>
    <t>X12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</si>
  <si>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</si>
  <si>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</si>
  <si>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</si>
  <si>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</si>
  <si>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</si>
  <si>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</si>
  <si>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</si>
  <si>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</si>
  <si>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</si>
  <si>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</si>
  <si>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(10)</t>
  </si>
  <si>
    <r>
      <rPr>
        <vertAlign val="subscript"/>
        <sz val="11"/>
        <color theme="1"/>
        <rFont val="Calibri"/>
        <family val="2"/>
        <charset val="204"/>
        <scheme val="minor"/>
      </rPr>
      <t xml:space="preserve">(2)          </t>
    </r>
    <r>
      <rPr>
        <sz val="11"/>
        <color theme="1"/>
        <rFont val="Calibri"/>
        <family val="2"/>
        <scheme val="minor"/>
      </rPr>
      <t>=</t>
    </r>
  </si>
  <si>
    <t>CF=</t>
  </si>
  <si>
    <t>PF=</t>
  </si>
  <si>
    <t>AF=</t>
  </si>
  <si>
    <t>ZF=</t>
  </si>
  <si>
    <t>SF=</t>
  </si>
  <si>
    <t>OF=</t>
  </si>
  <si>
    <r>
      <t>ОДЗ: [-2</t>
    </r>
    <r>
      <rPr>
        <vertAlign val="superscript"/>
        <sz val="11"/>
        <color theme="1"/>
        <rFont val="Calibri"/>
        <family val="2"/>
        <charset val="204"/>
        <scheme val="minor"/>
      </rPr>
      <t>15</t>
    </r>
    <r>
      <rPr>
        <sz val="11"/>
        <color theme="1"/>
        <rFont val="Calibri"/>
        <family val="2"/>
        <scheme val="minor"/>
      </rPr>
      <t>; 2</t>
    </r>
    <r>
      <rPr>
        <vertAlign val="superscript"/>
        <sz val="11"/>
        <color theme="1"/>
        <rFont val="Calibri"/>
        <family val="2"/>
        <charset val="204"/>
        <scheme val="minor"/>
      </rPr>
      <t>15</t>
    </r>
    <r>
      <rPr>
        <sz val="11"/>
        <color theme="1"/>
        <rFont val="Calibri"/>
        <family val="2"/>
        <scheme val="minor"/>
      </rPr>
      <t>-1]</t>
    </r>
  </si>
  <si>
    <t>Результат корректный</t>
  </si>
  <si>
    <t>При сложении положительных чисел получен отрицательный результат ПЕРЕПОЛНЕНИЕ!</t>
  </si>
  <si>
    <t>Результат корректный. Перенос из старшего разряда не учитывается</t>
  </si>
  <si>
    <t>При сложении отрицательных чисел получен положительный результат ПЕРЕПОЛНЕНИЕ!</t>
  </si>
  <si>
    <t>Текст</t>
  </si>
  <si>
    <t>00</t>
  </si>
  <si>
    <t>01</t>
  </si>
  <si>
    <t>OF&amp;CF&amp;X</t>
  </si>
  <si>
    <t>X - знак первого слагаемого</t>
  </si>
  <si>
    <t>1-0</t>
  </si>
  <si>
    <t>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</si>
</sst>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9" tint="0.39997558519241921"/>
      <name val="Calibri"/>
      <family val="2"/>
      <scheme val="minor"/>
    </font>
    <font>
      <sz val="8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2" fillId="0" borderId="0" xfId="1"/>
    <xf numFmtId="0" fontId="2" fillId="0" borderId="0" xfId="1" applyAlignment="1">
      <alignment horizontal="right"/>
    </xf>
    <xf numFmtId="0" fontId="2" fillId="0" borderId="0" xfId="1" quotePrefix="1" applyAlignment="1">
      <alignment horizontal="right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Font="1" applyAlignment="1">
      <alignment horizontal="center"/>
    </xf>
    <xf numFmtId="0" fontId="0" fillId="0" borderId="1" xfId="0" applyBorder="1"/>
    <xf numFmtId="0" fontId="0" fillId="0" borderId="0" xfId="0" quotePrefix="1"/>
    <xf numFmtId="0" fontId="7" fillId="0" borderId="0" xfId="0" quotePrefix="1" applyFont="1"/>
    <xf numFmtId="0" fontId="1" fillId="0" borderId="0" xfId="0" quotePrefix="1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1" fillId="0" borderId="0" xfId="1" applyFont="1" applyAlignment="1">
      <alignment horizontal="right"/>
    </xf>
    <xf numFmtId="0" fontId="6" fillId="0" borderId="0" xfId="0" applyFont="1"/>
  </cellXfs>
  <cellStyles count="2">
    <cellStyle name="Обычный" xfId="0" builtinId="0"/>
    <cellStyle name="Обычный 2" xfId="1" xr:uid="{07621C6C-B504-488B-A3DD-8EC1A85924AE}"/>
  </cellStyles>
  <dxfs count="17">
    <dxf>
      <fill>
        <patternFill>
          <bgColor rgb="FF00B0F0"/>
        </patternFill>
      </fill>
    </dxf>
    <dxf>
      <font>
        <b val="0"/>
        <i/>
      </font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9"/>
  <sheetViews>
    <sheetView tabSelected="1" zoomScale="50" zoomScaleNormal="85" workbookViewId="0">
      <selection activeCell="H4" sqref="H4:Z15"/>
    </sheetView>
  </sheetViews>
  <sheetFormatPr defaultRowHeight="14.4" x14ac:dyDescent="0.3"/>
  <cols>
    <col min="5" max="6" width="4.5546875" customWidth="1"/>
    <col min="7" max="7" width="16" customWidth="1"/>
    <col min="8" max="26" width="4.33203125" customWidth="1"/>
    <col min="27" max="27" width="7.5546875" customWidth="1"/>
    <col min="28" max="28" width="8.109375" customWidth="1"/>
    <col min="29" max="29" width="5.33203125" customWidth="1"/>
    <col min="32" max="32" width="13.33203125" customWidth="1"/>
  </cols>
  <sheetData>
    <row r="1" spans="1:33" ht="16.2" x14ac:dyDescent="0.3">
      <c r="B1" t="s">
        <v>12</v>
      </c>
      <c r="C1">
        <v>5811</v>
      </c>
      <c r="G1" t="s">
        <v>49</v>
      </c>
      <c r="AG1" t="s">
        <v>58</v>
      </c>
    </row>
    <row r="2" spans="1:33" x14ac:dyDescent="0.3">
      <c r="B2" t="s">
        <v>13</v>
      </c>
      <c r="C2">
        <v>15553</v>
      </c>
      <c r="AF2" t="s">
        <v>57</v>
      </c>
      <c r="AG2" t="s">
        <v>54</v>
      </c>
    </row>
    <row r="3" spans="1:33" x14ac:dyDescent="0.3">
      <c r="G3" s="4"/>
      <c r="H3" s="5">
        <v>18</v>
      </c>
      <c r="I3" s="5">
        <v>17</v>
      </c>
      <c r="J3" s="5">
        <v>16</v>
      </c>
      <c r="K3" s="5">
        <v>15</v>
      </c>
      <c r="L3" s="5">
        <v>14</v>
      </c>
      <c r="M3" s="5">
        <v>13</v>
      </c>
      <c r="N3" s="5">
        <v>12</v>
      </c>
      <c r="O3" s="5">
        <v>11</v>
      </c>
      <c r="P3" s="5">
        <v>10</v>
      </c>
      <c r="Q3" s="5">
        <v>9</v>
      </c>
      <c r="R3" s="5">
        <v>8</v>
      </c>
      <c r="S3" s="5">
        <v>7</v>
      </c>
      <c r="T3" s="5">
        <v>6</v>
      </c>
      <c r="U3" s="5">
        <v>5</v>
      </c>
      <c r="V3" s="5">
        <v>4</v>
      </c>
      <c r="W3" s="5">
        <v>3</v>
      </c>
      <c r="X3" s="5">
        <v>2</v>
      </c>
      <c r="Y3" s="5">
        <v>1</v>
      </c>
      <c r="Z3" s="5">
        <v>0</v>
      </c>
      <c r="AF3" s="12" t="s">
        <v>55</v>
      </c>
      <c r="AG3" s="19" t="s">
        <v>50</v>
      </c>
    </row>
    <row r="4" spans="1:33" x14ac:dyDescent="0.3">
      <c r="A4" s="10" t="s">
        <v>29</v>
      </c>
      <c r="B4" s="2" t="s">
        <v>0</v>
      </c>
      <c r="C4" s="1">
        <f>C1</f>
        <v>5811</v>
      </c>
      <c r="E4" t="s">
        <v>14</v>
      </c>
      <c r="F4" t="s">
        <v>15</v>
      </c>
      <c r="G4" s="4"/>
      <c r="H4" s="4" t="str">
        <f>IF(MOD(H$3+1,5)=0,".",MID(_xlfn.BASE(MOD($C4+65536,65536) + 2^16,2),17+ROUNDDOWN(H$3/5,0)-H$3,1))</f>
        <v>0</v>
      </c>
      <c r="I4" s="4" t="str">
        <f t="shared" ref="I4:Z15" si="0">IF(MOD(I$3+1,5)=0,".",MID(_xlfn.BASE(MOD($C4+65536,65536) + 2^16,2),17+ROUNDDOWN(I$3/5,0)-I$3,1))</f>
        <v>0</v>
      </c>
      <c r="J4" s="4" t="str">
        <f t="shared" si="0"/>
        <v>0</v>
      </c>
      <c r="K4" s="4" t="str">
        <f t="shared" si="0"/>
        <v>1</v>
      </c>
      <c r="L4" s="4" t="str">
        <f t="shared" si="0"/>
        <v>.</v>
      </c>
      <c r="M4" s="4" t="str">
        <f t="shared" si="0"/>
        <v>0</v>
      </c>
      <c r="N4" s="4" t="str">
        <f t="shared" si="0"/>
        <v>1</v>
      </c>
      <c r="O4" s="4" t="str">
        <f t="shared" si="0"/>
        <v>1</v>
      </c>
      <c r="P4" s="4" t="str">
        <f t="shared" si="0"/>
        <v>0</v>
      </c>
      <c r="Q4" s="4" t="str">
        <f t="shared" si="0"/>
        <v>.</v>
      </c>
      <c r="R4" s="4" t="str">
        <f t="shared" si="0"/>
        <v>1</v>
      </c>
      <c r="S4" s="4" t="str">
        <f t="shared" si="0"/>
        <v>0</v>
      </c>
      <c r="T4" s="4" t="str">
        <f t="shared" si="0"/>
        <v>1</v>
      </c>
      <c r="U4" s="4" t="str">
        <f t="shared" si="0"/>
        <v>1</v>
      </c>
      <c r="V4" s="4" t="str">
        <f t="shared" si="0"/>
        <v>.</v>
      </c>
      <c r="W4" s="4" t="str">
        <f t="shared" si="0"/>
        <v>0</v>
      </c>
      <c r="X4" s="4" t="str">
        <f t="shared" si="0"/>
        <v>0</v>
      </c>
      <c r="Y4" s="4" t="str">
        <f t="shared" si="0"/>
        <v>1</v>
      </c>
      <c r="Z4" s="4" t="str">
        <f t="shared" si="0"/>
        <v>1</v>
      </c>
      <c r="AF4" s="12" t="s">
        <v>56</v>
      </c>
      <c r="AG4" s="19" t="s">
        <v>52</v>
      </c>
    </row>
    <row r="5" spans="1:33" x14ac:dyDescent="0.3">
      <c r="A5" s="10" t="s">
        <v>31</v>
      </c>
      <c r="B5" s="2" t="s">
        <v>1</v>
      </c>
      <c r="C5" s="1">
        <f>C2</f>
        <v>15553</v>
      </c>
      <c r="E5" t="s">
        <v>16</v>
      </c>
      <c r="F5" t="s">
        <v>15</v>
      </c>
      <c r="G5" s="4"/>
      <c r="H5" s="4" t="str">
        <f>IF(MOD(H$3+1,5)=0,".",MID(_xlfn.BASE(MOD($C5+65536,65536) + 2^16,2),17+ROUNDDOWN(H$3/5,0)-H$3,1))</f>
        <v>0</v>
      </c>
      <c r="I5" s="4" t="str">
        <f t="shared" si="0"/>
        <v>0</v>
      </c>
      <c r="J5" s="4" t="str">
        <f t="shared" si="0"/>
        <v>1</v>
      </c>
      <c r="K5" s="4" t="str">
        <f t="shared" si="0"/>
        <v>1</v>
      </c>
      <c r="L5" s="4" t="str">
        <f t="shared" si="0"/>
        <v>.</v>
      </c>
      <c r="M5" s="4" t="str">
        <f t="shared" si="0"/>
        <v>1</v>
      </c>
      <c r="N5" s="4" t="str">
        <f t="shared" si="0"/>
        <v>1</v>
      </c>
      <c r="O5" s="4" t="str">
        <f t="shared" si="0"/>
        <v>0</v>
      </c>
      <c r="P5" s="4" t="str">
        <f t="shared" si="0"/>
        <v>0</v>
      </c>
      <c r="Q5" s="4" t="str">
        <f t="shared" si="0"/>
        <v>.</v>
      </c>
      <c r="R5" s="4" t="str">
        <f t="shared" si="0"/>
        <v>1</v>
      </c>
      <c r="S5" s="4" t="str">
        <f t="shared" si="0"/>
        <v>1</v>
      </c>
      <c r="T5" s="4" t="str">
        <f t="shared" si="0"/>
        <v>0</v>
      </c>
      <c r="U5" s="4" t="str">
        <f t="shared" si="0"/>
        <v>0</v>
      </c>
      <c r="V5" s="4" t="str">
        <f t="shared" si="0"/>
        <v>.</v>
      </c>
      <c r="W5" s="4" t="str">
        <f t="shared" si="0"/>
        <v>0</v>
      </c>
      <c r="X5" s="4" t="str">
        <f t="shared" si="0"/>
        <v>0</v>
      </c>
      <c r="Y5" s="4" t="str">
        <f t="shared" si="0"/>
        <v>0</v>
      </c>
      <c r="Z5" s="4" t="str">
        <f t="shared" si="0"/>
        <v>1</v>
      </c>
      <c r="AF5" s="12" t="s">
        <v>59</v>
      </c>
      <c r="AG5" s="19" t="s">
        <v>51</v>
      </c>
    </row>
    <row r="6" spans="1:33" x14ac:dyDescent="0.3">
      <c r="A6" s="10" t="s">
        <v>32</v>
      </c>
      <c r="B6" s="2" t="s">
        <v>2</v>
      </c>
      <c r="C6" s="1">
        <f>C1+C2</f>
        <v>21364</v>
      </c>
      <c r="E6" t="s">
        <v>17</v>
      </c>
      <c r="F6" t="s">
        <v>15</v>
      </c>
      <c r="G6" s="4"/>
      <c r="H6" s="4" t="str">
        <f t="shared" ref="H6:H15" si="1">IF(MOD(H$3+1,5)=0,".",MID(_xlfn.BASE(MOD($C6+65536,65536) + 2^16,2),17+ROUNDDOWN(H$3/5,0)-H$3,1))</f>
        <v>0</v>
      </c>
      <c r="I6" s="4" t="str">
        <f t="shared" si="0"/>
        <v>1</v>
      </c>
      <c r="J6" s="4" t="str">
        <f t="shared" si="0"/>
        <v>0</v>
      </c>
      <c r="K6" s="4" t="str">
        <f t="shared" si="0"/>
        <v>1</v>
      </c>
      <c r="L6" s="4" t="str">
        <f t="shared" si="0"/>
        <v>.</v>
      </c>
      <c r="M6" s="4" t="str">
        <f t="shared" si="0"/>
        <v>0</v>
      </c>
      <c r="N6" s="4" t="str">
        <f t="shared" si="0"/>
        <v>0</v>
      </c>
      <c r="O6" s="4" t="str">
        <f t="shared" si="0"/>
        <v>1</v>
      </c>
      <c r="P6" s="4" t="str">
        <f t="shared" si="0"/>
        <v>1</v>
      </c>
      <c r="Q6" s="4" t="str">
        <f t="shared" si="0"/>
        <v>.</v>
      </c>
      <c r="R6" s="4" t="str">
        <f t="shared" si="0"/>
        <v>0</v>
      </c>
      <c r="S6" s="4" t="str">
        <f t="shared" si="0"/>
        <v>1</v>
      </c>
      <c r="T6" s="4" t="str">
        <f t="shared" si="0"/>
        <v>1</v>
      </c>
      <c r="U6" s="4" t="str">
        <f t="shared" si="0"/>
        <v>1</v>
      </c>
      <c r="V6" s="4" t="str">
        <f t="shared" si="0"/>
        <v>.</v>
      </c>
      <c r="W6" s="4" t="str">
        <f t="shared" si="0"/>
        <v>0</v>
      </c>
      <c r="X6" s="4" t="str">
        <f t="shared" si="0"/>
        <v>1</v>
      </c>
      <c r="Y6" s="4" t="str">
        <f t="shared" si="0"/>
        <v>0</v>
      </c>
      <c r="Z6" s="4" t="str">
        <f t="shared" si="0"/>
        <v>0</v>
      </c>
      <c r="AF6" s="12" t="s">
        <v>60</v>
      </c>
      <c r="AG6" s="19" t="s">
        <v>53</v>
      </c>
    </row>
    <row r="7" spans="1:33" x14ac:dyDescent="0.3">
      <c r="A7" s="10" t="s">
        <v>33</v>
      </c>
      <c r="B7" s="2" t="s">
        <v>3</v>
      </c>
      <c r="C7" s="1">
        <f>C1+C2+C2</f>
        <v>36917</v>
      </c>
      <c r="E7" t="s">
        <v>18</v>
      </c>
      <c r="F7" t="s">
        <v>15</v>
      </c>
      <c r="G7" s="4"/>
      <c r="H7" s="4" t="str">
        <f t="shared" si="1"/>
        <v>1</v>
      </c>
      <c r="I7" s="4" t="str">
        <f t="shared" si="0"/>
        <v>0</v>
      </c>
      <c r="J7" s="4" t="str">
        <f t="shared" si="0"/>
        <v>0</v>
      </c>
      <c r="K7" s="4" t="str">
        <f t="shared" si="0"/>
        <v>1</v>
      </c>
      <c r="L7" s="4" t="str">
        <f t="shared" si="0"/>
        <v>.</v>
      </c>
      <c r="M7" s="4" t="str">
        <f t="shared" si="0"/>
        <v>0</v>
      </c>
      <c r="N7" s="4" t="str">
        <f t="shared" si="0"/>
        <v>0</v>
      </c>
      <c r="O7" s="4" t="str">
        <f t="shared" si="0"/>
        <v>0</v>
      </c>
      <c r="P7" s="4" t="str">
        <f t="shared" si="0"/>
        <v>0</v>
      </c>
      <c r="Q7" s="4" t="str">
        <f t="shared" si="0"/>
        <v>.</v>
      </c>
      <c r="R7" s="4" t="str">
        <f t="shared" si="0"/>
        <v>0</v>
      </c>
      <c r="S7" s="4" t="str">
        <f t="shared" si="0"/>
        <v>0</v>
      </c>
      <c r="T7" s="4" t="str">
        <f t="shared" si="0"/>
        <v>1</v>
      </c>
      <c r="U7" s="4" t="str">
        <f t="shared" si="0"/>
        <v>1</v>
      </c>
      <c r="V7" s="4" t="str">
        <f t="shared" si="0"/>
        <v>.</v>
      </c>
      <c r="W7" s="4" t="str">
        <f t="shared" si="0"/>
        <v>0</v>
      </c>
      <c r="X7" s="4" t="str">
        <f t="shared" si="0"/>
        <v>1</v>
      </c>
      <c r="Y7" s="4" t="str">
        <f t="shared" si="0"/>
        <v>0</v>
      </c>
      <c r="Z7" s="4" t="str">
        <f t="shared" si="0"/>
        <v>1</v>
      </c>
    </row>
    <row r="8" spans="1:33" x14ac:dyDescent="0.3">
      <c r="A8" s="10" t="s">
        <v>34</v>
      </c>
      <c r="B8" s="2" t="s">
        <v>4</v>
      </c>
      <c r="C8" s="1">
        <f>C2-C1</f>
        <v>9742</v>
      </c>
      <c r="E8" t="s">
        <v>19</v>
      </c>
      <c r="F8" t="s">
        <v>15</v>
      </c>
      <c r="G8" s="4"/>
      <c r="H8" s="4" t="str">
        <f t="shared" si="1"/>
        <v>0</v>
      </c>
      <c r="I8" s="4" t="str">
        <f t="shared" si="0"/>
        <v>0</v>
      </c>
      <c r="J8" s="4" t="str">
        <f t="shared" si="0"/>
        <v>1</v>
      </c>
      <c r="K8" s="4" t="str">
        <f t="shared" si="0"/>
        <v>0</v>
      </c>
      <c r="L8" s="4" t="str">
        <f t="shared" si="0"/>
        <v>.</v>
      </c>
      <c r="M8" s="4" t="str">
        <f t="shared" si="0"/>
        <v>0</v>
      </c>
      <c r="N8" s="4" t="str">
        <f t="shared" si="0"/>
        <v>1</v>
      </c>
      <c r="O8" s="4" t="str">
        <f t="shared" si="0"/>
        <v>1</v>
      </c>
      <c r="P8" s="4" t="str">
        <f t="shared" si="0"/>
        <v>0</v>
      </c>
      <c r="Q8" s="4" t="str">
        <f t="shared" si="0"/>
        <v>.</v>
      </c>
      <c r="R8" s="4" t="str">
        <f t="shared" si="0"/>
        <v>0</v>
      </c>
      <c r="S8" s="4" t="str">
        <f t="shared" si="0"/>
        <v>0</v>
      </c>
      <c r="T8" s="4" t="str">
        <f t="shared" si="0"/>
        <v>0</v>
      </c>
      <c r="U8" s="4" t="str">
        <f t="shared" si="0"/>
        <v>0</v>
      </c>
      <c r="V8" s="4" t="str">
        <f t="shared" si="0"/>
        <v>.</v>
      </c>
      <c r="W8" s="4" t="str">
        <f t="shared" si="0"/>
        <v>1</v>
      </c>
      <c r="X8" s="4" t="str">
        <f t="shared" si="0"/>
        <v>1</v>
      </c>
      <c r="Y8" s="4" t="str">
        <f t="shared" si="0"/>
        <v>1</v>
      </c>
      <c r="Z8" s="4" t="str">
        <f t="shared" si="0"/>
        <v>0</v>
      </c>
      <c r="AF8" s="12"/>
      <c r="AG8" s="19"/>
    </row>
    <row r="9" spans="1:33" x14ac:dyDescent="0.3">
      <c r="A9" s="10" t="s">
        <v>35</v>
      </c>
      <c r="B9" s="2" t="s">
        <v>5</v>
      </c>
      <c r="C9" s="1">
        <f>65536-C7</f>
        <v>28619</v>
      </c>
      <c r="E9" t="s">
        <v>20</v>
      </c>
      <c r="F9" t="s">
        <v>15</v>
      </c>
      <c r="G9" s="4"/>
      <c r="H9" s="4" t="str">
        <f t="shared" si="1"/>
        <v>0</v>
      </c>
      <c r="I9" s="4" t="str">
        <f t="shared" si="0"/>
        <v>1</v>
      </c>
      <c r="J9" s="4" t="str">
        <f t="shared" si="0"/>
        <v>1</v>
      </c>
      <c r="K9" s="4" t="str">
        <f t="shared" si="0"/>
        <v>0</v>
      </c>
      <c r="L9" s="4" t="str">
        <f t="shared" si="0"/>
        <v>.</v>
      </c>
      <c r="M9" s="4" t="str">
        <f t="shared" si="0"/>
        <v>1</v>
      </c>
      <c r="N9" s="4" t="str">
        <f t="shared" si="0"/>
        <v>1</v>
      </c>
      <c r="O9" s="4" t="str">
        <f t="shared" si="0"/>
        <v>1</v>
      </c>
      <c r="P9" s="4" t="str">
        <f t="shared" si="0"/>
        <v>1</v>
      </c>
      <c r="Q9" s="4" t="str">
        <f t="shared" si="0"/>
        <v>.</v>
      </c>
      <c r="R9" s="4" t="str">
        <f t="shared" si="0"/>
        <v>1</v>
      </c>
      <c r="S9" s="4" t="str">
        <f t="shared" si="0"/>
        <v>1</v>
      </c>
      <c r="T9" s="4" t="str">
        <f t="shared" si="0"/>
        <v>0</v>
      </c>
      <c r="U9" s="4" t="str">
        <f t="shared" si="0"/>
        <v>0</v>
      </c>
      <c r="V9" s="4" t="str">
        <f t="shared" si="0"/>
        <v>.</v>
      </c>
      <c r="W9" s="4" t="str">
        <f t="shared" si="0"/>
        <v>1</v>
      </c>
      <c r="X9" s="4" t="str">
        <f t="shared" si="0"/>
        <v>0</v>
      </c>
      <c r="Y9" s="4" t="str">
        <f t="shared" si="0"/>
        <v>1</v>
      </c>
      <c r="Z9" s="4" t="str">
        <f t="shared" si="0"/>
        <v>1</v>
      </c>
    </row>
    <row r="10" spans="1:33" x14ac:dyDescent="0.3">
      <c r="A10" s="10" t="s">
        <v>36</v>
      </c>
      <c r="B10" s="3" t="s">
        <v>6</v>
      </c>
      <c r="C10" s="1">
        <f>-C4</f>
        <v>-5811</v>
      </c>
      <c r="E10" t="s">
        <v>21</v>
      </c>
      <c r="F10" t="s">
        <v>15</v>
      </c>
      <c r="G10" s="4"/>
      <c r="H10" s="4" t="str">
        <f t="shared" si="1"/>
        <v>1</v>
      </c>
      <c r="I10" s="4" t="str">
        <f t="shared" si="0"/>
        <v>1</v>
      </c>
      <c r="J10" s="4" t="str">
        <f t="shared" si="0"/>
        <v>1</v>
      </c>
      <c r="K10" s="4" t="str">
        <f t="shared" si="0"/>
        <v>0</v>
      </c>
      <c r="L10" s="4" t="str">
        <f t="shared" si="0"/>
        <v>.</v>
      </c>
      <c r="M10" s="4" t="str">
        <f t="shared" si="0"/>
        <v>1</v>
      </c>
      <c r="N10" s="4" t="str">
        <f t="shared" si="0"/>
        <v>0</v>
      </c>
      <c r="O10" s="4" t="str">
        <f t="shared" si="0"/>
        <v>0</v>
      </c>
      <c r="P10" s="4" t="str">
        <f t="shared" si="0"/>
        <v>1</v>
      </c>
      <c r="Q10" s="4" t="str">
        <f t="shared" si="0"/>
        <v>.</v>
      </c>
      <c r="R10" s="4" t="str">
        <f t="shared" si="0"/>
        <v>0</v>
      </c>
      <c r="S10" s="4" t="str">
        <f t="shared" si="0"/>
        <v>1</v>
      </c>
      <c r="T10" s="4" t="str">
        <f t="shared" si="0"/>
        <v>0</v>
      </c>
      <c r="U10" s="4" t="str">
        <f t="shared" si="0"/>
        <v>0</v>
      </c>
      <c r="V10" s="4" t="str">
        <f t="shared" si="0"/>
        <v>.</v>
      </c>
      <c r="W10" s="4" t="str">
        <f t="shared" si="0"/>
        <v>1</v>
      </c>
      <c r="X10" s="4" t="str">
        <f t="shared" si="0"/>
        <v>1</v>
      </c>
      <c r="Y10" s="4" t="str">
        <f t="shared" si="0"/>
        <v>0</v>
      </c>
      <c r="Z10" s="4" t="str">
        <f t="shared" si="0"/>
        <v>1</v>
      </c>
    </row>
    <row r="11" spans="1:33" x14ac:dyDescent="0.3">
      <c r="A11" s="10" t="s">
        <v>37</v>
      </c>
      <c r="B11" s="3" t="s">
        <v>7</v>
      </c>
      <c r="C11" s="1">
        <f t="shared" ref="C11:C15" si="2">-C5</f>
        <v>-15553</v>
      </c>
      <c r="E11" t="s">
        <v>22</v>
      </c>
      <c r="F11" t="s">
        <v>15</v>
      </c>
      <c r="G11" s="4"/>
      <c r="H11" s="4" t="str">
        <f t="shared" si="1"/>
        <v>1</v>
      </c>
      <c r="I11" s="4" t="str">
        <f t="shared" si="0"/>
        <v>1</v>
      </c>
      <c r="J11" s="4" t="str">
        <f t="shared" si="0"/>
        <v>0</v>
      </c>
      <c r="K11" s="4" t="str">
        <f t="shared" si="0"/>
        <v>0</v>
      </c>
      <c r="L11" s="4" t="str">
        <f t="shared" si="0"/>
        <v>.</v>
      </c>
      <c r="M11" s="4" t="str">
        <f t="shared" si="0"/>
        <v>0</v>
      </c>
      <c r="N11" s="4" t="str">
        <f t="shared" si="0"/>
        <v>0</v>
      </c>
      <c r="O11" s="4" t="str">
        <f t="shared" si="0"/>
        <v>1</v>
      </c>
      <c r="P11" s="4" t="str">
        <f t="shared" si="0"/>
        <v>1</v>
      </c>
      <c r="Q11" s="4" t="str">
        <f t="shared" si="0"/>
        <v>.</v>
      </c>
      <c r="R11" s="4" t="str">
        <f t="shared" si="0"/>
        <v>0</v>
      </c>
      <c r="S11" s="4" t="str">
        <f t="shared" si="0"/>
        <v>0</v>
      </c>
      <c r="T11" s="4" t="str">
        <f t="shared" si="0"/>
        <v>1</v>
      </c>
      <c r="U11" s="4" t="str">
        <f t="shared" si="0"/>
        <v>1</v>
      </c>
      <c r="V11" s="4" t="str">
        <f t="shared" si="0"/>
        <v>.</v>
      </c>
      <c r="W11" s="4" t="str">
        <f t="shared" si="0"/>
        <v>1</v>
      </c>
      <c r="X11" s="4" t="str">
        <f t="shared" si="0"/>
        <v>1</v>
      </c>
      <c r="Y11" s="4" t="str">
        <f t="shared" si="0"/>
        <v>1</v>
      </c>
      <c r="Z11" s="4" t="str">
        <f t="shared" si="0"/>
        <v>1</v>
      </c>
    </row>
    <row r="12" spans="1:33" x14ac:dyDescent="0.3">
      <c r="A12" s="10" t="s">
        <v>38</v>
      </c>
      <c r="B12" s="3" t="s">
        <v>8</v>
      </c>
      <c r="C12" s="1">
        <f t="shared" si="2"/>
        <v>-21364</v>
      </c>
      <c r="E12" t="s">
        <v>23</v>
      </c>
      <c r="F12" t="s">
        <v>15</v>
      </c>
      <c r="G12" s="4"/>
      <c r="H12" s="4" t="str">
        <f t="shared" si="1"/>
        <v>1</v>
      </c>
      <c r="I12" s="4" t="str">
        <f t="shared" si="0"/>
        <v>0</v>
      </c>
      <c r="J12" s="4" t="str">
        <f t="shared" si="0"/>
        <v>1</v>
      </c>
      <c r="K12" s="4" t="str">
        <f t="shared" si="0"/>
        <v>0</v>
      </c>
      <c r="L12" s="4" t="str">
        <f t="shared" si="0"/>
        <v>.</v>
      </c>
      <c r="M12" s="4" t="str">
        <f t="shared" si="0"/>
        <v>1</v>
      </c>
      <c r="N12" s="4" t="str">
        <f t="shared" si="0"/>
        <v>1</v>
      </c>
      <c r="O12" s="4" t="str">
        <f t="shared" si="0"/>
        <v>0</v>
      </c>
      <c r="P12" s="4" t="str">
        <f t="shared" si="0"/>
        <v>0</v>
      </c>
      <c r="Q12" s="4" t="str">
        <f t="shared" si="0"/>
        <v>.</v>
      </c>
      <c r="R12" s="4" t="str">
        <f t="shared" si="0"/>
        <v>1</v>
      </c>
      <c r="S12" s="4" t="str">
        <f t="shared" si="0"/>
        <v>0</v>
      </c>
      <c r="T12" s="4" t="str">
        <f t="shared" si="0"/>
        <v>0</v>
      </c>
      <c r="U12" s="4" t="str">
        <f t="shared" si="0"/>
        <v>0</v>
      </c>
      <c r="V12" s="4" t="str">
        <f t="shared" si="0"/>
        <v>.</v>
      </c>
      <c r="W12" s="4" t="str">
        <f t="shared" si="0"/>
        <v>1</v>
      </c>
      <c r="X12" s="4" t="str">
        <f t="shared" si="0"/>
        <v>1</v>
      </c>
      <c r="Y12" s="4" t="str">
        <f t="shared" si="0"/>
        <v>0</v>
      </c>
      <c r="Z12" s="4" t="str">
        <f t="shared" si="0"/>
        <v>0</v>
      </c>
    </row>
    <row r="13" spans="1:33" x14ac:dyDescent="0.3">
      <c r="A13" s="10" t="s">
        <v>39</v>
      </c>
      <c r="B13" s="3" t="s">
        <v>9</v>
      </c>
      <c r="C13" s="1">
        <f t="shared" si="2"/>
        <v>-36917</v>
      </c>
      <c r="E13" t="s">
        <v>24</v>
      </c>
      <c r="F13" t="s">
        <v>15</v>
      </c>
      <c r="G13" s="4"/>
      <c r="H13" s="4" t="str">
        <f t="shared" si="1"/>
        <v>0</v>
      </c>
      <c r="I13" s="4" t="str">
        <f t="shared" si="0"/>
        <v>1</v>
      </c>
      <c r="J13" s="4" t="str">
        <f t="shared" si="0"/>
        <v>1</v>
      </c>
      <c r="K13" s="4" t="str">
        <f t="shared" si="0"/>
        <v>0</v>
      </c>
      <c r="L13" s="4" t="str">
        <f t="shared" si="0"/>
        <v>.</v>
      </c>
      <c r="M13" s="4" t="str">
        <f t="shared" si="0"/>
        <v>1</v>
      </c>
      <c r="N13" s="4" t="str">
        <f t="shared" si="0"/>
        <v>1</v>
      </c>
      <c r="O13" s="4" t="str">
        <f t="shared" si="0"/>
        <v>1</v>
      </c>
      <c r="P13" s="4" t="str">
        <f t="shared" si="0"/>
        <v>1</v>
      </c>
      <c r="Q13" s="4" t="str">
        <f t="shared" si="0"/>
        <v>.</v>
      </c>
      <c r="R13" s="4" t="str">
        <f t="shared" si="0"/>
        <v>1</v>
      </c>
      <c r="S13" s="4" t="str">
        <f t="shared" si="0"/>
        <v>1</v>
      </c>
      <c r="T13" s="4" t="str">
        <f t="shared" si="0"/>
        <v>0</v>
      </c>
      <c r="U13" s="4" t="str">
        <f t="shared" si="0"/>
        <v>0</v>
      </c>
      <c r="V13" s="4" t="str">
        <f t="shared" si="0"/>
        <v>.</v>
      </c>
      <c r="W13" s="4" t="str">
        <f t="shared" si="0"/>
        <v>1</v>
      </c>
      <c r="X13" s="4" t="str">
        <f t="shared" si="0"/>
        <v>0</v>
      </c>
      <c r="Y13" s="4" t="str">
        <f t="shared" si="0"/>
        <v>1</v>
      </c>
      <c r="Z13" s="4" t="str">
        <f t="shared" si="0"/>
        <v>1</v>
      </c>
    </row>
    <row r="14" spans="1:33" x14ac:dyDescent="0.3">
      <c r="A14" s="10" t="s">
        <v>40</v>
      </c>
      <c r="B14" s="3" t="s">
        <v>10</v>
      </c>
      <c r="C14" s="1">
        <f t="shared" si="2"/>
        <v>-9742</v>
      </c>
      <c r="E14" t="s">
        <v>25</v>
      </c>
      <c r="F14" t="s">
        <v>15</v>
      </c>
      <c r="G14" s="4"/>
      <c r="H14" s="4" t="str">
        <f t="shared" si="1"/>
        <v>1</v>
      </c>
      <c r="I14" s="4" t="str">
        <f t="shared" si="0"/>
        <v>1</v>
      </c>
      <c r="J14" s="4" t="str">
        <f t="shared" si="0"/>
        <v>0</v>
      </c>
      <c r="K14" s="4" t="str">
        <f t="shared" si="0"/>
        <v>1</v>
      </c>
      <c r="L14" s="4" t="str">
        <f t="shared" si="0"/>
        <v>.</v>
      </c>
      <c r="M14" s="4" t="str">
        <f t="shared" si="0"/>
        <v>1</v>
      </c>
      <c r="N14" s="4" t="str">
        <f t="shared" si="0"/>
        <v>0</v>
      </c>
      <c r="O14" s="4" t="str">
        <f t="shared" si="0"/>
        <v>0</v>
      </c>
      <c r="P14" s="4" t="str">
        <f t="shared" si="0"/>
        <v>1</v>
      </c>
      <c r="Q14" s="4" t="str">
        <f t="shared" si="0"/>
        <v>.</v>
      </c>
      <c r="R14" s="4" t="str">
        <f t="shared" si="0"/>
        <v>1</v>
      </c>
      <c r="S14" s="4" t="str">
        <f t="shared" si="0"/>
        <v>1</v>
      </c>
      <c r="T14" s="4" t="str">
        <f t="shared" si="0"/>
        <v>1</v>
      </c>
      <c r="U14" s="4" t="str">
        <f t="shared" si="0"/>
        <v>1</v>
      </c>
      <c r="V14" s="4" t="str">
        <f t="shared" si="0"/>
        <v>.</v>
      </c>
      <c r="W14" s="4" t="str">
        <f t="shared" si="0"/>
        <v>0</v>
      </c>
      <c r="X14" s="4" t="str">
        <f t="shared" si="0"/>
        <v>0</v>
      </c>
      <c r="Y14" s="4" t="str">
        <f t="shared" si="0"/>
        <v>1</v>
      </c>
      <c r="Z14" s="4" t="str">
        <f t="shared" si="0"/>
        <v>0</v>
      </c>
    </row>
    <row r="15" spans="1:33" x14ac:dyDescent="0.3">
      <c r="A15" s="10" t="s">
        <v>30</v>
      </c>
      <c r="B15" s="3" t="s">
        <v>11</v>
      </c>
      <c r="C15" s="1">
        <f t="shared" si="2"/>
        <v>-28619</v>
      </c>
      <c r="E15" t="s">
        <v>26</v>
      </c>
      <c r="F15" t="s">
        <v>15</v>
      </c>
      <c r="G15" s="4"/>
      <c r="H15" s="4" t="str">
        <f t="shared" si="1"/>
        <v>1</v>
      </c>
      <c r="I15" s="4" t="str">
        <f t="shared" si="0"/>
        <v>0</v>
      </c>
      <c r="J15" s="4" t="str">
        <f t="shared" si="0"/>
        <v>0</v>
      </c>
      <c r="K15" s="4" t="str">
        <f t="shared" si="0"/>
        <v>1</v>
      </c>
      <c r="L15" s="4" t="str">
        <f t="shared" si="0"/>
        <v>.</v>
      </c>
      <c r="M15" s="4" t="str">
        <f t="shared" si="0"/>
        <v>0</v>
      </c>
      <c r="N15" s="4" t="str">
        <f t="shared" si="0"/>
        <v>0</v>
      </c>
      <c r="O15" s="4" t="str">
        <f t="shared" si="0"/>
        <v>0</v>
      </c>
      <c r="P15" s="4" t="str">
        <f t="shared" si="0"/>
        <v>0</v>
      </c>
      <c r="Q15" s="4" t="str">
        <f t="shared" si="0"/>
        <v>.</v>
      </c>
      <c r="R15" s="4" t="str">
        <f t="shared" si="0"/>
        <v>0</v>
      </c>
      <c r="S15" s="4" t="str">
        <f t="shared" si="0"/>
        <v>0</v>
      </c>
      <c r="T15" s="4" t="str">
        <f t="shared" si="0"/>
        <v>1</v>
      </c>
      <c r="U15" s="4" t="str">
        <f t="shared" si="0"/>
        <v>1</v>
      </c>
      <c r="V15" s="4" t="str">
        <f t="shared" si="0"/>
        <v>.</v>
      </c>
      <c r="W15" s="4" t="str">
        <f t="shared" si="0"/>
        <v>0</v>
      </c>
      <c r="X15" s="4" t="str">
        <f t="shared" si="0"/>
        <v>1</v>
      </c>
      <c r="Y15" s="4" t="str">
        <f t="shared" si="0"/>
        <v>0</v>
      </c>
      <c r="Z15" s="4" t="str">
        <f t="shared" si="0"/>
        <v>1</v>
      </c>
    </row>
    <row r="16" spans="1:33" x14ac:dyDescent="0.3"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32" x14ac:dyDescent="0.3">
      <c r="B17" s="9" t="s">
        <v>28</v>
      </c>
      <c r="C17" s="9"/>
      <c r="G17" s="4"/>
      <c r="H17" s="6">
        <f t="shared" ref="H17:X17" si="3">IF(I18=".",I17,ROUNDDOWN((I17+I18+I19)/2,0))</f>
        <v>0</v>
      </c>
      <c r="I17" s="6">
        <f t="shared" si="3"/>
        <v>1</v>
      </c>
      <c r="J17" s="6">
        <f t="shared" si="3"/>
        <v>1</v>
      </c>
      <c r="K17" s="6">
        <f t="shared" si="3"/>
        <v>1</v>
      </c>
      <c r="L17" s="6">
        <f t="shared" si="3"/>
        <v>1</v>
      </c>
      <c r="M17" s="6">
        <f t="shared" si="3"/>
        <v>1</v>
      </c>
      <c r="N17" s="6">
        <f t="shared" si="3"/>
        <v>0</v>
      </c>
      <c r="O17" s="6">
        <f t="shared" si="3"/>
        <v>0</v>
      </c>
      <c r="P17" s="6">
        <f t="shared" si="3"/>
        <v>1</v>
      </c>
      <c r="Q17" s="6">
        <f t="shared" si="3"/>
        <v>1</v>
      </c>
      <c r="R17" s="6">
        <f t="shared" si="3"/>
        <v>0</v>
      </c>
      <c r="S17" s="6">
        <f t="shared" si="3"/>
        <v>0</v>
      </c>
      <c r="T17" s="6">
        <f t="shared" si="3"/>
        <v>0</v>
      </c>
      <c r="U17" s="6">
        <f t="shared" si="3"/>
        <v>0</v>
      </c>
      <c r="V17" s="6">
        <f t="shared" si="3"/>
        <v>0</v>
      </c>
      <c r="W17" s="6">
        <f t="shared" si="3"/>
        <v>0</v>
      </c>
      <c r="X17" s="6">
        <f t="shared" si="3"/>
        <v>1</v>
      </c>
      <c r="Y17" s="6">
        <f>IF(Z18=".",Z17,ROUNDDOWN((Z17+Z18+Z19)/2,0))</f>
        <v>1</v>
      </c>
      <c r="Z17" s="6"/>
    </row>
    <row r="18" spans="1:32" x14ac:dyDescent="0.3">
      <c r="A18" s="17"/>
      <c r="B18" s="18" t="s">
        <v>14</v>
      </c>
      <c r="C18" t="s">
        <v>16</v>
      </c>
      <c r="F18" s="8" t="s">
        <v>27</v>
      </c>
      <c r="G18" s="4" t="str">
        <f>B18</f>
        <v>B1</v>
      </c>
      <c r="H18" s="4" t="str">
        <f>VLOOKUP($G18,$E$4:$Z$15,22-H$3,0)</f>
        <v>0</v>
      </c>
      <c r="I18" s="4" t="str">
        <f t="shared" ref="I18:Z19" si="4">VLOOKUP($G18,$E$4:$Z$15,22-I$3,0)</f>
        <v>0</v>
      </c>
      <c r="J18" s="4" t="str">
        <f t="shared" si="4"/>
        <v>0</v>
      </c>
      <c r="K18" s="4" t="str">
        <f t="shared" si="4"/>
        <v>1</v>
      </c>
      <c r="L18" s="4" t="str">
        <f t="shared" si="4"/>
        <v>.</v>
      </c>
      <c r="M18" s="4" t="str">
        <f t="shared" si="4"/>
        <v>0</v>
      </c>
      <c r="N18" s="4" t="str">
        <f t="shared" si="4"/>
        <v>1</v>
      </c>
      <c r="O18" s="4" t="str">
        <f t="shared" si="4"/>
        <v>1</v>
      </c>
      <c r="P18" s="4" t="str">
        <f t="shared" si="4"/>
        <v>0</v>
      </c>
      <c r="Q18" s="4" t="str">
        <f t="shared" si="4"/>
        <v>.</v>
      </c>
      <c r="R18" s="4" t="str">
        <f t="shared" si="4"/>
        <v>1</v>
      </c>
      <c r="S18" s="4" t="str">
        <f t="shared" si="4"/>
        <v>0</v>
      </c>
      <c r="T18" s="4" t="str">
        <f t="shared" si="4"/>
        <v>1</v>
      </c>
      <c r="U18" s="4" t="str">
        <f t="shared" si="4"/>
        <v>1</v>
      </c>
      <c r="V18" s="4" t="str">
        <f t="shared" si="4"/>
        <v>.</v>
      </c>
      <c r="W18" s="4" t="str">
        <f t="shared" si="4"/>
        <v>0</v>
      </c>
      <c r="X18" s="4" t="str">
        <f t="shared" si="4"/>
        <v>0</v>
      </c>
      <c r="Y18" s="4" t="str">
        <f t="shared" si="4"/>
        <v>1</v>
      </c>
      <c r="Z18" s="4" t="str">
        <f t="shared" si="4"/>
        <v>1</v>
      </c>
      <c r="AC18" s="8" t="s">
        <v>27</v>
      </c>
      <c r="AD18" t="str">
        <f>"X"&amp;MID(B18,2,2)</f>
        <v>X1</v>
      </c>
      <c r="AE18">
        <f>VLOOKUP(AD18,$A$4:$C$15,3,0)</f>
        <v>5811</v>
      </c>
    </row>
    <row r="19" spans="1:32" x14ac:dyDescent="0.3">
      <c r="A19" s="17"/>
      <c r="F19" s="8"/>
      <c r="G19" s="4" t="str">
        <f>C18</f>
        <v>B2</v>
      </c>
      <c r="H19" s="7" t="str">
        <f>VLOOKUP($G19,$E$4:$Z$15,22-H$3,0)</f>
        <v>0</v>
      </c>
      <c r="I19" s="7" t="str">
        <f t="shared" si="4"/>
        <v>0</v>
      </c>
      <c r="J19" s="7" t="str">
        <f t="shared" si="4"/>
        <v>1</v>
      </c>
      <c r="K19" s="7" t="str">
        <f t="shared" si="4"/>
        <v>1</v>
      </c>
      <c r="L19" s="7" t="str">
        <f t="shared" si="4"/>
        <v>.</v>
      </c>
      <c r="M19" s="7" t="str">
        <f t="shared" si="4"/>
        <v>1</v>
      </c>
      <c r="N19" s="7" t="str">
        <f t="shared" si="4"/>
        <v>1</v>
      </c>
      <c r="O19" s="7" t="str">
        <f t="shared" si="4"/>
        <v>0</v>
      </c>
      <c r="P19" s="7" t="str">
        <f t="shared" si="4"/>
        <v>0</v>
      </c>
      <c r="Q19" s="7" t="str">
        <f t="shared" si="4"/>
        <v>.</v>
      </c>
      <c r="R19" s="7" t="str">
        <f t="shared" si="4"/>
        <v>1</v>
      </c>
      <c r="S19" s="7" t="str">
        <f t="shared" si="4"/>
        <v>1</v>
      </c>
      <c r="T19" s="7" t="str">
        <f t="shared" si="4"/>
        <v>0</v>
      </c>
      <c r="U19" s="7" t="str">
        <f t="shared" si="4"/>
        <v>0</v>
      </c>
      <c r="V19" s="7" t="str">
        <f t="shared" si="4"/>
        <v>.</v>
      </c>
      <c r="W19" s="7" t="str">
        <f t="shared" si="4"/>
        <v>0</v>
      </c>
      <c r="X19" s="7" t="str">
        <f t="shared" si="4"/>
        <v>0</v>
      </c>
      <c r="Y19" s="7" t="str">
        <f t="shared" si="4"/>
        <v>0</v>
      </c>
      <c r="Z19" s="7" t="str">
        <f t="shared" si="4"/>
        <v>1</v>
      </c>
      <c r="AC19" s="8"/>
      <c r="AD19" t="str">
        <f>"X"&amp;MID(C18,2,2)</f>
        <v>X2</v>
      </c>
      <c r="AE19" s="11">
        <f>VLOOKUP(AD19,$A$4:$C$15,3,0)</f>
        <v>15553</v>
      </c>
    </row>
    <row r="20" spans="1:32" ht="15.6" x14ac:dyDescent="0.35">
      <c r="G20" s="4"/>
      <c r="H20" s="4">
        <f t="shared" ref="H20:Y20" si="5">IF(H19=".",H19,MOD(H19+H18+H17, 2))</f>
        <v>0</v>
      </c>
      <c r="I20" s="4">
        <f t="shared" si="5"/>
        <v>1</v>
      </c>
      <c r="J20" s="4">
        <f t="shared" si="5"/>
        <v>0</v>
      </c>
      <c r="K20" s="4">
        <f t="shared" si="5"/>
        <v>1</v>
      </c>
      <c r="L20" s="4" t="str">
        <f t="shared" si="5"/>
        <v>.</v>
      </c>
      <c r="M20" s="4">
        <f t="shared" si="5"/>
        <v>0</v>
      </c>
      <c r="N20" s="4">
        <f t="shared" si="5"/>
        <v>0</v>
      </c>
      <c r="O20" s="4">
        <f t="shared" si="5"/>
        <v>1</v>
      </c>
      <c r="P20" s="4">
        <f t="shared" si="5"/>
        <v>1</v>
      </c>
      <c r="Q20" s="4" t="str">
        <f t="shared" si="5"/>
        <v>.</v>
      </c>
      <c r="R20" s="4">
        <f t="shared" si="5"/>
        <v>0</v>
      </c>
      <c r="S20" s="4">
        <f t="shared" si="5"/>
        <v>1</v>
      </c>
      <c r="T20" s="4">
        <f t="shared" si="5"/>
        <v>1</v>
      </c>
      <c r="U20" s="4">
        <f t="shared" si="5"/>
        <v>1</v>
      </c>
      <c r="V20" s="4" t="str">
        <f t="shared" si="5"/>
        <v>.</v>
      </c>
      <c r="W20" s="4">
        <f t="shared" si="5"/>
        <v>0</v>
      </c>
      <c r="X20" s="4">
        <f t="shared" si="5"/>
        <v>1</v>
      </c>
      <c r="Y20" s="4">
        <f t="shared" si="5"/>
        <v>0</v>
      </c>
      <c r="Z20" s="4">
        <f>IF(Z19=".",Z19,MOD(Z19+Z18+Z17, 2))</f>
        <v>0</v>
      </c>
      <c r="AA20" s="14" t="s">
        <v>42</v>
      </c>
      <c r="AB20" s="4">
        <f>IF(H20=1,_xlfn.DECIMAL(H20&amp;I20&amp;J20&amp;K20&amp;M20&amp;N20&amp;O20&amp;P20&amp;R20&amp;S20&amp;T20&amp;U20&amp;W20&amp;X20&amp;Y20&amp;Z20,2)-65536,_xlfn.DECIMAL(H20&amp;I20&amp;J20&amp;K20&amp;M20&amp;N20&amp;O20&amp;P20&amp;R20&amp;S20&amp;T20&amp;U20&amp;W20&amp;X20&amp;Y20&amp;Z20,2))</f>
        <v>21364</v>
      </c>
      <c r="AC20" s="13" t="s">
        <v>41</v>
      </c>
      <c r="AE20">
        <f>AE18+AE19</f>
        <v>21364</v>
      </c>
      <c r="AF20" s="13" t="s">
        <v>41</v>
      </c>
    </row>
    <row r="21" spans="1:32" x14ac:dyDescent="0.3">
      <c r="G21" s="4" t="str">
        <f>IF(H20=1,"Из доп кода","")</f>
        <v/>
      </c>
      <c r="H21" s="4" t="str">
        <f>IF(H20=1,1,"")</f>
        <v/>
      </c>
      <c r="I21" s="4" t="str">
        <f>IF($H20=1,IF(_xlfn.DECIMAL($J20&amp;$K20&amp;$M20&amp;$N20&amp;$O20&amp;$P20&amp;$R20&amp;$S20&amp;$T20&amp;$U20&amp;$W20&amp;$X20&amp;$Y20&amp;$Z20,2)&gt;0,IF(I20=".",".",1-I20),IF(I20=".",".",I20)),"")</f>
        <v/>
      </c>
      <c r="J21" s="4" t="str">
        <f>IF($H20=1,IF(_xlfn.DECIMAL($K20&amp;$M20&amp;$N20&amp;$O20&amp;$P20&amp;$R20&amp;$S20&amp;$T20&amp;$U20&amp;$W20&amp;$X20&amp;$Y20&amp;$Z20,2)&gt;0,IF(J20=".",".",1-J20),IF(J20=".",".",J20)),"")</f>
        <v/>
      </c>
      <c r="K21" s="4" t="str">
        <f>IF($H20=1,IF(_xlfn.DECIMAL($M20&amp;$N20&amp;$O20&amp;$P20&amp;$R20&amp;$S20&amp;$T20&amp;$U20&amp;$W20&amp;$X20&amp;$Y20&amp;$Z20,2)&gt;0,IF(K20=".",".",1-K20),IF(K20=".",".",K20)),"")</f>
        <v/>
      </c>
      <c r="L21" s="4" t="str">
        <f t="shared" ref="L21:V21" si="6">IF($H20=1,IF(_xlfn.DECIMAL($J20&amp;$K20&amp;$M20&amp;$N20&amp;$O20&amp;$P20&amp;$R20&amp;$S20&amp;$T20&amp;$U20&amp;$W20&amp;$X20&amp;$Y20&amp;$Z20,2)&gt;0,IF(L20=".",".",1-L20),IF(L20=".",".",L20)),"")</f>
        <v/>
      </c>
      <c r="M21" s="4" t="str">
        <f>IF($H20=1,IF(_xlfn.DECIMAL($N20&amp;$O20&amp;$P20&amp;$R20&amp;$S20&amp;$T20&amp;$U20&amp;$W20&amp;$X20&amp;$Y20&amp;$Z20,2)&gt;0,IF(M20=".",".",1-M20),IF(M20=".",".",M20)),"")</f>
        <v/>
      </c>
      <c r="N21" s="4" t="str">
        <f>IF($H20=1,IF(_xlfn.DECIMAL($O20&amp;$P20&amp;$R20&amp;$S20&amp;$T20&amp;$U20&amp;$W20&amp;$X20&amp;$Y20&amp;$Z20,2)&gt;0,IF(N20=".",".",1-N20),IF(N20=".",".",N20)),"")</f>
        <v/>
      </c>
      <c r="O21" s="4" t="str">
        <f>IF($H20=1,IF(_xlfn.DECIMAL($P20&amp;$R20&amp;$S20&amp;$T20&amp;$U20&amp;$W20&amp;$X20&amp;$Y20&amp;$Z20,2)&gt;0,IF(O20=".",".",1-O20),IF(O20=".",".",O20)),"")</f>
        <v/>
      </c>
      <c r="P21" s="4" t="str">
        <f>IF($H20=1,IF(_xlfn.DECIMAL($R20&amp;$S20&amp;$T20&amp;$U20&amp;$W20&amp;$X20&amp;$Y20&amp;$Z20,2)&gt;0,IF(P20=".",".",1-P20),IF(P20=".",".",P20)),"")</f>
        <v/>
      </c>
      <c r="Q21" s="4" t="str">
        <f t="shared" si="6"/>
        <v/>
      </c>
      <c r="R21" s="4" t="str">
        <f>IF($H20=1,IF(_xlfn.DECIMAL($S20&amp;$T20&amp;$U20&amp;$W20&amp;$X20&amp;$Y20&amp;$Z20,2)&gt;0,IF(R20=".",".",1-R20),IF(R20=".",".",R20)),"")</f>
        <v/>
      </c>
      <c r="S21" s="4" t="str">
        <f>IF($H20=1,IF(_xlfn.DECIMAL($T20&amp;$U20&amp;$W20&amp;$X20&amp;$Y20&amp;$Z20,2)&gt;0,IF(S20=".",".",1-S20),IF(S20=".",".",S20)),"")</f>
        <v/>
      </c>
      <c r="T21" s="4" t="str">
        <f>IF($H20=1,IF(_xlfn.DECIMAL($U20&amp;$W20&amp;$X20&amp;$Y20&amp;$Z20,2)&gt;0,IF(T20=".",".",1-T20),IF(T20=".",".",T20)),"")</f>
        <v/>
      </c>
      <c r="U21" s="4" t="str">
        <f>IF($H20=1,IF(_xlfn.DECIMAL($W20&amp;$X20&amp;$Y20&amp;$Z20,2)&gt;0,IF(U20=".",".",1-U20),IF(U20=".",".",U20)),"")</f>
        <v/>
      </c>
      <c r="V21" s="4" t="str">
        <f t="shared" si="6"/>
        <v/>
      </c>
      <c r="W21" s="4" t="str">
        <f>IF($H20=1,IF(_xlfn.DECIMAL($X20&amp;$Y20&amp;$Z20,2)&gt;0,IF(W20=".",".",1-W20),IF(W20=".",".",W20)),"")</f>
        <v/>
      </c>
      <c r="X21" s="4" t="str">
        <f>IF($H20=1,IF(_xlfn.DECIMAL($Y20&amp;$Z20,2)&gt;0,IF(X20=".",".",1-X20),IF(X20=".",".",X20)),"")</f>
        <v/>
      </c>
      <c r="Y21" s="4" t="str">
        <f>IF($H20=1,IF(_xlfn.DECIMAL($Z20,2)&gt;0,IF(Y20=".",".",1-Y20),IF(Y20=".",".",Y20)),"")</f>
        <v/>
      </c>
      <c r="Z21" s="4" t="str">
        <f>IF($H20=1,Z20,"")</f>
        <v/>
      </c>
    </row>
    <row r="22" spans="1:32" x14ac:dyDescent="0.3">
      <c r="G22" s="15"/>
      <c r="H22" s="8" t="s">
        <v>43</v>
      </c>
      <c r="I22" s="8"/>
      <c r="J22" s="15">
        <f>IF(H17+H18+H19&gt;1,1,0)</f>
        <v>0</v>
      </c>
      <c r="L22" s="8" t="s">
        <v>44</v>
      </c>
      <c r="M22" s="8"/>
      <c r="N22" s="17">
        <f>1-MOD(SUM(R20:U20)+SUM(W20:Z20),2)</f>
        <v>1</v>
      </c>
      <c r="O22" s="8" t="s">
        <v>45</v>
      </c>
      <c r="P22" s="8"/>
      <c r="Q22" s="15">
        <f>V17</f>
        <v>0</v>
      </c>
      <c r="R22" s="17"/>
      <c r="S22" s="8" t="s">
        <v>46</v>
      </c>
      <c r="T22" s="8"/>
      <c r="U22" s="15">
        <f>IF(AB20=0,1,0)</f>
        <v>0</v>
      </c>
      <c r="V22" s="15"/>
      <c r="W22" s="9" t="s">
        <v>47</v>
      </c>
      <c r="X22" s="9"/>
      <c r="Y22" s="17">
        <f>H20</f>
        <v>0</v>
      </c>
      <c r="AA22" t="s">
        <v>48</v>
      </c>
      <c r="AB22" s="16">
        <f>MOD(J22+H17,2)</f>
        <v>0</v>
      </c>
      <c r="AC22" s="16"/>
      <c r="AD22" s="16"/>
      <c r="AE22" s="16"/>
      <c r="AF22" t="str">
        <f>VLOOKUP(IF(AB22=0,AB22&amp;J22,AB22&amp;"-"&amp;H18),AF$3:AG$6,2,0)</f>
        <v>Результат корректный</v>
      </c>
    </row>
    <row r="23" spans="1:32" x14ac:dyDescent="0.3">
      <c r="G23" s="15"/>
      <c r="AC23" s="16"/>
      <c r="AD23" s="16"/>
      <c r="AE23" s="16"/>
    </row>
    <row r="25" spans="1:32" x14ac:dyDescent="0.3">
      <c r="G25" s="4"/>
      <c r="H25" s="6">
        <f t="shared" ref="H25" si="7">IF(I26=".",I25,ROUNDDOWN((I25+I26+I27)/2,0))</f>
        <v>1</v>
      </c>
      <c r="I25" s="6">
        <f t="shared" ref="I25" si="8">IF(J26=".",J25,ROUNDDOWN((J25+J26+J27)/2,0))</f>
        <v>1</v>
      </c>
      <c r="J25" s="6">
        <f t="shared" ref="J25" si="9">IF(K26=".",K25,ROUNDDOWN((K25+K26+K27)/2,0))</f>
        <v>1</v>
      </c>
      <c r="K25" s="6">
        <f t="shared" ref="K25" si="10">IF(L26=".",L25,ROUNDDOWN((L25+L26+L27)/2,0))</f>
        <v>1</v>
      </c>
      <c r="L25" s="6">
        <f t="shared" ref="L25" si="11">IF(M26=".",M25,ROUNDDOWN((M25+M26+M27)/2,0))</f>
        <v>1</v>
      </c>
      <c r="M25" s="6">
        <f t="shared" ref="M25" si="12">IF(N26=".",N25,ROUNDDOWN((N25+N26+N27)/2,0))</f>
        <v>1</v>
      </c>
      <c r="N25" s="6">
        <f t="shared" ref="N25" si="13">IF(O26=".",O25,ROUNDDOWN((O25+O26+O27)/2,0))</f>
        <v>1</v>
      </c>
      <c r="O25" s="6">
        <f t="shared" ref="O25" si="14">IF(P26=".",P25,ROUNDDOWN((P25+P26+P27)/2,0))</f>
        <v>1</v>
      </c>
      <c r="P25" s="6">
        <f t="shared" ref="P25" si="15">IF(Q26=".",Q25,ROUNDDOWN((Q25+Q26+Q27)/2,0))</f>
        <v>1</v>
      </c>
      <c r="Q25" s="6">
        <f t="shared" ref="Q25" si="16">IF(R26=".",R25,ROUNDDOWN((R25+R26+R27)/2,0))</f>
        <v>1</v>
      </c>
      <c r="R25" s="6">
        <f t="shared" ref="R25" si="17">IF(S26=".",S25,ROUNDDOWN((S25+S26+S27)/2,0))</f>
        <v>1</v>
      </c>
      <c r="S25" s="6">
        <f t="shared" ref="S25" si="18">IF(T26=".",T25,ROUNDDOWN((T25+T26+T27)/2,0))</f>
        <v>0</v>
      </c>
      <c r="T25" s="6">
        <f t="shared" ref="T25" si="19">IF(U26=".",U25,ROUNDDOWN((U25+U26+U27)/2,0))</f>
        <v>0</v>
      </c>
      <c r="U25" s="6">
        <f t="shared" ref="U25" si="20">IF(V26=".",V25,ROUNDDOWN((V25+V26+V27)/2,0))</f>
        <v>0</v>
      </c>
      <c r="V25" s="6">
        <f t="shared" ref="V25" si="21">IF(W26=".",W25,ROUNDDOWN((W25+W26+W27)/2,0))</f>
        <v>0</v>
      </c>
      <c r="W25" s="6">
        <f t="shared" ref="W25" si="22">IF(X26=".",X25,ROUNDDOWN((X25+X26+X27)/2,0))</f>
        <v>0</v>
      </c>
      <c r="X25" s="6">
        <f t="shared" ref="X25" si="23">IF(Y26=".",Y25,ROUNDDOWN((Y25+Y26+Y27)/2,0))</f>
        <v>0</v>
      </c>
      <c r="Y25" s="6">
        <f>IF(Z26=".",Z25,ROUNDDOWN((Z25+Z26+Z27)/2,0))</f>
        <v>0</v>
      </c>
      <c r="Z25" s="6"/>
    </row>
    <row r="26" spans="1:32" x14ac:dyDescent="0.3">
      <c r="B26" t="s">
        <v>17</v>
      </c>
      <c r="C26" t="s">
        <v>16</v>
      </c>
      <c r="F26" s="8" t="s">
        <v>27</v>
      </c>
      <c r="G26" s="4" t="str">
        <f>B26</f>
        <v>B3</v>
      </c>
      <c r="H26" s="4" t="str">
        <f>VLOOKUP($G26,$E$4:$Z$15,22-H$3,0)</f>
        <v>0</v>
      </c>
      <c r="I26" s="4" t="str">
        <f t="shared" ref="I26:Z27" si="24">VLOOKUP($G26,$E$4:$Z$15,22-I$3,0)</f>
        <v>1</v>
      </c>
      <c r="J26" s="4" t="str">
        <f t="shared" si="24"/>
        <v>0</v>
      </c>
      <c r="K26" s="4" t="str">
        <f t="shared" si="24"/>
        <v>1</v>
      </c>
      <c r="L26" s="4" t="str">
        <f t="shared" si="24"/>
        <v>.</v>
      </c>
      <c r="M26" s="4" t="str">
        <f t="shared" si="24"/>
        <v>0</v>
      </c>
      <c r="N26" s="4" t="str">
        <f t="shared" si="24"/>
        <v>0</v>
      </c>
      <c r="O26" s="4" t="str">
        <f t="shared" si="24"/>
        <v>1</v>
      </c>
      <c r="P26" s="4" t="str">
        <f t="shared" si="24"/>
        <v>1</v>
      </c>
      <c r="Q26" s="4" t="str">
        <f t="shared" si="24"/>
        <v>.</v>
      </c>
      <c r="R26" s="4" t="str">
        <f t="shared" si="24"/>
        <v>0</v>
      </c>
      <c r="S26" s="4" t="str">
        <f t="shared" si="24"/>
        <v>1</v>
      </c>
      <c r="T26" s="4" t="str">
        <f t="shared" si="24"/>
        <v>1</v>
      </c>
      <c r="U26" s="4" t="str">
        <f t="shared" si="24"/>
        <v>1</v>
      </c>
      <c r="V26" s="4" t="str">
        <f t="shared" si="24"/>
        <v>.</v>
      </c>
      <c r="W26" s="4" t="str">
        <f t="shared" si="24"/>
        <v>0</v>
      </c>
      <c r="X26" s="4" t="str">
        <f t="shared" si="24"/>
        <v>1</v>
      </c>
      <c r="Y26" s="4" t="str">
        <f t="shared" si="24"/>
        <v>0</v>
      </c>
      <c r="Z26" s="4" t="str">
        <f t="shared" si="24"/>
        <v>0</v>
      </c>
      <c r="AC26" s="8" t="s">
        <v>27</v>
      </c>
      <c r="AD26" t="str">
        <f>"X"&amp;MID(B26,2,2)</f>
        <v>X3</v>
      </c>
      <c r="AE26">
        <f>VLOOKUP(AD26,$A$4:$C$15,3,0)</f>
        <v>21364</v>
      </c>
    </row>
    <row r="27" spans="1:32" x14ac:dyDescent="0.3">
      <c r="F27" s="8"/>
      <c r="G27" s="4" t="str">
        <f>C26</f>
        <v>B2</v>
      </c>
      <c r="H27" s="7" t="str">
        <f>VLOOKUP($G27,$E$4:$Z$15,22-H$3,0)</f>
        <v>0</v>
      </c>
      <c r="I27" s="7" t="str">
        <f t="shared" si="24"/>
        <v>0</v>
      </c>
      <c r="J27" s="7" t="str">
        <f t="shared" si="24"/>
        <v>1</v>
      </c>
      <c r="K27" s="7" t="str">
        <f t="shared" si="24"/>
        <v>1</v>
      </c>
      <c r="L27" s="7" t="str">
        <f t="shared" si="24"/>
        <v>.</v>
      </c>
      <c r="M27" s="7" t="str">
        <f t="shared" si="24"/>
        <v>1</v>
      </c>
      <c r="N27" s="7" t="str">
        <f t="shared" si="24"/>
        <v>1</v>
      </c>
      <c r="O27" s="7" t="str">
        <f t="shared" si="24"/>
        <v>0</v>
      </c>
      <c r="P27" s="7" t="str">
        <f t="shared" si="24"/>
        <v>0</v>
      </c>
      <c r="Q27" s="7" t="str">
        <f t="shared" si="24"/>
        <v>.</v>
      </c>
      <c r="R27" s="7" t="str">
        <f t="shared" si="24"/>
        <v>1</v>
      </c>
      <c r="S27" s="7" t="str">
        <f t="shared" si="24"/>
        <v>1</v>
      </c>
      <c r="T27" s="7" t="str">
        <f t="shared" si="24"/>
        <v>0</v>
      </c>
      <c r="U27" s="7" t="str">
        <f t="shared" si="24"/>
        <v>0</v>
      </c>
      <c r="V27" s="7" t="str">
        <f t="shared" si="24"/>
        <v>.</v>
      </c>
      <c r="W27" s="7" t="str">
        <f t="shared" si="24"/>
        <v>0</v>
      </c>
      <c r="X27" s="7" t="str">
        <f t="shared" si="24"/>
        <v>0</v>
      </c>
      <c r="Y27" s="7" t="str">
        <f t="shared" si="24"/>
        <v>0</v>
      </c>
      <c r="Z27" s="7" t="str">
        <f t="shared" si="24"/>
        <v>1</v>
      </c>
      <c r="AC27" s="8"/>
      <c r="AD27" t="str">
        <f>"X"&amp;MID(C26,2,2)</f>
        <v>X2</v>
      </c>
      <c r="AE27" s="11">
        <f>VLOOKUP(AD27,$A$4:$C$15,3,0)</f>
        <v>15553</v>
      </c>
    </row>
    <row r="28" spans="1:32" ht="15.6" x14ac:dyDescent="0.35">
      <c r="G28" s="4"/>
      <c r="H28" s="4">
        <f t="shared" ref="H28:Y28" si="25">IF(H27=".",H27,MOD(H27+H26+H25, 2))</f>
        <v>1</v>
      </c>
      <c r="I28" s="4">
        <f t="shared" si="25"/>
        <v>0</v>
      </c>
      <c r="J28" s="4">
        <f t="shared" si="25"/>
        <v>0</v>
      </c>
      <c r="K28" s="4">
        <f t="shared" si="25"/>
        <v>1</v>
      </c>
      <c r="L28" s="4" t="str">
        <f t="shared" si="25"/>
        <v>.</v>
      </c>
      <c r="M28" s="4">
        <f t="shared" si="25"/>
        <v>0</v>
      </c>
      <c r="N28" s="4">
        <f t="shared" si="25"/>
        <v>0</v>
      </c>
      <c r="O28" s="4">
        <f t="shared" si="25"/>
        <v>0</v>
      </c>
      <c r="P28" s="4">
        <f t="shared" si="25"/>
        <v>0</v>
      </c>
      <c r="Q28" s="4" t="str">
        <f t="shared" si="25"/>
        <v>.</v>
      </c>
      <c r="R28" s="4">
        <f t="shared" si="25"/>
        <v>0</v>
      </c>
      <c r="S28" s="4">
        <f t="shared" si="25"/>
        <v>0</v>
      </c>
      <c r="T28" s="4">
        <f t="shared" si="25"/>
        <v>1</v>
      </c>
      <c r="U28" s="4">
        <f t="shared" si="25"/>
        <v>1</v>
      </c>
      <c r="V28" s="4" t="str">
        <f t="shared" si="25"/>
        <v>.</v>
      </c>
      <c r="W28" s="4">
        <f t="shared" si="25"/>
        <v>0</v>
      </c>
      <c r="X28" s="4">
        <f t="shared" si="25"/>
        <v>1</v>
      </c>
      <c r="Y28" s="4">
        <f t="shared" si="25"/>
        <v>0</v>
      </c>
      <c r="Z28" s="4">
        <f>IF(Z27=".",Z27,MOD(Z27+Z26+Z25, 2))</f>
        <v>1</v>
      </c>
      <c r="AA28" s="14" t="s">
        <v>42</v>
      </c>
      <c r="AB28" s="4">
        <f>IF(H28=1,_xlfn.DECIMAL(H28&amp;I28&amp;J28&amp;K28&amp;M28&amp;N28&amp;O28&amp;P28&amp;R28&amp;S28&amp;T28&amp;U28&amp;W28&amp;X28&amp;Y28&amp;Z28,2)-65536,_xlfn.DECIMAL(H28&amp;I28&amp;J28&amp;K28&amp;M28&amp;N28&amp;O28&amp;P28&amp;R28&amp;S28&amp;T28&amp;U28&amp;W28&amp;X28&amp;Y28&amp;Z28,2))</f>
        <v>-28619</v>
      </c>
      <c r="AC28" s="13" t="s">
        <v>41</v>
      </c>
      <c r="AE28">
        <f>AE26+AE27</f>
        <v>36917</v>
      </c>
      <c r="AF28" s="13" t="s">
        <v>41</v>
      </c>
    </row>
    <row r="29" spans="1:32" x14ac:dyDescent="0.3">
      <c r="G29" s="4" t="str">
        <f>IF(H28=1,"Из доп кода","")</f>
        <v>Из доп кода</v>
      </c>
      <c r="H29" s="4">
        <f>IF(H28=1,1,"")</f>
        <v>1</v>
      </c>
      <c r="I29" s="4">
        <f>IF($H28=1,IF(_xlfn.DECIMAL($J28&amp;$K28&amp;$M28&amp;$N28&amp;$O28&amp;$P28&amp;$R28&amp;$S28&amp;$T28&amp;$U28&amp;$W28&amp;$X28&amp;$Y28&amp;$Z28,2)&gt;0,IF(I28=".",".",1-I28),IF(I28=".",".",I28)),"")</f>
        <v>1</v>
      </c>
      <c r="J29" s="4">
        <f>IF($H28=1,IF(_xlfn.DECIMAL($K28&amp;$M28&amp;$N28&amp;$O28&amp;$P28&amp;$R28&amp;$S28&amp;$T28&amp;$U28&amp;$W28&amp;$X28&amp;$Y28&amp;$Z28,2)&gt;0,IF(J28=".",".",1-J28),IF(J28=".",".",J28)),"")</f>
        <v>1</v>
      </c>
      <c r="K29" s="4">
        <f>IF($H28=1,IF(_xlfn.DECIMAL($M28&amp;$N28&amp;$O28&amp;$P28&amp;$R28&amp;$S28&amp;$T28&amp;$U28&amp;$W28&amp;$X28&amp;$Y28&amp;$Z28,2)&gt;0,IF(K28=".",".",1-K28),IF(K28=".",".",K28)),"")</f>
        <v>0</v>
      </c>
      <c r="L29" s="4" t="str">
        <f t="shared" ref="L29:V29" si="26">IF($H28=1,IF(_xlfn.DECIMAL($J28&amp;$K28&amp;$M28&amp;$N28&amp;$O28&amp;$P28&amp;$R28&amp;$S28&amp;$T28&amp;$U28&amp;$W28&amp;$X28&amp;$Y28&amp;$Z28,2)&gt;0,IF(L28=".",".",1-L28),IF(L28=".",".",L28)),"")</f>
        <v>.</v>
      </c>
      <c r="M29" s="4">
        <f>IF($H28=1,IF(_xlfn.DECIMAL($N28&amp;$O28&amp;$P28&amp;$R28&amp;$S28&amp;$T28&amp;$U28&amp;$W28&amp;$X28&amp;$Y28&amp;$Z28,2)&gt;0,IF(M28=".",".",1-M28),IF(M28=".",".",M28)),"")</f>
        <v>1</v>
      </c>
      <c r="N29" s="4">
        <f>IF($H28=1,IF(_xlfn.DECIMAL($O28&amp;$P28&amp;$R28&amp;$S28&amp;$T28&amp;$U28&amp;$W28&amp;$X28&amp;$Y28&amp;$Z28,2)&gt;0,IF(N28=".",".",1-N28),IF(N28=".",".",N28)),"")</f>
        <v>1</v>
      </c>
      <c r="O29" s="4">
        <f>IF($H28=1,IF(_xlfn.DECIMAL($P28&amp;$R28&amp;$S28&amp;$T28&amp;$U28&amp;$W28&amp;$X28&amp;$Y28&amp;$Z28,2)&gt;0,IF(O28=".",".",1-O28),IF(O28=".",".",O28)),"")</f>
        <v>1</v>
      </c>
      <c r="P29" s="4">
        <f>IF($H28=1,IF(_xlfn.DECIMAL($R28&amp;$S28&amp;$T28&amp;$U28&amp;$W28&amp;$X28&amp;$Y28&amp;$Z28,2)&gt;0,IF(P28=".",".",1-P28),IF(P28=".",".",P28)),"")</f>
        <v>1</v>
      </c>
      <c r="Q29" s="4" t="str">
        <f t="shared" ref="Q29:AA29" si="27">IF($H28=1,IF(_xlfn.DECIMAL($J28&amp;$K28&amp;$M28&amp;$N28&amp;$O28&amp;$P28&amp;$R28&amp;$S28&amp;$T28&amp;$U28&amp;$W28&amp;$X28&amp;$Y28&amp;$Z28,2)&gt;0,IF(Q28=".",".",1-Q28),IF(Q28=".",".",Q28)),"")</f>
        <v>.</v>
      </c>
      <c r="R29" s="4">
        <f>IF($H28=1,IF(_xlfn.DECIMAL($S28&amp;$T28&amp;$U28&amp;$W28&amp;$X28&amp;$Y28&amp;$Z28,2)&gt;0,IF(R28=".",".",1-R28),IF(R28=".",".",R28)),"")</f>
        <v>1</v>
      </c>
      <c r="S29" s="4">
        <f>IF($H28=1,IF(_xlfn.DECIMAL($T28&amp;$U28&amp;$W28&amp;$X28&amp;$Y28&amp;$Z28,2)&gt;0,IF(S28=".",".",1-S28),IF(S28=".",".",S28)),"")</f>
        <v>1</v>
      </c>
      <c r="T29" s="4">
        <f>IF($H28=1,IF(_xlfn.DECIMAL($U28&amp;$W28&amp;$X28&amp;$Y28&amp;$Z28,2)&gt;0,IF(T28=".",".",1-T28),IF(T28=".",".",T28)),"")</f>
        <v>0</v>
      </c>
      <c r="U29" s="4">
        <f>IF($H28=1,IF(_xlfn.DECIMAL($W28&amp;$X28&amp;$Y28&amp;$Z28,2)&gt;0,IF(U28=".",".",1-U28),IF(U28=".",".",U28)),"")</f>
        <v>0</v>
      </c>
      <c r="V29" s="4" t="str">
        <f t="shared" ref="V29:AE29" si="28">IF($H28=1,IF(_xlfn.DECIMAL($J28&amp;$K28&amp;$M28&amp;$N28&amp;$O28&amp;$P28&amp;$R28&amp;$S28&amp;$T28&amp;$U28&amp;$W28&amp;$X28&amp;$Y28&amp;$Z28,2)&gt;0,IF(V28=".",".",1-V28),IF(V28=".",".",V28)),"")</f>
        <v>.</v>
      </c>
      <c r="W29" s="4">
        <f>IF($H28=1,IF(_xlfn.DECIMAL($X28&amp;$Y28&amp;$Z28,2)&gt;0,IF(W28=".",".",1-W28),IF(W28=".",".",W28)),"")</f>
        <v>1</v>
      </c>
      <c r="X29" s="4">
        <f>IF($H28=1,IF(_xlfn.DECIMAL($Y28&amp;$Z28,2)&gt;0,IF(X28=".",".",1-X28),IF(X28=".",".",X28)),"")</f>
        <v>0</v>
      </c>
      <c r="Y29" s="4">
        <f>IF($H28=1,IF(_xlfn.DECIMAL($Z28,2)&gt;0,IF(Y28=".",".",1-Y28),IF(Y28=".",".",Y28)),"")</f>
        <v>1</v>
      </c>
      <c r="Z29" s="4">
        <f>IF($H28=1,Z28,"")</f>
        <v>1</v>
      </c>
    </row>
    <row r="30" spans="1:32" x14ac:dyDescent="0.3">
      <c r="G30" s="15"/>
      <c r="H30" s="8" t="s">
        <v>43</v>
      </c>
      <c r="I30" s="8"/>
      <c r="J30" s="15">
        <f>IF(H25+H26+H27&gt;1,1,0)</f>
        <v>0</v>
      </c>
      <c r="L30" s="8" t="s">
        <v>44</v>
      </c>
      <c r="M30" s="8"/>
      <c r="N30" s="17">
        <f>1-MOD(SUM(R28:U28)+SUM(W28:Z28),2)</f>
        <v>1</v>
      </c>
      <c r="O30" s="8" t="s">
        <v>45</v>
      </c>
      <c r="P30" s="8"/>
      <c r="Q30" s="15">
        <f>V25</f>
        <v>0</v>
      </c>
      <c r="R30" s="17"/>
      <c r="S30" s="8" t="s">
        <v>46</v>
      </c>
      <c r="T30" s="8"/>
      <c r="U30" s="15">
        <f>IF(AB28=0,1,0)</f>
        <v>0</v>
      </c>
      <c r="V30" s="15"/>
      <c r="W30" s="9" t="s">
        <v>47</v>
      </c>
      <c r="X30" s="9"/>
      <c r="Y30" s="17">
        <f>H28</f>
        <v>1</v>
      </c>
      <c r="AA30" t="s">
        <v>48</v>
      </c>
      <c r="AB30" s="16">
        <f>MOD(J30+H25,2)</f>
        <v>1</v>
      </c>
      <c r="AC30" s="16"/>
      <c r="AD30" s="16"/>
      <c r="AE30" s="16"/>
      <c r="AF30" t="str">
        <f>VLOOKUP(IF(AB30=0,AB30&amp;J30,AB30&amp;"-"&amp;H26),AF$3:AG$6,2,0)</f>
        <v>При сложении положительных чисел получен отрицательный результат ПЕРЕПОЛНЕНИЕ!</v>
      </c>
    </row>
    <row r="33" spans="2:32" x14ac:dyDescent="0.3">
      <c r="G33" s="4"/>
      <c r="H33" s="6">
        <f t="shared" ref="H33" si="29">IF(I34=".",I33,ROUNDDOWN((I33+I34+I35)/2,0))</f>
        <v>1</v>
      </c>
      <c r="I33" s="6">
        <f t="shared" ref="I33" si="30">IF(J34=".",J33,ROUNDDOWN((J33+J34+J35)/2,0))</f>
        <v>1</v>
      </c>
      <c r="J33" s="6">
        <f t="shared" ref="J33" si="31">IF(K34=".",K33,ROUNDDOWN((K33+K34+K35)/2,0))</f>
        <v>1</v>
      </c>
      <c r="K33" s="6">
        <f t="shared" ref="K33" si="32">IF(L34=".",L33,ROUNDDOWN((L33+L34+L35)/2,0))</f>
        <v>1</v>
      </c>
      <c r="L33" s="6">
        <f t="shared" ref="L33" si="33">IF(M34=".",M33,ROUNDDOWN((M33+M34+M35)/2,0))</f>
        <v>1</v>
      </c>
      <c r="M33" s="6">
        <f t="shared" ref="M33" si="34">IF(N34=".",N33,ROUNDDOWN((N33+N34+N35)/2,0))</f>
        <v>0</v>
      </c>
      <c r="N33" s="6">
        <f t="shared" ref="N33" si="35">IF(O34=".",O33,ROUNDDOWN((O33+O34+O35)/2,0))</f>
        <v>0</v>
      </c>
      <c r="O33" s="6">
        <f t="shared" ref="O33" si="36">IF(P34=".",P33,ROUNDDOWN((P33+P34+P35)/2,0))</f>
        <v>1</v>
      </c>
      <c r="P33" s="6">
        <f t="shared" ref="P33" si="37">IF(Q34=".",Q33,ROUNDDOWN((Q33+Q34+Q35)/2,0))</f>
        <v>1</v>
      </c>
      <c r="Q33" s="6">
        <f t="shared" ref="Q33" si="38">IF(R34=".",R33,ROUNDDOWN((R33+R34+R35)/2,0))</f>
        <v>1</v>
      </c>
      <c r="R33" s="6">
        <f t="shared" ref="R33" si="39">IF(S34=".",S33,ROUNDDOWN((S33+S34+S35)/2,0))</f>
        <v>1</v>
      </c>
      <c r="S33" s="6">
        <f t="shared" ref="S33" si="40">IF(T34=".",T33,ROUNDDOWN((T33+T34+T35)/2,0))</f>
        <v>0</v>
      </c>
      <c r="T33" s="6">
        <f t="shared" ref="T33" si="41">IF(U34=".",U33,ROUNDDOWN((U33+U34+U35)/2,0))</f>
        <v>0</v>
      </c>
      <c r="U33" s="6">
        <f t="shared" ref="U33" si="42">IF(V34=".",V33,ROUNDDOWN((V33+V34+V35)/2,0))</f>
        <v>0</v>
      </c>
      <c r="V33" s="6">
        <f t="shared" ref="V33" si="43">IF(W34=".",W33,ROUNDDOWN((W33+W34+W35)/2,0))</f>
        <v>0</v>
      </c>
      <c r="W33" s="6">
        <f t="shared" ref="W33" si="44">IF(X34=".",X33,ROUNDDOWN((X33+X34+X35)/2,0))</f>
        <v>0</v>
      </c>
      <c r="X33" s="6">
        <f t="shared" ref="X33" si="45">IF(Y34=".",Y33,ROUNDDOWN((Y33+Y34+Y35)/2,0))</f>
        <v>0</v>
      </c>
      <c r="Y33" s="6">
        <f>IF(Z34=".",Z33,ROUNDDOWN((Z33+Z34+Z35)/2,0))</f>
        <v>1</v>
      </c>
      <c r="Z33" s="6"/>
    </row>
    <row r="34" spans="2:32" x14ac:dyDescent="0.3">
      <c r="B34" t="s">
        <v>21</v>
      </c>
      <c r="C34" t="s">
        <v>16</v>
      </c>
      <c r="F34" s="8" t="s">
        <v>27</v>
      </c>
      <c r="G34" s="4" t="str">
        <f>B34</f>
        <v>B7</v>
      </c>
      <c r="H34" s="4" t="str">
        <f>VLOOKUP($G34,$E$4:$Z$15,22-H$3,0)</f>
        <v>1</v>
      </c>
      <c r="I34" s="4" t="str">
        <f t="shared" ref="I34:Z35" si="46">VLOOKUP($G34,$E$4:$Z$15,22-I$3,0)</f>
        <v>1</v>
      </c>
      <c r="J34" s="4" t="str">
        <f t="shared" si="46"/>
        <v>1</v>
      </c>
      <c r="K34" s="4" t="str">
        <f t="shared" si="46"/>
        <v>0</v>
      </c>
      <c r="L34" s="4" t="str">
        <f t="shared" si="46"/>
        <v>.</v>
      </c>
      <c r="M34" s="4" t="str">
        <f t="shared" si="46"/>
        <v>1</v>
      </c>
      <c r="N34" s="4" t="str">
        <f t="shared" si="46"/>
        <v>0</v>
      </c>
      <c r="O34" s="4" t="str">
        <f t="shared" si="46"/>
        <v>0</v>
      </c>
      <c r="P34" s="4" t="str">
        <f t="shared" si="46"/>
        <v>1</v>
      </c>
      <c r="Q34" s="4" t="str">
        <f t="shared" si="46"/>
        <v>.</v>
      </c>
      <c r="R34" s="4" t="str">
        <f t="shared" si="46"/>
        <v>0</v>
      </c>
      <c r="S34" s="4" t="str">
        <f t="shared" si="46"/>
        <v>1</v>
      </c>
      <c r="T34" s="4" t="str">
        <f t="shared" si="46"/>
        <v>0</v>
      </c>
      <c r="U34" s="4" t="str">
        <f t="shared" si="46"/>
        <v>0</v>
      </c>
      <c r="V34" s="4" t="str">
        <f t="shared" si="46"/>
        <v>.</v>
      </c>
      <c r="W34" s="4" t="str">
        <f t="shared" si="46"/>
        <v>1</v>
      </c>
      <c r="X34" s="4" t="str">
        <f t="shared" si="46"/>
        <v>1</v>
      </c>
      <c r="Y34" s="4" t="str">
        <f t="shared" si="46"/>
        <v>0</v>
      </c>
      <c r="Z34" s="4" t="str">
        <f t="shared" si="46"/>
        <v>1</v>
      </c>
      <c r="AC34" s="8" t="s">
        <v>27</v>
      </c>
      <c r="AD34" t="str">
        <f>"X"&amp;MID(B34,2,2)</f>
        <v>X7</v>
      </c>
      <c r="AE34">
        <f>VLOOKUP(AD34,$A$4:$C$15,3,0)</f>
        <v>-5811</v>
      </c>
    </row>
    <row r="35" spans="2:32" x14ac:dyDescent="0.3">
      <c r="F35" s="8"/>
      <c r="G35" s="4" t="str">
        <f>C34</f>
        <v>B2</v>
      </c>
      <c r="H35" s="7" t="str">
        <f>VLOOKUP($G35,$E$4:$Z$15,22-H$3,0)</f>
        <v>0</v>
      </c>
      <c r="I35" s="7" t="str">
        <f t="shared" si="46"/>
        <v>0</v>
      </c>
      <c r="J35" s="7" t="str">
        <f t="shared" si="46"/>
        <v>1</v>
      </c>
      <c r="K35" s="7" t="str">
        <f t="shared" si="46"/>
        <v>1</v>
      </c>
      <c r="L35" s="7" t="str">
        <f t="shared" si="46"/>
        <v>.</v>
      </c>
      <c r="M35" s="7" t="str">
        <f t="shared" si="46"/>
        <v>1</v>
      </c>
      <c r="N35" s="7" t="str">
        <f t="shared" si="46"/>
        <v>1</v>
      </c>
      <c r="O35" s="7" t="str">
        <f t="shared" si="46"/>
        <v>0</v>
      </c>
      <c r="P35" s="7" t="str">
        <f t="shared" si="46"/>
        <v>0</v>
      </c>
      <c r="Q35" s="7" t="str">
        <f t="shared" si="46"/>
        <v>.</v>
      </c>
      <c r="R35" s="7" t="str">
        <f t="shared" si="46"/>
        <v>1</v>
      </c>
      <c r="S35" s="7" t="str">
        <f t="shared" si="46"/>
        <v>1</v>
      </c>
      <c r="T35" s="7" t="str">
        <f t="shared" si="46"/>
        <v>0</v>
      </c>
      <c r="U35" s="7" t="str">
        <f t="shared" si="46"/>
        <v>0</v>
      </c>
      <c r="V35" s="7" t="str">
        <f t="shared" si="46"/>
        <v>.</v>
      </c>
      <c r="W35" s="7" t="str">
        <f t="shared" si="46"/>
        <v>0</v>
      </c>
      <c r="X35" s="7" t="str">
        <f t="shared" si="46"/>
        <v>0</v>
      </c>
      <c r="Y35" s="7" t="str">
        <f t="shared" si="46"/>
        <v>0</v>
      </c>
      <c r="Z35" s="7" t="str">
        <f t="shared" si="46"/>
        <v>1</v>
      </c>
      <c r="AC35" s="8"/>
      <c r="AD35" t="str">
        <f>"X"&amp;MID(C34,2,2)</f>
        <v>X2</v>
      </c>
      <c r="AE35" s="11">
        <f>VLOOKUP(AD35,$A$4:$C$15,3,0)</f>
        <v>15553</v>
      </c>
    </row>
    <row r="36" spans="2:32" ht="15.6" x14ac:dyDescent="0.35">
      <c r="G36" s="4"/>
      <c r="H36" s="4">
        <f t="shared" ref="H36:Y36" si="47">IF(H35=".",H35,MOD(H35+H34+H33, 2))</f>
        <v>0</v>
      </c>
      <c r="I36" s="4">
        <f t="shared" si="47"/>
        <v>0</v>
      </c>
      <c r="J36" s="4">
        <f t="shared" si="47"/>
        <v>1</v>
      </c>
      <c r="K36" s="4">
        <f t="shared" si="47"/>
        <v>0</v>
      </c>
      <c r="L36" s="4" t="str">
        <f t="shared" si="47"/>
        <v>.</v>
      </c>
      <c r="M36" s="4">
        <f t="shared" si="47"/>
        <v>0</v>
      </c>
      <c r="N36" s="4">
        <f t="shared" si="47"/>
        <v>1</v>
      </c>
      <c r="O36" s="4">
        <f t="shared" si="47"/>
        <v>1</v>
      </c>
      <c r="P36" s="4">
        <f t="shared" si="47"/>
        <v>0</v>
      </c>
      <c r="Q36" s="4" t="str">
        <f t="shared" si="47"/>
        <v>.</v>
      </c>
      <c r="R36" s="4">
        <f t="shared" si="47"/>
        <v>0</v>
      </c>
      <c r="S36" s="4">
        <f t="shared" si="47"/>
        <v>0</v>
      </c>
      <c r="T36" s="4">
        <f t="shared" si="47"/>
        <v>0</v>
      </c>
      <c r="U36" s="4">
        <f t="shared" si="47"/>
        <v>0</v>
      </c>
      <c r="V36" s="4" t="str">
        <f t="shared" si="47"/>
        <v>.</v>
      </c>
      <c r="W36" s="4">
        <f t="shared" si="47"/>
        <v>1</v>
      </c>
      <c r="X36" s="4">
        <f t="shared" si="47"/>
        <v>1</v>
      </c>
      <c r="Y36" s="4">
        <f t="shared" si="47"/>
        <v>1</v>
      </c>
      <c r="Z36" s="4">
        <f>IF(Z35=".",Z35,MOD(Z35+Z34+Z33, 2))</f>
        <v>0</v>
      </c>
      <c r="AA36" s="14" t="s">
        <v>42</v>
      </c>
      <c r="AB36" s="4">
        <f>IF(H36=1,_xlfn.DECIMAL(H36&amp;I36&amp;J36&amp;K36&amp;M36&amp;N36&amp;O36&amp;P36&amp;R36&amp;S36&amp;T36&amp;U36&amp;W36&amp;X36&amp;Y36&amp;Z36,2)-65536,_xlfn.DECIMAL(H36&amp;I36&amp;J36&amp;K36&amp;M36&amp;N36&amp;O36&amp;P36&amp;R36&amp;S36&amp;T36&amp;U36&amp;W36&amp;X36&amp;Y36&amp;Z36,2))</f>
        <v>9742</v>
      </c>
      <c r="AC36" s="13" t="s">
        <v>41</v>
      </c>
      <c r="AE36">
        <f>AE34+AE35</f>
        <v>9742</v>
      </c>
      <c r="AF36" s="13" t="s">
        <v>41</v>
      </c>
    </row>
    <row r="37" spans="2:32" x14ac:dyDescent="0.3">
      <c r="G37" s="4" t="str">
        <f>IF(H36=1,"Из доп кода","")</f>
        <v/>
      </c>
      <c r="H37" s="4" t="str">
        <f>IF(H36=1,1,"")</f>
        <v/>
      </c>
      <c r="I37" s="4" t="str">
        <f>IF($H36=1,IF(_xlfn.DECIMAL($J36&amp;$K36&amp;$M36&amp;$N36&amp;$O36&amp;$P36&amp;$R36&amp;$S36&amp;$T36&amp;$U36&amp;$W36&amp;$X36&amp;$Y36&amp;$Z36,2)&gt;0,IF(I36=".",".",1-I36),IF(I36=".",".",I36)),"")</f>
        <v/>
      </c>
      <c r="J37" s="4" t="str">
        <f>IF($H36=1,IF(_xlfn.DECIMAL($K36&amp;$M36&amp;$N36&amp;$O36&amp;$P36&amp;$R36&amp;$S36&amp;$T36&amp;$U36&amp;$W36&amp;$X36&amp;$Y36&amp;$Z36,2)&gt;0,IF(J36=".",".",1-J36),IF(J36=".",".",J36)),"")</f>
        <v/>
      </c>
      <c r="K37" s="4" t="str">
        <f>IF($H36=1,IF(_xlfn.DECIMAL($M36&amp;$N36&amp;$O36&amp;$P36&amp;$R36&amp;$S36&amp;$T36&amp;$U36&amp;$W36&amp;$X36&amp;$Y36&amp;$Z36,2)&gt;0,IF(K36=".",".",1-K36),IF(K36=".",".",K36)),"")</f>
        <v/>
      </c>
      <c r="L37" s="4" t="str">
        <f t="shared" ref="L37:V37" si="48">IF($H36=1,IF(_xlfn.DECIMAL($J36&amp;$K36&amp;$M36&amp;$N36&amp;$O36&amp;$P36&amp;$R36&amp;$S36&amp;$T36&amp;$U36&amp;$W36&amp;$X36&amp;$Y36&amp;$Z36,2)&gt;0,IF(L36=".",".",1-L36),IF(L36=".",".",L36)),"")</f>
        <v/>
      </c>
      <c r="M37" s="4" t="str">
        <f>IF($H36=1,IF(_xlfn.DECIMAL($N36&amp;$O36&amp;$P36&amp;$R36&amp;$S36&amp;$T36&amp;$U36&amp;$W36&amp;$X36&amp;$Y36&amp;$Z36,2)&gt;0,IF(M36=".",".",1-M36),IF(M36=".",".",M36)),"")</f>
        <v/>
      </c>
      <c r="N37" s="4" t="str">
        <f>IF($H36=1,IF(_xlfn.DECIMAL($O36&amp;$P36&amp;$R36&amp;$S36&amp;$T36&amp;$U36&amp;$W36&amp;$X36&amp;$Y36&amp;$Z36,2)&gt;0,IF(N36=".",".",1-N36),IF(N36=".",".",N36)),"")</f>
        <v/>
      </c>
      <c r="O37" s="4" t="str">
        <f>IF($H36=1,IF(_xlfn.DECIMAL($P36&amp;$R36&amp;$S36&amp;$T36&amp;$U36&amp;$W36&amp;$X36&amp;$Y36&amp;$Z36,2)&gt;0,IF(O36=".",".",1-O36),IF(O36=".",".",O36)),"")</f>
        <v/>
      </c>
      <c r="P37" s="4" t="str">
        <f>IF($H36=1,IF(_xlfn.DECIMAL($R36&amp;$S36&amp;$T36&amp;$U36&amp;$W36&amp;$X36&amp;$Y36&amp;$Z36,2)&gt;0,IF(P36=".",".",1-P36),IF(P36=".",".",P36)),"")</f>
        <v/>
      </c>
      <c r="Q37" s="4" t="str">
        <f t="shared" ref="Q37:AA37" si="49">IF($H36=1,IF(_xlfn.DECIMAL($J36&amp;$K36&amp;$M36&amp;$N36&amp;$O36&amp;$P36&amp;$R36&amp;$S36&amp;$T36&amp;$U36&amp;$W36&amp;$X36&amp;$Y36&amp;$Z36,2)&gt;0,IF(Q36=".",".",1-Q36),IF(Q36=".",".",Q36)),"")</f>
        <v/>
      </c>
      <c r="R37" s="4" t="str">
        <f>IF($H36=1,IF(_xlfn.DECIMAL($S36&amp;$T36&amp;$U36&amp;$W36&amp;$X36&amp;$Y36&amp;$Z36,2)&gt;0,IF(R36=".",".",1-R36),IF(R36=".",".",R36)),"")</f>
        <v/>
      </c>
      <c r="S37" s="4" t="str">
        <f>IF($H36=1,IF(_xlfn.DECIMAL($T36&amp;$U36&amp;$W36&amp;$X36&amp;$Y36&amp;$Z36,2)&gt;0,IF(S36=".",".",1-S36),IF(S36=".",".",S36)),"")</f>
        <v/>
      </c>
      <c r="T37" s="4" t="str">
        <f>IF($H36=1,IF(_xlfn.DECIMAL($U36&amp;$W36&amp;$X36&amp;$Y36&amp;$Z36,2)&gt;0,IF(T36=".",".",1-T36),IF(T36=".",".",T36)),"")</f>
        <v/>
      </c>
      <c r="U37" s="4" t="str">
        <f>IF($H36=1,IF(_xlfn.DECIMAL($W36&amp;$X36&amp;$Y36&amp;$Z36,2)&gt;0,IF(U36=".",".",1-U36),IF(U36=".",".",U36)),"")</f>
        <v/>
      </c>
      <c r="V37" s="4" t="str">
        <f t="shared" ref="V37:AE37" si="50">IF($H36=1,IF(_xlfn.DECIMAL($J36&amp;$K36&amp;$M36&amp;$N36&amp;$O36&amp;$P36&amp;$R36&amp;$S36&amp;$T36&amp;$U36&amp;$W36&amp;$X36&amp;$Y36&amp;$Z36,2)&gt;0,IF(V36=".",".",1-V36),IF(V36=".",".",V36)),"")</f>
        <v/>
      </c>
      <c r="W37" s="4" t="str">
        <f>IF($H36=1,IF(_xlfn.DECIMAL($X36&amp;$Y36&amp;$Z36,2)&gt;0,IF(W36=".",".",1-W36),IF(W36=".",".",W36)),"")</f>
        <v/>
      </c>
      <c r="X37" s="4" t="str">
        <f>IF($H36=1,IF(_xlfn.DECIMAL($Y36&amp;$Z36,2)&gt;0,IF(X36=".",".",1-X36),IF(X36=".",".",X36)),"")</f>
        <v/>
      </c>
      <c r="Y37" s="4" t="str">
        <f>IF($H36=1,IF(_xlfn.DECIMAL($Z36,2)&gt;0,IF(Y36=".",".",1-Y36),IF(Y36=".",".",Y36)),"")</f>
        <v/>
      </c>
      <c r="Z37" s="4" t="str">
        <f>IF($H36=1,Z36,"")</f>
        <v/>
      </c>
    </row>
    <row r="38" spans="2:32" x14ac:dyDescent="0.3">
      <c r="G38" s="15"/>
      <c r="H38" s="8" t="s">
        <v>43</v>
      </c>
      <c r="I38" s="8"/>
      <c r="J38" s="15">
        <f>IF(H33+H34+H35&gt;1,1,0)</f>
        <v>1</v>
      </c>
      <c r="L38" s="8" t="s">
        <v>44</v>
      </c>
      <c r="M38" s="8"/>
      <c r="N38" s="17">
        <f>1-MOD(SUM(R36:U36)+SUM(W36:Z36),2)</f>
        <v>0</v>
      </c>
      <c r="O38" s="8" t="s">
        <v>45</v>
      </c>
      <c r="P38" s="8"/>
      <c r="Q38" s="15">
        <f>V33</f>
        <v>0</v>
      </c>
      <c r="R38" s="17"/>
      <c r="S38" s="8" t="s">
        <v>46</v>
      </c>
      <c r="T38" s="8"/>
      <c r="U38" s="15">
        <f>IF(AB36=0,1,0)</f>
        <v>0</v>
      </c>
      <c r="V38" s="15"/>
      <c r="W38" s="9" t="s">
        <v>47</v>
      </c>
      <c r="X38" s="9"/>
      <c r="Y38" s="17">
        <f>H36</f>
        <v>0</v>
      </c>
      <c r="AA38" t="s">
        <v>48</v>
      </c>
      <c r="AB38" s="16">
        <f>MOD(J38+H33,2)</f>
        <v>0</v>
      </c>
      <c r="AC38" s="16"/>
      <c r="AD38" s="16"/>
      <c r="AE38" s="16"/>
      <c r="AF38" t="str">
        <f>VLOOKUP(IF(AB38=0,AB38&amp;J38,AB38&amp;"-"&amp;H34),AF$3:AG$6,2,0)</f>
        <v>Результат корректный. Перенос из старшего разряда не учитывается</v>
      </c>
    </row>
    <row r="41" spans="2:32" x14ac:dyDescent="0.3">
      <c r="G41" s="4"/>
      <c r="H41" s="6">
        <f t="shared" ref="H41" si="51">IF(I42=".",I41,ROUNDDOWN((I41+I42+I43)/2,0))</f>
        <v>1</v>
      </c>
      <c r="I41" s="6">
        <f t="shared" ref="I41" si="52">IF(J42=".",J41,ROUNDDOWN((J41+J42+J43)/2,0))</f>
        <v>0</v>
      </c>
      <c r="J41" s="6">
        <f t="shared" ref="J41" si="53">IF(K42=".",K41,ROUNDDOWN((K41+K42+K43)/2,0))</f>
        <v>0</v>
      </c>
      <c r="K41" s="6">
        <f t="shared" ref="K41" si="54">IF(L42=".",L41,ROUNDDOWN((L41+L42+L43)/2,0))</f>
        <v>0</v>
      </c>
      <c r="L41" s="6">
        <f t="shared" ref="L41" si="55">IF(M42=".",M41,ROUNDDOWN((M41+M42+M43)/2,0))</f>
        <v>0</v>
      </c>
      <c r="M41" s="6">
        <f t="shared" ref="M41" si="56">IF(N42=".",N41,ROUNDDOWN((N41+N42+N43)/2,0))</f>
        <v>0</v>
      </c>
      <c r="N41" s="6">
        <f t="shared" ref="N41" si="57">IF(O42=".",O41,ROUNDDOWN((O41+O42+O43)/2,0))</f>
        <v>1</v>
      </c>
      <c r="O41" s="6">
        <f t="shared" ref="O41" si="58">IF(P42=".",P41,ROUNDDOWN((P41+P42+P43)/2,0))</f>
        <v>1</v>
      </c>
      <c r="P41" s="6">
        <f t="shared" ref="P41" si="59">IF(Q42=".",Q41,ROUNDDOWN((Q41+Q42+Q43)/2,0))</f>
        <v>0</v>
      </c>
      <c r="Q41" s="6">
        <f t="shared" ref="Q41" si="60">IF(R42=".",R41,ROUNDDOWN((R41+R42+R43)/2,0))</f>
        <v>0</v>
      </c>
      <c r="R41" s="6">
        <f t="shared" ref="R41" si="61">IF(S42=".",S41,ROUNDDOWN((S41+S42+S43)/2,0))</f>
        <v>1</v>
      </c>
      <c r="S41" s="6">
        <f t="shared" ref="S41" si="62">IF(T42=".",T41,ROUNDDOWN((T41+T42+T43)/2,0))</f>
        <v>1</v>
      </c>
      <c r="T41" s="6">
        <f t="shared" ref="T41" si="63">IF(U42=".",U41,ROUNDDOWN((U41+U42+U43)/2,0))</f>
        <v>1</v>
      </c>
      <c r="U41" s="6">
        <f t="shared" ref="U41" si="64">IF(V42=".",V41,ROUNDDOWN((V41+V42+V43)/2,0))</f>
        <v>1</v>
      </c>
      <c r="V41" s="6">
        <f t="shared" ref="V41" si="65">IF(W42=".",W41,ROUNDDOWN((W41+W42+W43)/2,0))</f>
        <v>1</v>
      </c>
      <c r="W41" s="6">
        <f t="shared" ref="W41" si="66">IF(X42=".",X41,ROUNDDOWN((X41+X42+X43)/2,0))</f>
        <v>1</v>
      </c>
      <c r="X41" s="6">
        <f t="shared" ref="X41" si="67">IF(Y42=".",Y41,ROUNDDOWN((Y41+Y42+Y43)/2,0))</f>
        <v>1</v>
      </c>
      <c r="Y41" s="6">
        <f>IF(Z42=".",Z41,ROUNDDOWN((Z41+Z42+Z43)/2,0))</f>
        <v>1</v>
      </c>
      <c r="Z41" s="6"/>
    </row>
    <row r="42" spans="2:32" x14ac:dyDescent="0.3">
      <c r="B42" t="s">
        <v>21</v>
      </c>
      <c r="C42" t="s">
        <v>22</v>
      </c>
      <c r="F42" s="8" t="s">
        <v>27</v>
      </c>
      <c r="G42" s="4" t="str">
        <f>B42</f>
        <v>B7</v>
      </c>
      <c r="H42" s="4" t="str">
        <f>VLOOKUP($G42,$E$4:$Z$15,22-H$3,0)</f>
        <v>1</v>
      </c>
      <c r="I42" s="4" t="str">
        <f t="shared" ref="I42:Z43" si="68">VLOOKUP($G42,$E$4:$Z$15,22-I$3,0)</f>
        <v>1</v>
      </c>
      <c r="J42" s="4" t="str">
        <f t="shared" si="68"/>
        <v>1</v>
      </c>
      <c r="K42" s="4" t="str">
        <f t="shared" si="68"/>
        <v>0</v>
      </c>
      <c r="L42" s="4" t="str">
        <f t="shared" si="68"/>
        <v>.</v>
      </c>
      <c r="M42" s="4" t="str">
        <f t="shared" si="68"/>
        <v>1</v>
      </c>
      <c r="N42" s="4" t="str">
        <f t="shared" si="68"/>
        <v>0</v>
      </c>
      <c r="O42" s="4" t="str">
        <f t="shared" si="68"/>
        <v>0</v>
      </c>
      <c r="P42" s="4" t="str">
        <f t="shared" si="68"/>
        <v>1</v>
      </c>
      <c r="Q42" s="4" t="str">
        <f t="shared" si="68"/>
        <v>.</v>
      </c>
      <c r="R42" s="4" t="str">
        <f t="shared" si="68"/>
        <v>0</v>
      </c>
      <c r="S42" s="4" t="str">
        <f t="shared" si="68"/>
        <v>1</v>
      </c>
      <c r="T42" s="4" t="str">
        <f t="shared" si="68"/>
        <v>0</v>
      </c>
      <c r="U42" s="4" t="str">
        <f t="shared" si="68"/>
        <v>0</v>
      </c>
      <c r="V42" s="4" t="str">
        <f t="shared" si="68"/>
        <v>.</v>
      </c>
      <c r="W42" s="4" t="str">
        <f t="shared" si="68"/>
        <v>1</v>
      </c>
      <c r="X42" s="4" t="str">
        <f t="shared" si="68"/>
        <v>1</v>
      </c>
      <c r="Y42" s="4" t="str">
        <f t="shared" si="68"/>
        <v>0</v>
      </c>
      <c r="Z42" s="4" t="str">
        <f t="shared" si="68"/>
        <v>1</v>
      </c>
      <c r="AC42" s="8" t="s">
        <v>27</v>
      </c>
      <c r="AD42" t="str">
        <f>"X"&amp;MID(B42,2,2)</f>
        <v>X7</v>
      </c>
      <c r="AE42">
        <f>VLOOKUP(AD42,$A$4:$C$15,3,0)</f>
        <v>-5811</v>
      </c>
    </row>
    <row r="43" spans="2:32" x14ac:dyDescent="0.3">
      <c r="F43" s="8"/>
      <c r="G43" s="4" t="str">
        <f>C42</f>
        <v>B8</v>
      </c>
      <c r="H43" s="7" t="str">
        <f>VLOOKUP($G43,$E$4:$Z$15,22-H$3,0)</f>
        <v>1</v>
      </c>
      <c r="I43" s="7" t="str">
        <f t="shared" si="68"/>
        <v>1</v>
      </c>
      <c r="J43" s="7" t="str">
        <f t="shared" si="68"/>
        <v>0</v>
      </c>
      <c r="K43" s="7" t="str">
        <f t="shared" si="68"/>
        <v>0</v>
      </c>
      <c r="L43" s="7" t="str">
        <f t="shared" si="68"/>
        <v>.</v>
      </c>
      <c r="M43" s="7" t="str">
        <f t="shared" si="68"/>
        <v>0</v>
      </c>
      <c r="N43" s="7" t="str">
        <f t="shared" si="68"/>
        <v>0</v>
      </c>
      <c r="O43" s="7" t="str">
        <f t="shared" si="68"/>
        <v>1</v>
      </c>
      <c r="P43" s="7" t="str">
        <f t="shared" si="68"/>
        <v>1</v>
      </c>
      <c r="Q43" s="7" t="str">
        <f t="shared" si="68"/>
        <v>.</v>
      </c>
      <c r="R43" s="7" t="str">
        <f t="shared" si="68"/>
        <v>0</v>
      </c>
      <c r="S43" s="7" t="str">
        <f t="shared" si="68"/>
        <v>0</v>
      </c>
      <c r="T43" s="7" t="str">
        <f t="shared" si="68"/>
        <v>1</v>
      </c>
      <c r="U43" s="7" t="str">
        <f t="shared" si="68"/>
        <v>1</v>
      </c>
      <c r="V43" s="7" t="str">
        <f t="shared" si="68"/>
        <v>.</v>
      </c>
      <c r="W43" s="7" t="str">
        <f t="shared" si="68"/>
        <v>1</v>
      </c>
      <c r="X43" s="7" t="str">
        <f t="shared" si="68"/>
        <v>1</v>
      </c>
      <c r="Y43" s="7" t="str">
        <f t="shared" si="68"/>
        <v>1</v>
      </c>
      <c r="Z43" s="7" t="str">
        <f t="shared" si="68"/>
        <v>1</v>
      </c>
      <c r="AC43" s="8"/>
      <c r="AD43" t="str">
        <f>"X"&amp;MID(C42,2,2)</f>
        <v>X8</v>
      </c>
      <c r="AE43" s="11">
        <f>VLOOKUP(AD43,$A$4:$C$15,3,0)</f>
        <v>-15553</v>
      </c>
    </row>
    <row r="44" spans="2:32" ht="15.6" x14ac:dyDescent="0.35">
      <c r="G44" s="4"/>
      <c r="H44" s="4">
        <f t="shared" ref="H44:Y44" si="69">IF(H43=".",H43,MOD(H43+H42+H41, 2))</f>
        <v>1</v>
      </c>
      <c r="I44" s="4">
        <f t="shared" si="69"/>
        <v>0</v>
      </c>
      <c r="J44" s="4">
        <f t="shared" si="69"/>
        <v>1</v>
      </c>
      <c r="K44" s="4">
        <f t="shared" si="69"/>
        <v>0</v>
      </c>
      <c r="L44" s="4" t="str">
        <f t="shared" si="69"/>
        <v>.</v>
      </c>
      <c r="M44" s="4">
        <f t="shared" si="69"/>
        <v>1</v>
      </c>
      <c r="N44" s="4">
        <f t="shared" si="69"/>
        <v>1</v>
      </c>
      <c r="O44" s="4">
        <f t="shared" si="69"/>
        <v>0</v>
      </c>
      <c r="P44" s="4">
        <f t="shared" si="69"/>
        <v>0</v>
      </c>
      <c r="Q44" s="4" t="str">
        <f t="shared" si="69"/>
        <v>.</v>
      </c>
      <c r="R44" s="4">
        <f t="shared" si="69"/>
        <v>1</v>
      </c>
      <c r="S44" s="4">
        <f t="shared" si="69"/>
        <v>0</v>
      </c>
      <c r="T44" s="4">
        <f t="shared" si="69"/>
        <v>0</v>
      </c>
      <c r="U44" s="4">
        <f t="shared" si="69"/>
        <v>0</v>
      </c>
      <c r="V44" s="4" t="str">
        <f t="shared" si="69"/>
        <v>.</v>
      </c>
      <c r="W44" s="4">
        <f t="shared" si="69"/>
        <v>1</v>
      </c>
      <c r="X44" s="4">
        <f t="shared" si="69"/>
        <v>1</v>
      </c>
      <c r="Y44" s="4">
        <f t="shared" si="69"/>
        <v>0</v>
      </c>
      <c r="Z44" s="4">
        <f>IF(Z43=".",Z43,MOD(Z43+Z42+Z41, 2))</f>
        <v>0</v>
      </c>
      <c r="AA44" s="14" t="s">
        <v>42</v>
      </c>
      <c r="AB44" s="4">
        <f>IF(H44=1,_xlfn.DECIMAL(H44&amp;I44&amp;J44&amp;K44&amp;M44&amp;N44&amp;O44&amp;P44&amp;R44&amp;S44&amp;T44&amp;U44&amp;W44&amp;X44&amp;Y44&amp;Z44,2)-65536,_xlfn.DECIMAL(H44&amp;I44&amp;J44&amp;K44&amp;M44&amp;N44&amp;O44&amp;P44&amp;R44&amp;S44&amp;T44&amp;U44&amp;W44&amp;X44&amp;Y44&amp;Z44,2))</f>
        <v>-21364</v>
      </c>
      <c r="AC44" s="13" t="s">
        <v>41</v>
      </c>
      <c r="AE44">
        <f>AE42+AE43</f>
        <v>-21364</v>
      </c>
      <c r="AF44" s="13" t="s">
        <v>41</v>
      </c>
    </row>
    <row r="45" spans="2:32" x14ac:dyDescent="0.3">
      <c r="G45" s="4" t="str">
        <f>IF(H44=1,"Из доп кода","")</f>
        <v>Из доп кода</v>
      </c>
      <c r="H45" s="4">
        <f>IF(H44=1,1,"")</f>
        <v>1</v>
      </c>
      <c r="I45" s="4">
        <f>IF($H44=1,IF(_xlfn.DECIMAL($J44&amp;$K44&amp;$M44&amp;$N44&amp;$O44&amp;$P44&amp;$R44&amp;$S44&amp;$T44&amp;$U44&amp;$W44&amp;$X44&amp;$Y44&amp;$Z44,2)&gt;0,IF(I44=".",".",1-I44),IF(I44=".",".",I44)),"")</f>
        <v>1</v>
      </c>
      <c r="J45" s="4">
        <f>IF($H44=1,IF(_xlfn.DECIMAL($K44&amp;$M44&amp;$N44&amp;$O44&amp;$P44&amp;$R44&amp;$S44&amp;$T44&amp;$U44&amp;$W44&amp;$X44&amp;$Y44&amp;$Z44,2)&gt;0,IF(J44=".",".",1-J44),IF(J44=".",".",J44)),"")</f>
        <v>0</v>
      </c>
      <c r="K45" s="4">
        <f>IF($H44=1,IF(_xlfn.DECIMAL($M44&amp;$N44&amp;$O44&amp;$P44&amp;$R44&amp;$S44&amp;$T44&amp;$U44&amp;$W44&amp;$X44&amp;$Y44&amp;$Z44,2)&gt;0,IF(K44=".",".",1-K44),IF(K44=".",".",K44)),"")</f>
        <v>1</v>
      </c>
      <c r="L45" s="4" t="str">
        <f t="shared" ref="L45:V45" si="70">IF($H44=1,IF(_xlfn.DECIMAL($J44&amp;$K44&amp;$M44&amp;$N44&amp;$O44&amp;$P44&amp;$R44&amp;$S44&amp;$T44&amp;$U44&amp;$W44&amp;$X44&amp;$Y44&amp;$Z44,2)&gt;0,IF(L44=".",".",1-L44),IF(L44=".",".",L44)),"")</f>
        <v>.</v>
      </c>
      <c r="M45" s="4">
        <f>IF($H44=1,IF(_xlfn.DECIMAL($N44&amp;$O44&amp;$P44&amp;$R44&amp;$S44&amp;$T44&amp;$U44&amp;$W44&amp;$X44&amp;$Y44&amp;$Z44,2)&gt;0,IF(M44=".",".",1-M44),IF(M44=".",".",M44)),"")</f>
        <v>0</v>
      </c>
      <c r="N45" s="4">
        <f>IF($H44=1,IF(_xlfn.DECIMAL($O44&amp;$P44&amp;$R44&amp;$S44&amp;$T44&amp;$U44&amp;$W44&amp;$X44&amp;$Y44&amp;$Z44,2)&gt;0,IF(N44=".",".",1-N44),IF(N44=".",".",N44)),"")</f>
        <v>0</v>
      </c>
      <c r="O45" s="4">
        <f>IF($H44=1,IF(_xlfn.DECIMAL($P44&amp;$R44&amp;$S44&amp;$T44&amp;$U44&amp;$W44&amp;$X44&amp;$Y44&amp;$Z44,2)&gt;0,IF(O44=".",".",1-O44),IF(O44=".",".",O44)),"")</f>
        <v>1</v>
      </c>
      <c r="P45" s="4">
        <f>IF($H44=1,IF(_xlfn.DECIMAL($R44&amp;$S44&amp;$T44&amp;$U44&amp;$W44&amp;$X44&amp;$Y44&amp;$Z44,2)&gt;0,IF(P44=".",".",1-P44),IF(P44=".",".",P44)),"")</f>
        <v>1</v>
      </c>
      <c r="Q45" s="4" t="str">
        <f t="shared" ref="Q45:AA45" si="71">IF($H44=1,IF(_xlfn.DECIMAL($J44&amp;$K44&amp;$M44&amp;$N44&amp;$O44&amp;$P44&amp;$R44&amp;$S44&amp;$T44&amp;$U44&amp;$W44&amp;$X44&amp;$Y44&amp;$Z44,2)&gt;0,IF(Q44=".",".",1-Q44),IF(Q44=".",".",Q44)),"")</f>
        <v>.</v>
      </c>
      <c r="R45" s="4">
        <f>IF($H44=1,IF(_xlfn.DECIMAL($S44&amp;$T44&amp;$U44&amp;$W44&amp;$X44&amp;$Y44&amp;$Z44,2)&gt;0,IF(R44=".",".",1-R44),IF(R44=".",".",R44)),"")</f>
        <v>0</v>
      </c>
      <c r="S45" s="4">
        <f>IF($H44=1,IF(_xlfn.DECIMAL($T44&amp;$U44&amp;$W44&amp;$X44&amp;$Y44&amp;$Z44,2)&gt;0,IF(S44=".",".",1-S44),IF(S44=".",".",S44)),"")</f>
        <v>1</v>
      </c>
      <c r="T45" s="4">
        <f>IF($H44=1,IF(_xlfn.DECIMAL($U44&amp;$W44&amp;$X44&amp;$Y44&amp;$Z44,2)&gt;0,IF(T44=".",".",1-T44),IF(T44=".",".",T44)),"")</f>
        <v>1</v>
      </c>
      <c r="U45" s="4">
        <f>IF($H44=1,IF(_xlfn.DECIMAL($W44&amp;$X44&amp;$Y44&amp;$Z44,2)&gt;0,IF(U44=".",".",1-U44),IF(U44=".",".",U44)),"")</f>
        <v>1</v>
      </c>
      <c r="V45" s="4" t="str">
        <f t="shared" ref="V45:AE45" si="72">IF($H44=1,IF(_xlfn.DECIMAL($J44&amp;$K44&amp;$M44&amp;$N44&amp;$O44&amp;$P44&amp;$R44&amp;$S44&amp;$T44&amp;$U44&amp;$W44&amp;$X44&amp;$Y44&amp;$Z44,2)&gt;0,IF(V44=".",".",1-V44),IF(V44=".",".",V44)),"")</f>
        <v>.</v>
      </c>
      <c r="W45" s="4">
        <f>IF($H44=1,IF(_xlfn.DECIMAL($X44&amp;$Y44&amp;$Z44,2)&gt;0,IF(W44=".",".",1-W44),IF(W44=".",".",W44)),"")</f>
        <v>0</v>
      </c>
      <c r="X45" s="4">
        <f>IF($H44=1,IF(_xlfn.DECIMAL($Y44&amp;$Z44,2)&gt;0,IF(X44=".",".",1-X44),IF(X44=".",".",X44)),"")</f>
        <v>1</v>
      </c>
      <c r="Y45" s="4">
        <f>IF($H44=1,IF(_xlfn.DECIMAL($Z44,2)&gt;0,IF(Y44=".",".",1-Y44),IF(Y44=".",".",Y44)),"")</f>
        <v>0</v>
      </c>
      <c r="Z45" s="4">
        <f>IF($H44=1,Z44,"")</f>
        <v>0</v>
      </c>
    </row>
    <row r="46" spans="2:32" x14ac:dyDescent="0.3">
      <c r="G46" s="15"/>
      <c r="H46" s="8" t="s">
        <v>43</v>
      </c>
      <c r="I46" s="8"/>
      <c r="J46" s="15">
        <f>IF(H41+H42+H43&gt;1,1,0)</f>
        <v>1</v>
      </c>
      <c r="L46" s="8" t="s">
        <v>44</v>
      </c>
      <c r="M46" s="8"/>
      <c r="N46" s="17">
        <f>1-MOD(SUM(R44:U44)+SUM(W44:Z44),2)</f>
        <v>0</v>
      </c>
      <c r="O46" s="8" t="s">
        <v>45</v>
      </c>
      <c r="P46" s="8"/>
      <c r="Q46" s="15">
        <f>V41</f>
        <v>1</v>
      </c>
      <c r="R46" s="17"/>
      <c r="S46" s="8" t="s">
        <v>46</v>
      </c>
      <c r="T46" s="8"/>
      <c r="U46" s="15">
        <f>IF(AB44=0,1,0)</f>
        <v>0</v>
      </c>
      <c r="V46" s="15"/>
      <c r="W46" s="9" t="s">
        <v>47</v>
      </c>
      <c r="X46" s="9"/>
      <c r="Y46" s="17">
        <f>H44</f>
        <v>1</v>
      </c>
      <c r="AA46" t="s">
        <v>48</v>
      </c>
      <c r="AB46" s="16">
        <f>MOD(J46+H41,2)</f>
        <v>0</v>
      </c>
      <c r="AC46" s="16"/>
      <c r="AD46" s="16"/>
      <c r="AE46" s="16"/>
      <c r="AF46" t="str">
        <f>VLOOKUP(IF(AB46=0,AB46&amp;J46,AB46&amp;"-"&amp;H42),AF$3:AG$6,2,0)</f>
        <v>Результат корректный. Перенос из старшего разряда не учитывается</v>
      </c>
    </row>
    <row r="48" spans="2:32" x14ac:dyDescent="0.3">
      <c r="G48" s="4"/>
      <c r="H48" s="6">
        <f t="shared" ref="H48" si="73">IF(I49=".",I48,ROUNDDOWN((I48+I49+I50)/2,0))</f>
        <v>0</v>
      </c>
      <c r="I48" s="6">
        <f t="shared" ref="I48" si="74">IF(J49=".",J48,ROUNDDOWN((J48+J49+J50)/2,0))</f>
        <v>0</v>
      </c>
      <c r="J48" s="6">
        <f t="shared" ref="J48" si="75">IF(K49=".",K48,ROUNDDOWN((K48+K49+K50)/2,0))</f>
        <v>0</v>
      </c>
      <c r="K48" s="6">
        <f t="shared" ref="K48" si="76">IF(L49=".",L48,ROUNDDOWN((L48+L49+L50)/2,0))</f>
        <v>0</v>
      </c>
      <c r="L48" s="6">
        <f t="shared" ref="L48" si="77">IF(M49=".",M48,ROUNDDOWN((M48+M49+M50)/2,0))</f>
        <v>0</v>
      </c>
      <c r="M48" s="6">
        <f t="shared" ref="M48" si="78">IF(N49=".",N48,ROUNDDOWN((N48+N49+N50)/2,0))</f>
        <v>0</v>
      </c>
      <c r="N48" s="6">
        <f t="shared" ref="N48" si="79">IF(O49=".",O48,ROUNDDOWN((O48+O49+O50)/2,0))</f>
        <v>0</v>
      </c>
      <c r="O48" s="6">
        <f t="shared" ref="O48" si="80">IF(P49=".",P48,ROUNDDOWN((P48+P49+P50)/2,0))</f>
        <v>0</v>
      </c>
      <c r="P48" s="6">
        <f t="shared" ref="P48" si="81">IF(Q49=".",Q48,ROUNDDOWN((Q48+Q49+Q50)/2,0))</f>
        <v>0</v>
      </c>
      <c r="Q48" s="6">
        <f t="shared" ref="Q48" si="82">IF(R49=".",R48,ROUNDDOWN((R48+R49+R50)/2,0))</f>
        <v>0</v>
      </c>
      <c r="R48" s="6">
        <f t="shared" ref="R48" si="83">IF(S49=".",S48,ROUNDDOWN((S48+S49+S50)/2,0))</f>
        <v>0</v>
      </c>
      <c r="S48" s="6">
        <f t="shared" ref="S48" si="84">IF(T49=".",T48,ROUNDDOWN((T48+T49+T50)/2,0))</f>
        <v>1</v>
      </c>
      <c r="T48" s="6">
        <f t="shared" ref="T48" si="85">IF(U49=".",U48,ROUNDDOWN((U48+U49+U50)/2,0))</f>
        <v>1</v>
      </c>
      <c r="U48" s="6">
        <f t="shared" ref="U48" si="86">IF(V49=".",V48,ROUNDDOWN((V48+V49+V50)/2,0))</f>
        <v>1</v>
      </c>
      <c r="V48" s="6">
        <f t="shared" ref="V48" si="87">IF(W49=".",W48,ROUNDDOWN((W48+W49+W50)/2,0))</f>
        <v>1</v>
      </c>
      <c r="W48" s="6">
        <f t="shared" ref="W48" si="88">IF(X49=".",X48,ROUNDDOWN((X48+X49+X50)/2,0))</f>
        <v>1</v>
      </c>
      <c r="X48" s="6">
        <f t="shared" ref="X48" si="89">IF(Y49=".",Y48,ROUNDDOWN((Y48+Y49+Y50)/2,0))</f>
        <v>0</v>
      </c>
      <c r="Y48" s="6">
        <f>IF(Z49=".",Z48,ROUNDDOWN((Z48+Z49+Z50)/2,0))</f>
        <v>0</v>
      </c>
      <c r="Z48" s="6"/>
    </row>
    <row r="49" spans="2:32" x14ac:dyDescent="0.3">
      <c r="B49" t="s">
        <v>22</v>
      </c>
      <c r="C49" t="s">
        <v>23</v>
      </c>
      <c r="F49" s="8" t="s">
        <v>27</v>
      </c>
      <c r="G49" s="4" t="str">
        <f>B49</f>
        <v>B8</v>
      </c>
      <c r="H49" s="4" t="str">
        <f>VLOOKUP($G49,$E$4:$Z$15,22-H$3,0)</f>
        <v>1</v>
      </c>
      <c r="I49" s="4" t="str">
        <f t="shared" ref="I49:Z50" si="90">VLOOKUP($G49,$E$4:$Z$15,22-I$3,0)</f>
        <v>1</v>
      </c>
      <c r="J49" s="4" t="str">
        <f t="shared" si="90"/>
        <v>0</v>
      </c>
      <c r="K49" s="4" t="str">
        <f t="shared" si="90"/>
        <v>0</v>
      </c>
      <c r="L49" s="4" t="str">
        <f t="shared" si="90"/>
        <v>.</v>
      </c>
      <c r="M49" s="4" t="str">
        <f t="shared" si="90"/>
        <v>0</v>
      </c>
      <c r="N49" s="4" t="str">
        <f t="shared" si="90"/>
        <v>0</v>
      </c>
      <c r="O49" s="4" t="str">
        <f t="shared" si="90"/>
        <v>1</v>
      </c>
      <c r="P49" s="4" t="str">
        <f t="shared" si="90"/>
        <v>1</v>
      </c>
      <c r="Q49" s="4" t="str">
        <f t="shared" si="90"/>
        <v>.</v>
      </c>
      <c r="R49" s="4" t="str">
        <f t="shared" si="90"/>
        <v>0</v>
      </c>
      <c r="S49" s="4" t="str">
        <f t="shared" si="90"/>
        <v>0</v>
      </c>
      <c r="T49" s="4" t="str">
        <f t="shared" si="90"/>
        <v>1</v>
      </c>
      <c r="U49" s="4" t="str">
        <f t="shared" si="90"/>
        <v>1</v>
      </c>
      <c r="V49" s="4" t="str">
        <f t="shared" si="90"/>
        <v>.</v>
      </c>
      <c r="W49" s="4" t="str">
        <f t="shared" si="90"/>
        <v>1</v>
      </c>
      <c r="X49" s="4" t="str">
        <f t="shared" si="90"/>
        <v>1</v>
      </c>
      <c r="Y49" s="4" t="str">
        <f t="shared" si="90"/>
        <v>1</v>
      </c>
      <c r="Z49" s="4" t="str">
        <f t="shared" si="90"/>
        <v>1</v>
      </c>
      <c r="AC49" s="8" t="s">
        <v>27</v>
      </c>
      <c r="AD49" t="str">
        <f>"X"&amp;MID(B49,2,2)</f>
        <v>X8</v>
      </c>
      <c r="AE49">
        <f>VLOOKUP(AD49,$A$4:$C$15,3,0)</f>
        <v>-15553</v>
      </c>
    </row>
    <row r="50" spans="2:32" x14ac:dyDescent="0.3">
      <c r="F50" s="8"/>
      <c r="G50" s="4" t="str">
        <f>C49</f>
        <v>B9</v>
      </c>
      <c r="H50" s="7" t="str">
        <f>VLOOKUP($G50,$E$4:$Z$15,22-H$3,0)</f>
        <v>1</v>
      </c>
      <c r="I50" s="7" t="str">
        <f t="shared" si="90"/>
        <v>0</v>
      </c>
      <c r="J50" s="7" t="str">
        <f t="shared" si="90"/>
        <v>1</v>
      </c>
      <c r="K50" s="7" t="str">
        <f t="shared" si="90"/>
        <v>0</v>
      </c>
      <c r="L50" s="7" t="str">
        <f t="shared" si="90"/>
        <v>.</v>
      </c>
      <c r="M50" s="7" t="str">
        <f t="shared" si="90"/>
        <v>1</v>
      </c>
      <c r="N50" s="7" t="str">
        <f t="shared" si="90"/>
        <v>1</v>
      </c>
      <c r="O50" s="7" t="str">
        <f t="shared" si="90"/>
        <v>0</v>
      </c>
      <c r="P50" s="7" t="str">
        <f t="shared" si="90"/>
        <v>0</v>
      </c>
      <c r="Q50" s="7" t="str">
        <f t="shared" si="90"/>
        <v>.</v>
      </c>
      <c r="R50" s="7" t="str">
        <f t="shared" si="90"/>
        <v>1</v>
      </c>
      <c r="S50" s="7" t="str">
        <f t="shared" si="90"/>
        <v>0</v>
      </c>
      <c r="T50" s="7" t="str">
        <f t="shared" si="90"/>
        <v>0</v>
      </c>
      <c r="U50" s="7" t="str">
        <f t="shared" si="90"/>
        <v>0</v>
      </c>
      <c r="V50" s="7" t="str">
        <f t="shared" si="90"/>
        <v>.</v>
      </c>
      <c r="W50" s="7" t="str">
        <f t="shared" si="90"/>
        <v>1</v>
      </c>
      <c r="X50" s="7" t="str">
        <f t="shared" si="90"/>
        <v>1</v>
      </c>
      <c r="Y50" s="7" t="str">
        <f t="shared" si="90"/>
        <v>0</v>
      </c>
      <c r="Z50" s="7" t="str">
        <f t="shared" si="90"/>
        <v>0</v>
      </c>
      <c r="AC50" s="8"/>
      <c r="AD50" t="str">
        <f>"X"&amp;MID(C49,2,2)</f>
        <v>X9</v>
      </c>
      <c r="AE50" s="11">
        <f>VLOOKUP(AD50,$A$4:$C$15,3,0)</f>
        <v>-21364</v>
      </c>
    </row>
    <row r="51" spans="2:32" ht="15.6" x14ac:dyDescent="0.35">
      <c r="G51" s="4"/>
      <c r="H51" s="4">
        <f t="shared" ref="H51:Y51" si="91">IF(H50=".",H50,MOD(H50+H49+H48, 2))</f>
        <v>0</v>
      </c>
      <c r="I51" s="4">
        <f t="shared" si="91"/>
        <v>1</v>
      </c>
      <c r="J51" s="4">
        <f t="shared" si="91"/>
        <v>1</v>
      </c>
      <c r="K51" s="4">
        <f t="shared" si="91"/>
        <v>0</v>
      </c>
      <c r="L51" s="4" t="str">
        <f t="shared" si="91"/>
        <v>.</v>
      </c>
      <c r="M51" s="4">
        <f t="shared" si="91"/>
        <v>1</v>
      </c>
      <c r="N51" s="4">
        <f t="shared" si="91"/>
        <v>1</v>
      </c>
      <c r="O51" s="4">
        <f t="shared" si="91"/>
        <v>1</v>
      </c>
      <c r="P51" s="4">
        <f t="shared" si="91"/>
        <v>1</v>
      </c>
      <c r="Q51" s="4" t="str">
        <f t="shared" si="91"/>
        <v>.</v>
      </c>
      <c r="R51" s="4">
        <f t="shared" si="91"/>
        <v>1</v>
      </c>
      <c r="S51" s="4">
        <f t="shared" si="91"/>
        <v>1</v>
      </c>
      <c r="T51" s="4">
        <f t="shared" si="91"/>
        <v>0</v>
      </c>
      <c r="U51" s="4">
        <f t="shared" si="91"/>
        <v>0</v>
      </c>
      <c r="V51" s="4" t="str">
        <f t="shared" si="91"/>
        <v>.</v>
      </c>
      <c r="W51" s="4">
        <f t="shared" si="91"/>
        <v>1</v>
      </c>
      <c r="X51" s="4">
        <f t="shared" si="91"/>
        <v>0</v>
      </c>
      <c r="Y51" s="4">
        <f t="shared" si="91"/>
        <v>1</v>
      </c>
      <c r="Z51" s="4">
        <f>IF(Z50=".",Z50,MOD(Z50+Z49+Z48, 2))</f>
        <v>1</v>
      </c>
      <c r="AA51" s="14" t="s">
        <v>42</v>
      </c>
      <c r="AB51" s="4">
        <f>IF(H51=1,_xlfn.DECIMAL(H51&amp;I51&amp;J51&amp;K51&amp;M51&amp;N51&amp;O51&amp;P51&amp;R51&amp;S51&amp;T51&amp;U51&amp;W51&amp;X51&amp;Y51&amp;Z51,2)-65536,_xlfn.DECIMAL(H51&amp;I51&amp;J51&amp;K51&amp;M51&amp;N51&amp;O51&amp;P51&amp;R51&amp;S51&amp;T51&amp;U51&amp;W51&amp;X51&amp;Y51&amp;Z51,2))</f>
        <v>28619</v>
      </c>
      <c r="AC51" s="13" t="s">
        <v>41</v>
      </c>
      <c r="AE51">
        <f>AE49+AE50</f>
        <v>-36917</v>
      </c>
      <c r="AF51" s="13" t="s">
        <v>41</v>
      </c>
    </row>
    <row r="52" spans="2:32" x14ac:dyDescent="0.3">
      <c r="G52" s="4" t="str">
        <f>IF(H51=1,"Из доп кода","")</f>
        <v/>
      </c>
      <c r="H52" s="4" t="str">
        <f>IF(H51=1,1,"")</f>
        <v/>
      </c>
      <c r="I52" s="4" t="str">
        <f>IF($H51=1,IF(_xlfn.DECIMAL($J51&amp;$K51&amp;$M51&amp;$N51&amp;$O51&amp;$P51&amp;$R51&amp;$S51&amp;$T51&amp;$U51&amp;$W51&amp;$X51&amp;$Y51&amp;$Z51,2)&gt;0,IF(I51=".",".",1-I51),IF(I51=".",".",I51)),"")</f>
        <v/>
      </c>
      <c r="J52" s="4" t="str">
        <f>IF($H51=1,IF(_xlfn.DECIMAL($K51&amp;$M51&amp;$N51&amp;$O51&amp;$P51&amp;$R51&amp;$S51&amp;$T51&amp;$U51&amp;$W51&amp;$X51&amp;$Y51&amp;$Z51,2)&gt;0,IF(J51=".",".",1-J51),IF(J51=".",".",J51)),"")</f>
        <v/>
      </c>
      <c r="K52" s="4" t="str">
        <f>IF($H51=1,IF(_xlfn.DECIMAL($M51&amp;$N51&amp;$O51&amp;$P51&amp;$R51&amp;$S51&amp;$T51&amp;$U51&amp;$W51&amp;$X51&amp;$Y51&amp;$Z51,2)&gt;0,IF(K51=".",".",1-K51),IF(K51=".",".",K51)),"")</f>
        <v/>
      </c>
      <c r="L52" s="4" t="str">
        <f t="shared" ref="L52:V52" si="92">IF($H51=1,IF(_xlfn.DECIMAL($J51&amp;$K51&amp;$M51&amp;$N51&amp;$O51&amp;$P51&amp;$R51&amp;$S51&amp;$T51&amp;$U51&amp;$W51&amp;$X51&amp;$Y51&amp;$Z51,2)&gt;0,IF(L51=".",".",1-L51),IF(L51=".",".",L51)),"")</f>
        <v/>
      </c>
      <c r="M52" s="4" t="str">
        <f>IF($H51=1,IF(_xlfn.DECIMAL($N51&amp;$O51&amp;$P51&amp;$R51&amp;$S51&amp;$T51&amp;$U51&amp;$W51&amp;$X51&amp;$Y51&amp;$Z51,2)&gt;0,IF(M51=".",".",1-M51),IF(M51=".",".",M51)),"")</f>
        <v/>
      </c>
      <c r="N52" s="4" t="str">
        <f>IF($H51=1,IF(_xlfn.DECIMAL($O51&amp;$P51&amp;$R51&amp;$S51&amp;$T51&amp;$U51&amp;$W51&amp;$X51&amp;$Y51&amp;$Z51,2)&gt;0,IF(N51=".",".",1-N51),IF(N51=".",".",N51)),"")</f>
        <v/>
      </c>
      <c r="O52" s="4" t="str">
        <f>IF($H51=1,IF(_xlfn.DECIMAL($P51&amp;$R51&amp;$S51&amp;$T51&amp;$U51&amp;$W51&amp;$X51&amp;$Y51&amp;$Z51,2)&gt;0,IF(O51=".",".",1-O51),IF(O51=".",".",O51)),"")</f>
        <v/>
      </c>
      <c r="P52" s="4" t="str">
        <f>IF($H51=1,IF(_xlfn.DECIMAL($R51&amp;$S51&amp;$T51&amp;$U51&amp;$W51&amp;$X51&amp;$Y51&amp;$Z51,2)&gt;0,IF(P51=".",".",1-P51),IF(P51=".",".",P51)),"")</f>
        <v/>
      </c>
      <c r="Q52" s="4" t="str">
        <f t="shared" ref="Q52:AA52" si="93">IF($H51=1,IF(_xlfn.DECIMAL($J51&amp;$K51&amp;$M51&amp;$N51&amp;$O51&amp;$P51&amp;$R51&amp;$S51&amp;$T51&amp;$U51&amp;$W51&amp;$X51&amp;$Y51&amp;$Z51,2)&gt;0,IF(Q51=".",".",1-Q51),IF(Q51=".",".",Q51)),"")</f>
        <v/>
      </c>
      <c r="R52" s="4" t="str">
        <f>IF($H51=1,IF(_xlfn.DECIMAL($S51&amp;$T51&amp;$U51&amp;$W51&amp;$X51&amp;$Y51&amp;$Z51,2)&gt;0,IF(R51=".",".",1-R51),IF(R51=".",".",R51)),"")</f>
        <v/>
      </c>
      <c r="S52" s="4" t="str">
        <f>IF($H51=1,IF(_xlfn.DECIMAL($T51&amp;$U51&amp;$W51&amp;$X51&amp;$Y51&amp;$Z51,2)&gt;0,IF(S51=".",".",1-S51),IF(S51=".",".",S51)),"")</f>
        <v/>
      </c>
      <c r="T52" s="4" t="str">
        <f>IF($H51=1,IF(_xlfn.DECIMAL($U51&amp;$W51&amp;$X51&amp;$Y51&amp;$Z51,2)&gt;0,IF(T51=".",".",1-T51),IF(T51=".",".",T51)),"")</f>
        <v/>
      </c>
      <c r="U52" s="4" t="str">
        <f>IF($H51=1,IF(_xlfn.DECIMAL($W51&amp;$X51&amp;$Y51&amp;$Z51,2)&gt;0,IF(U51=".",".",1-U51),IF(U51=".",".",U51)),"")</f>
        <v/>
      </c>
      <c r="V52" s="4" t="str">
        <f t="shared" ref="V52:AE52" si="94">IF($H51=1,IF(_xlfn.DECIMAL($J51&amp;$K51&amp;$M51&amp;$N51&amp;$O51&amp;$P51&amp;$R51&amp;$S51&amp;$T51&amp;$U51&amp;$W51&amp;$X51&amp;$Y51&amp;$Z51,2)&gt;0,IF(V51=".",".",1-V51),IF(V51=".",".",V51)),"")</f>
        <v/>
      </c>
      <c r="W52" s="4" t="str">
        <f>IF($H51=1,IF(_xlfn.DECIMAL($X51&amp;$Y51&amp;$Z51,2)&gt;0,IF(W51=".",".",1-W51),IF(W51=".",".",W51)),"")</f>
        <v/>
      </c>
      <c r="X52" s="4" t="str">
        <f>IF($H51=1,IF(_xlfn.DECIMAL($Y51&amp;$Z51,2)&gt;0,IF(X51=".",".",1-X51),IF(X51=".",".",X51)),"")</f>
        <v/>
      </c>
      <c r="Y52" s="4" t="str">
        <f>IF($H51=1,IF(_xlfn.DECIMAL($Z51,2)&gt;0,IF(Y51=".",".",1-Y51),IF(Y51=".",".",Y51)),"")</f>
        <v/>
      </c>
      <c r="Z52" s="4" t="str">
        <f>IF($H51=1,Z51,"")</f>
        <v/>
      </c>
    </row>
    <row r="53" spans="2:32" x14ac:dyDescent="0.3">
      <c r="G53" s="15"/>
      <c r="H53" s="8" t="s">
        <v>43</v>
      </c>
      <c r="I53" s="8"/>
      <c r="J53" s="15">
        <f>IF(H48+H49+H50&gt;1,1,0)</f>
        <v>1</v>
      </c>
      <c r="L53" s="8" t="s">
        <v>44</v>
      </c>
      <c r="M53" s="8"/>
      <c r="N53" s="17">
        <f>1-MOD(SUM(R51:U51)+SUM(W51:Z51),2)</f>
        <v>0</v>
      </c>
      <c r="O53" s="8" t="s">
        <v>45</v>
      </c>
      <c r="P53" s="8"/>
      <c r="Q53" s="15">
        <f>V48</f>
        <v>1</v>
      </c>
      <c r="R53" s="17"/>
      <c r="S53" s="8" t="s">
        <v>46</v>
      </c>
      <c r="T53" s="8"/>
      <c r="U53" s="15">
        <f>IF(AB51=0,1,0)</f>
        <v>0</v>
      </c>
      <c r="V53" s="15"/>
      <c r="W53" s="9" t="s">
        <v>47</v>
      </c>
      <c r="X53" s="9"/>
      <c r="Y53" s="17">
        <f>H51</f>
        <v>0</v>
      </c>
      <c r="AA53" t="s">
        <v>48</v>
      </c>
      <c r="AB53" s="16">
        <f>MOD(J53+H48,2)</f>
        <v>1</v>
      </c>
      <c r="AC53" s="16"/>
      <c r="AD53" s="16"/>
      <c r="AE53" s="16"/>
      <c r="AF53" t="str">
        <f>VLOOKUP(IF(AB53=0,AB53&amp;J53,AB53&amp;"-"&amp;H49),AF$3:AG$6,2,0)</f>
        <v>При сложении отрицательных чисел получен положительный результат ПЕРЕПОЛНЕНИЕ!</v>
      </c>
    </row>
    <row r="56" spans="2:32" x14ac:dyDescent="0.3">
      <c r="G56" s="4"/>
      <c r="H56" s="6">
        <f t="shared" ref="H56" si="95">IF(I57=".",I56,ROUNDDOWN((I56+I57+I58)/2,0))</f>
        <v>0</v>
      </c>
      <c r="I56" s="6">
        <f t="shared" ref="I56" si="96">IF(J57=".",J56,ROUNDDOWN((J56+J57+J58)/2,0))</f>
        <v>0</v>
      </c>
      <c r="J56" s="6">
        <f t="shared" ref="J56" si="97">IF(K57=".",K56,ROUNDDOWN((K56+K57+K58)/2,0))</f>
        <v>0</v>
      </c>
      <c r="K56" s="6">
        <f t="shared" ref="K56" si="98">IF(L57=".",L56,ROUNDDOWN((L56+L57+L58)/2,0))</f>
        <v>0</v>
      </c>
      <c r="L56" s="6">
        <f t="shared" ref="L56" si="99">IF(M57=".",M56,ROUNDDOWN((M56+M57+M58)/2,0))</f>
        <v>0</v>
      </c>
      <c r="M56" s="6">
        <f t="shared" ref="M56" si="100">IF(N57=".",N56,ROUNDDOWN((N56+N57+N58)/2,0))</f>
        <v>1</v>
      </c>
      <c r="N56" s="6">
        <f t="shared" ref="N56" si="101">IF(O57=".",O56,ROUNDDOWN((O56+O57+O58)/2,0))</f>
        <v>1</v>
      </c>
      <c r="O56" s="6">
        <f t="shared" ref="O56" si="102">IF(P57=".",P56,ROUNDDOWN((P56+P57+P58)/2,0))</f>
        <v>0</v>
      </c>
      <c r="P56" s="6">
        <f t="shared" ref="P56" si="103">IF(Q57=".",Q56,ROUNDDOWN((Q56+Q57+Q58)/2,0))</f>
        <v>0</v>
      </c>
      <c r="Q56" s="6">
        <f t="shared" ref="Q56" si="104">IF(R57=".",R56,ROUNDDOWN((R56+R57+R58)/2,0))</f>
        <v>0</v>
      </c>
      <c r="R56" s="6">
        <f t="shared" ref="R56" si="105">IF(S57=".",S56,ROUNDDOWN((S56+S57+S58)/2,0))</f>
        <v>0</v>
      </c>
      <c r="S56" s="6">
        <f t="shared" ref="S56" si="106">IF(T57=".",T56,ROUNDDOWN((T56+T57+T58)/2,0))</f>
        <v>1</v>
      </c>
      <c r="T56" s="6">
        <f t="shared" ref="T56" si="107">IF(U57=".",U56,ROUNDDOWN((U56+U57+U58)/2,0))</f>
        <v>1</v>
      </c>
      <c r="U56" s="6">
        <f t="shared" ref="U56" si="108">IF(V57=".",V56,ROUNDDOWN((V56+V57+V58)/2,0))</f>
        <v>1</v>
      </c>
      <c r="V56" s="6">
        <f t="shared" ref="V56" si="109">IF(W57=".",W56,ROUNDDOWN((W56+W57+W58)/2,0))</f>
        <v>1</v>
      </c>
      <c r="W56" s="6">
        <f t="shared" ref="W56" si="110">IF(X57=".",X56,ROUNDDOWN((X56+X57+X58)/2,0))</f>
        <v>1</v>
      </c>
      <c r="X56" s="6">
        <f t="shared" ref="X56" si="111">IF(Y57=".",Y56,ROUNDDOWN((Y56+Y57+Y58)/2,0))</f>
        <v>1</v>
      </c>
      <c r="Y56" s="6">
        <f>IF(Z57=".",Z56,ROUNDDOWN((Z56+Z57+Z58)/2,0))</f>
        <v>1</v>
      </c>
      <c r="Z56" s="6"/>
    </row>
    <row r="57" spans="2:32" x14ac:dyDescent="0.3">
      <c r="B57" t="s">
        <v>22</v>
      </c>
      <c r="C57" t="s">
        <v>14</v>
      </c>
      <c r="F57" s="8" t="s">
        <v>27</v>
      </c>
      <c r="G57" s="4" t="str">
        <f>B57</f>
        <v>B8</v>
      </c>
      <c r="H57" s="4" t="str">
        <f>VLOOKUP($G57,$E$4:$Z$15,22-H$3,0)</f>
        <v>1</v>
      </c>
      <c r="I57" s="4" t="str">
        <f t="shared" ref="I57:Z58" si="112">VLOOKUP($G57,$E$4:$Z$15,22-I$3,0)</f>
        <v>1</v>
      </c>
      <c r="J57" s="4" t="str">
        <f t="shared" si="112"/>
        <v>0</v>
      </c>
      <c r="K57" s="4" t="str">
        <f t="shared" si="112"/>
        <v>0</v>
      </c>
      <c r="L57" s="4" t="str">
        <f t="shared" si="112"/>
        <v>.</v>
      </c>
      <c r="M57" s="4" t="str">
        <f t="shared" si="112"/>
        <v>0</v>
      </c>
      <c r="N57" s="4" t="str">
        <f t="shared" si="112"/>
        <v>0</v>
      </c>
      <c r="O57" s="4" t="str">
        <f t="shared" si="112"/>
        <v>1</v>
      </c>
      <c r="P57" s="4" t="str">
        <f t="shared" si="112"/>
        <v>1</v>
      </c>
      <c r="Q57" s="4" t="str">
        <f t="shared" si="112"/>
        <v>.</v>
      </c>
      <c r="R57" s="4" t="str">
        <f t="shared" si="112"/>
        <v>0</v>
      </c>
      <c r="S57" s="4" t="str">
        <f t="shared" si="112"/>
        <v>0</v>
      </c>
      <c r="T57" s="4" t="str">
        <f t="shared" si="112"/>
        <v>1</v>
      </c>
      <c r="U57" s="4" t="str">
        <f t="shared" si="112"/>
        <v>1</v>
      </c>
      <c r="V57" s="4" t="str">
        <f t="shared" si="112"/>
        <v>.</v>
      </c>
      <c r="W57" s="4" t="str">
        <f t="shared" si="112"/>
        <v>1</v>
      </c>
      <c r="X57" s="4" t="str">
        <f t="shared" si="112"/>
        <v>1</v>
      </c>
      <c r="Y57" s="4" t="str">
        <f t="shared" si="112"/>
        <v>1</v>
      </c>
      <c r="Z57" s="4" t="str">
        <f t="shared" si="112"/>
        <v>1</v>
      </c>
      <c r="AC57" s="8" t="s">
        <v>27</v>
      </c>
      <c r="AD57" t="str">
        <f>"X"&amp;MID(B57,2,2)</f>
        <v>X8</v>
      </c>
      <c r="AE57">
        <f>VLOOKUP(AD57,$A$4:$C$15,3,0)</f>
        <v>-15553</v>
      </c>
    </row>
    <row r="58" spans="2:32" x14ac:dyDescent="0.3">
      <c r="F58" s="8"/>
      <c r="G58" s="4" t="str">
        <f>C57</f>
        <v>B1</v>
      </c>
      <c r="H58" s="7" t="str">
        <f>VLOOKUP($G58,$E$4:$Z$15,22-H$3,0)</f>
        <v>0</v>
      </c>
      <c r="I58" s="7" t="str">
        <f t="shared" si="112"/>
        <v>0</v>
      </c>
      <c r="J58" s="7" t="str">
        <f t="shared" si="112"/>
        <v>0</v>
      </c>
      <c r="K58" s="7" t="str">
        <f t="shared" si="112"/>
        <v>1</v>
      </c>
      <c r="L58" s="7" t="str">
        <f t="shared" si="112"/>
        <v>.</v>
      </c>
      <c r="M58" s="7" t="str">
        <f t="shared" si="112"/>
        <v>0</v>
      </c>
      <c r="N58" s="7" t="str">
        <f t="shared" si="112"/>
        <v>1</v>
      </c>
      <c r="O58" s="7" t="str">
        <f t="shared" si="112"/>
        <v>1</v>
      </c>
      <c r="P58" s="7" t="str">
        <f t="shared" si="112"/>
        <v>0</v>
      </c>
      <c r="Q58" s="7" t="str">
        <f t="shared" si="112"/>
        <v>.</v>
      </c>
      <c r="R58" s="7" t="str">
        <f t="shared" si="112"/>
        <v>1</v>
      </c>
      <c r="S58" s="7" t="str">
        <f t="shared" si="112"/>
        <v>0</v>
      </c>
      <c r="T58" s="7" t="str">
        <f t="shared" si="112"/>
        <v>1</v>
      </c>
      <c r="U58" s="7" t="str">
        <f t="shared" si="112"/>
        <v>1</v>
      </c>
      <c r="V58" s="7" t="str">
        <f t="shared" si="112"/>
        <v>.</v>
      </c>
      <c r="W58" s="7" t="str">
        <f t="shared" si="112"/>
        <v>0</v>
      </c>
      <c r="X58" s="7" t="str">
        <f t="shared" si="112"/>
        <v>0</v>
      </c>
      <c r="Y58" s="7" t="str">
        <f t="shared" si="112"/>
        <v>1</v>
      </c>
      <c r="Z58" s="7" t="str">
        <f t="shared" si="112"/>
        <v>1</v>
      </c>
      <c r="AC58" s="8"/>
      <c r="AD58" t="str">
        <f>"X"&amp;MID(C57,2,2)</f>
        <v>X1</v>
      </c>
      <c r="AE58" s="11">
        <f>VLOOKUP(AD58,$A$4:$C$15,3,0)</f>
        <v>5811</v>
      </c>
    </row>
    <row r="59" spans="2:32" ht="15.6" x14ac:dyDescent="0.35">
      <c r="G59" s="4"/>
      <c r="H59" s="4">
        <f t="shared" ref="H59:Y59" si="113">IF(H58=".",H58,MOD(H58+H57+H56, 2))</f>
        <v>1</v>
      </c>
      <c r="I59" s="4">
        <f t="shared" si="113"/>
        <v>1</v>
      </c>
      <c r="J59" s="4">
        <f t="shared" si="113"/>
        <v>0</v>
      </c>
      <c r="K59" s="4">
        <f t="shared" si="113"/>
        <v>1</v>
      </c>
      <c r="L59" s="4" t="str">
        <f t="shared" si="113"/>
        <v>.</v>
      </c>
      <c r="M59" s="4">
        <f t="shared" si="113"/>
        <v>1</v>
      </c>
      <c r="N59" s="4">
        <f t="shared" si="113"/>
        <v>0</v>
      </c>
      <c r="O59" s="4">
        <f t="shared" si="113"/>
        <v>0</v>
      </c>
      <c r="P59" s="4">
        <f t="shared" si="113"/>
        <v>1</v>
      </c>
      <c r="Q59" s="4" t="str">
        <f t="shared" si="113"/>
        <v>.</v>
      </c>
      <c r="R59" s="4">
        <f t="shared" si="113"/>
        <v>1</v>
      </c>
      <c r="S59" s="4">
        <f t="shared" si="113"/>
        <v>1</v>
      </c>
      <c r="T59" s="4">
        <f t="shared" si="113"/>
        <v>1</v>
      </c>
      <c r="U59" s="4">
        <f t="shared" si="113"/>
        <v>1</v>
      </c>
      <c r="V59" s="4" t="str">
        <f t="shared" si="113"/>
        <v>.</v>
      </c>
      <c r="W59" s="4">
        <f t="shared" si="113"/>
        <v>0</v>
      </c>
      <c r="X59" s="4">
        <f t="shared" si="113"/>
        <v>0</v>
      </c>
      <c r="Y59" s="4">
        <f t="shared" si="113"/>
        <v>1</v>
      </c>
      <c r="Z59" s="4">
        <f>IF(Z58=".",Z58,MOD(Z58+Z57+Z56, 2))</f>
        <v>0</v>
      </c>
      <c r="AA59" s="14" t="s">
        <v>42</v>
      </c>
      <c r="AB59" s="4">
        <f>IF(H59=1,_xlfn.DECIMAL(H59&amp;I59&amp;J59&amp;K59&amp;M59&amp;N59&amp;O59&amp;P59&amp;R59&amp;S59&amp;T59&amp;U59&amp;W59&amp;X59&amp;Y59&amp;Z59,2)-65536,_xlfn.DECIMAL(H59&amp;I59&amp;J59&amp;K59&amp;M59&amp;N59&amp;O59&amp;P59&amp;R59&amp;S59&amp;T59&amp;U59&amp;W59&amp;X59&amp;Y59&amp;Z59,2))</f>
        <v>-9742</v>
      </c>
      <c r="AC59" s="13" t="s">
        <v>41</v>
      </c>
      <c r="AE59">
        <f>AE57+AE58</f>
        <v>-9742</v>
      </c>
      <c r="AF59" s="13" t="s">
        <v>41</v>
      </c>
    </row>
    <row r="60" spans="2:32" x14ac:dyDescent="0.3">
      <c r="G60" s="4" t="str">
        <f>IF(H59=1,"Из доп кода","")</f>
        <v>Из доп кода</v>
      </c>
      <c r="H60" s="4">
        <f>IF(H59=1,1,"")</f>
        <v>1</v>
      </c>
      <c r="I60" s="4">
        <f>IF($H59=1,IF(_xlfn.DECIMAL($J59&amp;$K59&amp;$M59&amp;$N59&amp;$O59&amp;$P59&amp;$R59&amp;$S59&amp;$T59&amp;$U59&amp;$W59&amp;$X59&amp;$Y59&amp;$Z59,2)&gt;0,IF(I59=".",".",1-I59),IF(I59=".",".",I59)),"")</f>
        <v>0</v>
      </c>
      <c r="J60" s="4">
        <f>IF($H59=1,IF(_xlfn.DECIMAL($K59&amp;$M59&amp;$N59&amp;$O59&amp;$P59&amp;$R59&amp;$S59&amp;$T59&amp;$U59&amp;$W59&amp;$X59&amp;$Y59&amp;$Z59,2)&gt;0,IF(J59=".",".",1-J59),IF(J59=".",".",J59)),"")</f>
        <v>1</v>
      </c>
      <c r="K60" s="4">
        <f>IF($H59=1,IF(_xlfn.DECIMAL($M59&amp;$N59&amp;$O59&amp;$P59&amp;$R59&amp;$S59&amp;$T59&amp;$U59&amp;$W59&amp;$X59&amp;$Y59&amp;$Z59,2)&gt;0,IF(K59=".",".",1-K59),IF(K59=".",".",K59)),"")</f>
        <v>0</v>
      </c>
      <c r="L60" s="4" t="str">
        <f t="shared" ref="L60:V60" si="114">IF($H59=1,IF(_xlfn.DECIMAL($J59&amp;$K59&amp;$M59&amp;$N59&amp;$O59&amp;$P59&amp;$R59&amp;$S59&amp;$T59&amp;$U59&amp;$W59&amp;$X59&amp;$Y59&amp;$Z59,2)&gt;0,IF(L59=".",".",1-L59),IF(L59=".",".",L59)),"")</f>
        <v>.</v>
      </c>
      <c r="M60" s="4">
        <f>IF($H59=1,IF(_xlfn.DECIMAL($N59&amp;$O59&amp;$P59&amp;$R59&amp;$S59&amp;$T59&amp;$U59&amp;$W59&amp;$X59&amp;$Y59&amp;$Z59,2)&gt;0,IF(M59=".",".",1-M59),IF(M59=".",".",M59)),"")</f>
        <v>0</v>
      </c>
      <c r="N60" s="4">
        <f>IF($H59=1,IF(_xlfn.DECIMAL($O59&amp;$P59&amp;$R59&amp;$S59&amp;$T59&amp;$U59&amp;$W59&amp;$X59&amp;$Y59&amp;$Z59,2)&gt;0,IF(N59=".",".",1-N59),IF(N59=".",".",N59)),"")</f>
        <v>1</v>
      </c>
      <c r="O60" s="4">
        <f>IF($H59=1,IF(_xlfn.DECIMAL($P59&amp;$R59&amp;$S59&amp;$T59&amp;$U59&amp;$W59&amp;$X59&amp;$Y59&amp;$Z59,2)&gt;0,IF(O59=".",".",1-O59),IF(O59=".",".",O59)),"")</f>
        <v>1</v>
      </c>
      <c r="P60" s="4">
        <f>IF($H59=1,IF(_xlfn.DECIMAL($R59&amp;$S59&amp;$T59&amp;$U59&amp;$W59&amp;$X59&amp;$Y59&amp;$Z59,2)&gt;0,IF(P59=".",".",1-P59),IF(P59=".",".",P59)),"")</f>
        <v>0</v>
      </c>
      <c r="Q60" s="4" t="str">
        <f t="shared" ref="Q60:AA60" si="115">IF($H59=1,IF(_xlfn.DECIMAL($J59&amp;$K59&amp;$M59&amp;$N59&amp;$O59&amp;$P59&amp;$R59&amp;$S59&amp;$T59&amp;$U59&amp;$W59&amp;$X59&amp;$Y59&amp;$Z59,2)&gt;0,IF(Q59=".",".",1-Q59),IF(Q59=".",".",Q59)),"")</f>
        <v>.</v>
      </c>
      <c r="R60" s="4">
        <f>IF($H59=1,IF(_xlfn.DECIMAL($S59&amp;$T59&amp;$U59&amp;$W59&amp;$X59&amp;$Y59&amp;$Z59,2)&gt;0,IF(R59=".",".",1-R59),IF(R59=".",".",R59)),"")</f>
        <v>0</v>
      </c>
      <c r="S60" s="4">
        <f>IF($H59=1,IF(_xlfn.DECIMAL($T59&amp;$U59&amp;$W59&amp;$X59&amp;$Y59&amp;$Z59,2)&gt;0,IF(S59=".",".",1-S59),IF(S59=".",".",S59)),"")</f>
        <v>0</v>
      </c>
      <c r="T60" s="4">
        <f>IF($H59=1,IF(_xlfn.DECIMAL($U59&amp;$W59&amp;$X59&amp;$Y59&amp;$Z59,2)&gt;0,IF(T59=".",".",1-T59),IF(T59=".",".",T59)),"")</f>
        <v>0</v>
      </c>
      <c r="U60" s="4">
        <f>IF($H59=1,IF(_xlfn.DECIMAL($W59&amp;$X59&amp;$Y59&amp;$Z59,2)&gt;0,IF(U59=".",".",1-U59),IF(U59=".",".",U59)),"")</f>
        <v>0</v>
      </c>
      <c r="V60" s="4" t="str">
        <f t="shared" ref="V60:AE60" si="116">IF($H59=1,IF(_xlfn.DECIMAL($J59&amp;$K59&amp;$M59&amp;$N59&amp;$O59&amp;$P59&amp;$R59&amp;$S59&amp;$T59&amp;$U59&amp;$W59&amp;$X59&amp;$Y59&amp;$Z59,2)&gt;0,IF(V59=".",".",1-V59),IF(V59=".",".",V59)),"")</f>
        <v>.</v>
      </c>
      <c r="W60" s="4">
        <f>IF($H59=1,IF(_xlfn.DECIMAL($X59&amp;$Y59&amp;$Z59,2)&gt;0,IF(W59=".",".",1-W59),IF(W59=".",".",W59)),"")</f>
        <v>1</v>
      </c>
      <c r="X60" s="4">
        <f>IF($H59=1,IF(_xlfn.DECIMAL($Y59&amp;$Z59,2)&gt;0,IF(X59=".",".",1-X59),IF(X59=".",".",X59)),"")</f>
        <v>1</v>
      </c>
      <c r="Y60" s="4">
        <f>IF($H59=1,IF(_xlfn.DECIMAL($Z59,2)&gt;0,IF(Y59=".",".",1-Y59),IF(Y59=".",".",Y59)),"")</f>
        <v>1</v>
      </c>
      <c r="Z60" s="4">
        <f>IF($H59=1,Z59,"")</f>
        <v>0</v>
      </c>
    </row>
    <row r="61" spans="2:32" x14ac:dyDescent="0.3">
      <c r="G61" s="15"/>
      <c r="H61" s="8" t="s">
        <v>43</v>
      </c>
      <c r="I61" s="8"/>
      <c r="J61" s="15">
        <f>IF(H56+H57+H58&gt;1,1,0)</f>
        <v>0</v>
      </c>
      <c r="L61" s="8" t="s">
        <v>44</v>
      </c>
      <c r="M61" s="8"/>
      <c r="N61" s="17">
        <f>1-MOD(SUM(R59:U59)+SUM(W59:Z59),2)</f>
        <v>0</v>
      </c>
      <c r="O61" s="8" t="s">
        <v>45</v>
      </c>
      <c r="P61" s="8"/>
      <c r="Q61" s="15">
        <f>V56</f>
        <v>1</v>
      </c>
      <c r="R61" s="17"/>
      <c r="S61" s="8" t="s">
        <v>46</v>
      </c>
      <c r="T61" s="8"/>
      <c r="U61" s="15">
        <f>IF(AB59=0,1,0)</f>
        <v>0</v>
      </c>
      <c r="V61" s="15"/>
      <c r="W61" s="9" t="s">
        <v>47</v>
      </c>
      <c r="X61" s="9"/>
      <c r="Y61" s="17">
        <f>H59</f>
        <v>1</v>
      </c>
      <c r="AA61" t="s">
        <v>48</v>
      </c>
      <c r="AB61" s="16">
        <f>MOD(J61+H56,2)</f>
        <v>0</v>
      </c>
      <c r="AC61" s="16"/>
      <c r="AD61" s="16"/>
      <c r="AE61" s="16"/>
      <c r="AF61" t="str">
        <f>VLOOKUP(IF(AB61=0,AB61&amp;J61,AB61&amp;"-"&amp;H57),AF$3:AG$6,2,0)</f>
        <v>Результат корректный</v>
      </c>
    </row>
    <row r="64" spans="2:32" x14ac:dyDescent="0.3">
      <c r="G64" s="4"/>
      <c r="H64" s="6">
        <f t="shared" ref="H64" si="117">IF(I65=".",I64,ROUNDDOWN((I64+I65+I66)/2,0))</f>
        <v>1</v>
      </c>
      <c r="I64" s="6">
        <f t="shared" ref="I64" si="118">IF(J65=".",J64,ROUNDDOWN((J64+J65+J66)/2,0))</f>
        <v>0</v>
      </c>
      <c r="J64" s="6">
        <f t="shared" ref="J64" si="119">IF(K65=".",K64,ROUNDDOWN((K64+K65+K66)/2,0))</f>
        <v>1</v>
      </c>
      <c r="K64" s="6">
        <f t="shared" ref="K64" si="120">IF(L65=".",L64,ROUNDDOWN((L64+L65+L66)/2,0))</f>
        <v>0</v>
      </c>
      <c r="L64" s="6">
        <f t="shared" ref="L64" si="121">IF(M65=".",M64,ROUNDDOWN((M64+M65+M66)/2,0))</f>
        <v>0</v>
      </c>
      <c r="M64" s="6">
        <f t="shared" ref="M64" si="122">IF(N65=".",N64,ROUNDDOWN((N64+N65+N66)/2,0))</f>
        <v>0</v>
      </c>
      <c r="N64" s="6">
        <f t="shared" ref="N64" si="123">IF(O65=".",O64,ROUNDDOWN((O64+O65+O66)/2,0))</f>
        <v>1</v>
      </c>
      <c r="O64" s="6">
        <f t="shared" ref="O64" si="124">IF(P65=".",P64,ROUNDDOWN((P64+P65+P66)/2,0))</f>
        <v>1</v>
      </c>
      <c r="P64" s="6">
        <f t="shared" ref="P64" si="125">IF(Q65=".",Q64,ROUNDDOWN((Q64+Q65+Q66)/2,0))</f>
        <v>1</v>
      </c>
      <c r="Q64" s="6">
        <f t="shared" ref="Q64" si="126">IF(R65=".",R64,ROUNDDOWN((R64+R65+R66)/2,0))</f>
        <v>1</v>
      </c>
      <c r="R64" s="6">
        <f t="shared" ref="R64" si="127">IF(S65=".",S64,ROUNDDOWN((S64+S65+S66)/2,0))</f>
        <v>1</v>
      </c>
      <c r="S64" s="6">
        <f t="shared" ref="S64" si="128">IF(T65=".",T64,ROUNDDOWN((T64+T65+T66)/2,0))</f>
        <v>1</v>
      </c>
      <c r="T64" s="6">
        <f t="shared" ref="T64" si="129">IF(U65=".",U64,ROUNDDOWN((U64+U65+U66)/2,0))</f>
        <v>1</v>
      </c>
      <c r="U64" s="6">
        <f t="shared" ref="U64" si="130">IF(V65=".",V64,ROUNDDOWN((V64+V65+V66)/2,0))</f>
        <v>0</v>
      </c>
      <c r="V64" s="6">
        <f t="shared" ref="V64" si="131">IF(W65=".",W64,ROUNDDOWN((W64+W65+W66)/2,0))</f>
        <v>0</v>
      </c>
      <c r="W64" s="6">
        <f t="shared" ref="W64" si="132">IF(X65=".",X64,ROUNDDOWN((X64+X65+X66)/2,0))</f>
        <v>0</v>
      </c>
      <c r="X64" s="6">
        <f t="shared" ref="X64" si="133">IF(Y65=".",Y64,ROUNDDOWN((Y64+Y65+Y66)/2,0))</f>
        <v>0</v>
      </c>
      <c r="Y64" s="6">
        <f>IF(Z65=".",Z64,ROUNDDOWN((Z64+Z65+Z66)/2,0))</f>
        <v>0</v>
      </c>
      <c r="Z64" s="6"/>
    </row>
    <row r="65" spans="2:32" x14ac:dyDescent="0.3">
      <c r="B65" t="s">
        <v>25</v>
      </c>
      <c r="C65" t="s">
        <v>17</v>
      </c>
      <c r="F65" s="8" t="s">
        <v>27</v>
      </c>
      <c r="G65" s="4" t="str">
        <f>B65</f>
        <v>B11</v>
      </c>
      <c r="H65" s="4" t="str">
        <f>VLOOKUP($G65,$E$4:$Z$15,22-H$3,0)</f>
        <v>1</v>
      </c>
      <c r="I65" s="4" t="str">
        <f t="shared" ref="I65:Z66" si="134">VLOOKUP($G65,$E$4:$Z$15,22-I$3,0)</f>
        <v>1</v>
      </c>
      <c r="J65" s="4" t="str">
        <f t="shared" si="134"/>
        <v>0</v>
      </c>
      <c r="K65" s="4" t="str">
        <f t="shared" si="134"/>
        <v>1</v>
      </c>
      <c r="L65" s="4" t="str">
        <f t="shared" si="134"/>
        <v>.</v>
      </c>
      <c r="M65" s="4" t="str">
        <f t="shared" si="134"/>
        <v>1</v>
      </c>
      <c r="N65" s="4" t="str">
        <f t="shared" si="134"/>
        <v>0</v>
      </c>
      <c r="O65" s="4" t="str">
        <f t="shared" si="134"/>
        <v>0</v>
      </c>
      <c r="P65" s="4" t="str">
        <f t="shared" si="134"/>
        <v>1</v>
      </c>
      <c r="Q65" s="4" t="str">
        <f t="shared" si="134"/>
        <v>.</v>
      </c>
      <c r="R65" s="4" t="str">
        <f t="shared" si="134"/>
        <v>1</v>
      </c>
      <c r="S65" s="4" t="str">
        <f t="shared" si="134"/>
        <v>1</v>
      </c>
      <c r="T65" s="4" t="str">
        <f t="shared" si="134"/>
        <v>1</v>
      </c>
      <c r="U65" s="4" t="str">
        <f t="shared" si="134"/>
        <v>1</v>
      </c>
      <c r="V65" s="4" t="str">
        <f t="shared" si="134"/>
        <v>.</v>
      </c>
      <c r="W65" s="4" t="str">
        <f t="shared" si="134"/>
        <v>0</v>
      </c>
      <c r="X65" s="4" t="str">
        <f t="shared" si="134"/>
        <v>0</v>
      </c>
      <c r="Y65" s="4" t="str">
        <f t="shared" si="134"/>
        <v>1</v>
      </c>
      <c r="Z65" s="4" t="str">
        <f t="shared" si="134"/>
        <v>0</v>
      </c>
      <c r="AC65" s="8" t="s">
        <v>27</v>
      </c>
      <c r="AD65" t="str">
        <f>"X"&amp;MID(B65,2,2)</f>
        <v>X11</v>
      </c>
      <c r="AE65">
        <f>VLOOKUP(AD65,$A$4:$C$15,3,0)</f>
        <v>-9742</v>
      </c>
    </row>
    <row r="66" spans="2:32" x14ac:dyDescent="0.3">
      <c r="F66" s="8"/>
      <c r="G66" s="4" t="str">
        <f>C65</f>
        <v>B3</v>
      </c>
      <c r="H66" s="7" t="str">
        <f>VLOOKUP($G66,$E$4:$Z$15,22-H$3,0)</f>
        <v>0</v>
      </c>
      <c r="I66" s="7" t="str">
        <f t="shared" si="134"/>
        <v>1</v>
      </c>
      <c r="J66" s="7" t="str">
        <f t="shared" si="134"/>
        <v>0</v>
      </c>
      <c r="K66" s="7" t="str">
        <f t="shared" si="134"/>
        <v>1</v>
      </c>
      <c r="L66" s="7" t="str">
        <f t="shared" si="134"/>
        <v>.</v>
      </c>
      <c r="M66" s="7" t="str">
        <f t="shared" si="134"/>
        <v>0</v>
      </c>
      <c r="N66" s="7" t="str">
        <f t="shared" si="134"/>
        <v>0</v>
      </c>
      <c r="O66" s="7" t="str">
        <f t="shared" si="134"/>
        <v>1</v>
      </c>
      <c r="P66" s="7" t="str">
        <f t="shared" si="134"/>
        <v>1</v>
      </c>
      <c r="Q66" s="7" t="str">
        <f t="shared" si="134"/>
        <v>.</v>
      </c>
      <c r="R66" s="7" t="str">
        <f t="shared" si="134"/>
        <v>0</v>
      </c>
      <c r="S66" s="7" t="str">
        <f t="shared" si="134"/>
        <v>1</v>
      </c>
      <c r="T66" s="7" t="str">
        <f t="shared" si="134"/>
        <v>1</v>
      </c>
      <c r="U66" s="7" t="str">
        <f t="shared" si="134"/>
        <v>1</v>
      </c>
      <c r="V66" s="7" t="str">
        <f t="shared" si="134"/>
        <v>.</v>
      </c>
      <c r="W66" s="7" t="str">
        <f t="shared" si="134"/>
        <v>0</v>
      </c>
      <c r="X66" s="7" t="str">
        <f t="shared" si="134"/>
        <v>1</v>
      </c>
      <c r="Y66" s="7" t="str">
        <f t="shared" si="134"/>
        <v>0</v>
      </c>
      <c r="Z66" s="7" t="str">
        <f t="shared" si="134"/>
        <v>0</v>
      </c>
      <c r="AC66" s="8"/>
      <c r="AD66" t="str">
        <f>"X"&amp;MID(C65,2,2)</f>
        <v>X3</v>
      </c>
      <c r="AE66" s="11">
        <f>VLOOKUP(AD66,$A$4:$C$15,3,0)</f>
        <v>21364</v>
      </c>
    </row>
    <row r="67" spans="2:32" ht="15.6" x14ac:dyDescent="0.35">
      <c r="G67" s="4"/>
      <c r="H67" s="4">
        <f t="shared" ref="H67:Y67" si="135">IF(H66=".",H66,MOD(H66+H65+H64, 2))</f>
        <v>0</v>
      </c>
      <c r="I67" s="4">
        <f t="shared" si="135"/>
        <v>0</v>
      </c>
      <c r="J67" s="4">
        <f t="shared" si="135"/>
        <v>1</v>
      </c>
      <c r="K67" s="4">
        <f t="shared" si="135"/>
        <v>0</v>
      </c>
      <c r="L67" s="4" t="str">
        <f t="shared" si="135"/>
        <v>.</v>
      </c>
      <c r="M67" s="4">
        <f t="shared" si="135"/>
        <v>1</v>
      </c>
      <c r="N67" s="4">
        <f t="shared" si="135"/>
        <v>1</v>
      </c>
      <c r="O67" s="4">
        <f t="shared" si="135"/>
        <v>0</v>
      </c>
      <c r="P67" s="4">
        <f t="shared" si="135"/>
        <v>1</v>
      </c>
      <c r="Q67" s="4" t="str">
        <f t="shared" si="135"/>
        <v>.</v>
      </c>
      <c r="R67" s="4">
        <f t="shared" si="135"/>
        <v>0</v>
      </c>
      <c r="S67" s="4">
        <f t="shared" si="135"/>
        <v>1</v>
      </c>
      <c r="T67" s="4">
        <f t="shared" si="135"/>
        <v>1</v>
      </c>
      <c r="U67" s="4">
        <f t="shared" si="135"/>
        <v>0</v>
      </c>
      <c r="V67" s="4" t="str">
        <f t="shared" si="135"/>
        <v>.</v>
      </c>
      <c r="W67" s="4">
        <f t="shared" si="135"/>
        <v>0</v>
      </c>
      <c r="X67" s="4">
        <f t="shared" si="135"/>
        <v>1</v>
      </c>
      <c r="Y67" s="4">
        <f t="shared" si="135"/>
        <v>1</v>
      </c>
      <c r="Z67" s="4">
        <f>IF(Z66=".",Z66,MOD(Z66+Z65+Z64, 2))</f>
        <v>0</v>
      </c>
      <c r="AA67" s="14" t="s">
        <v>42</v>
      </c>
      <c r="AB67" s="4">
        <f>IF(H67=1,_xlfn.DECIMAL(H67&amp;I67&amp;J67&amp;K67&amp;M67&amp;N67&amp;O67&amp;P67&amp;R67&amp;S67&amp;T67&amp;U67&amp;W67&amp;X67&amp;Y67&amp;Z67,2)-65536,_xlfn.DECIMAL(H67&amp;I67&amp;J67&amp;K67&amp;M67&amp;N67&amp;O67&amp;P67&amp;R67&amp;S67&amp;T67&amp;U67&amp;W67&amp;X67&amp;Y67&amp;Z67,2))</f>
        <v>11622</v>
      </c>
      <c r="AC67" s="13" t="s">
        <v>41</v>
      </c>
      <c r="AE67">
        <f>AE65+AE66</f>
        <v>11622</v>
      </c>
      <c r="AF67" s="13" t="s">
        <v>41</v>
      </c>
    </row>
    <row r="68" spans="2:32" x14ac:dyDescent="0.3">
      <c r="G68" s="4" t="str">
        <f>IF(H67=1,"Из доп кода","")</f>
        <v/>
      </c>
      <c r="H68" s="4" t="str">
        <f>IF(H67=1,1,"")</f>
        <v/>
      </c>
      <c r="I68" s="4" t="str">
        <f>IF($H67=1,IF(_xlfn.DECIMAL($J67&amp;$K67&amp;$M67&amp;$N67&amp;$O67&amp;$P67&amp;$R67&amp;$S67&amp;$T67&amp;$U67&amp;$W67&amp;$X67&amp;$Y67&amp;$Z67,2)&gt;0,IF(I67=".",".",1-I67),IF(I67=".",".",I67)),"")</f>
        <v/>
      </c>
      <c r="J68" s="4" t="str">
        <f>IF($H67=1,IF(_xlfn.DECIMAL($K67&amp;$M67&amp;$N67&amp;$O67&amp;$P67&amp;$R67&amp;$S67&amp;$T67&amp;$U67&amp;$W67&amp;$X67&amp;$Y67&amp;$Z67,2)&gt;0,IF(J67=".",".",1-J67),IF(J67=".",".",J67)),"")</f>
        <v/>
      </c>
      <c r="K68" s="4" t="str">
        <f>IF($H67=1,IF(_xlfn.DECIMAL($M67&amp;$N67&amp;$O67&amp;$P67&amp;$R67&amp;$S67&amp;$T67&amp;$U67&amp;$W67&amp;$X67&amp;$Y67&amp;$Z67,2)&gt;0,IF(K67=".",".",1-K67),IF(K67=".",".",K67)),"")</f>
        <v/>
      </c>
      <c r="L68" s="4" t="str">
        <f t="shared" ref="L68:V68" si="136">IF($H67=1,IF(_xlfn.DECIMAL($J67&amp;$K67&amp;$M67&amp;$N67&amp;$O67&amp;$P67&amp;$R67&amp;$S67&amp;$T67&amp;$U67&amp;$W67&amp;$X67&amp;$Y67&amp;$Z67,2)&gt;0,IF(L67=".",".",1-L67),IF(L67=".",".",L67)),"")</f>
        <v/>
      </c>
      <c r="M68" s="4" t="str">
        <f>IF($H67=1,IF(_xlfn.DECIMAL($N67&amp;$O67&amp;$P67&amp;$R67&amp;$S67&amp;$T67&amp;$U67&amp;$W67&amp;$X67&amp;$Y67&amp;$Z67,2)&gt;0,IF(M67=".",".",1-M67),IF(M67=".",".",M67)),"")</f>
        <v/>
      </c>
      <c r="N68" s="4" t="str">
        <f>IF($H67=1,IF(_xlfn.DECIMAL($O67&amp;$P67&amp;$R67&amp;$S67&amp;$T67&amp;$U67&amp;$W67&amp;$X67&amp;$Y67&amp;$Z67,2)&gt;0,IF(N67=".",".",1-N67),IF(N67=".",".",N67)),"")</f>
        <v/>
      </c>
      <c r="O68" s="4" t="str">
        <f>IF($H67=1,IF(_xlfn.DECIMAL($P67&amp;$R67&amp;$S67&amp;$T67&amp;$U67&amp;$W67&amp;$X67&amp;$Y67&amp;$Z67,2)&gt;0,IF(O67=".",".",1-O67),IF(O67=".",".",O67)),"")</f>
        <v/>
      </c>
      <c r="P68" s="4" t="str">
        <f>IF($H67=1,IF(_xlfn.DECIMAL($R67&amp;$S67&amp;$T67&amp;$U67&amp;$W67&amp;$X67&amp;$Y67&amp;$Z67,2)&gt;0,IF(P67=".",".",1-P67),IF(P67=".",".",P67)),"")</f>
        <v/>
      </c>
      <c r="Q68" s="4" t="str">
        <f t="shared" ref="Q68:AA68" si="137">IF($H67=1,IF(_xlfn.DECIMAL($J67&amp;$K67&amp;$M67&amp;$N67&amp;$O67&amp;$P67&amp;$R67&amp;$S67&amp;$T67&amp;$U67&amp;$W67&amp;$X67&amp;$Y67&amp;$Z67,2)&gt;0,IF(Q67=".",".",1-Q67),IF(Q67=".",".",Q67)),"")</f>
        <v/>
      </c>
      <c r="R68" s="4" t="str">
        <f>IF($H67=1,IF(_xlfn.DECIMAL($S67&amp;$T67&amp;$U67&amp;$W67&amp;$X67&amp;$Y67&amp;$Z67,2)&gt;0,IF(R67=".",".",1-R67),IF(R67=".",".",R67)),"")</f>
        <v/>
      </c>
      <c r="S68" s="4" t="str">
        <f>IF($H67=1,IF(_xlfn.DECIMAL($T67&amp;$U67&amp;$W67&amp;$X67&amp;$Y67&amp;$Z67,2)&gt;0,IF(S67=".",".",1-S67),IF(S67=".",".",S67)),"")</f>
        <v/>
      </c>
      <c r="T68" s="4" t="str">
        <f>IF($H67=1,IF(_xlfn.DECIMAL($U67&amp;$W67&amp;$X67&amp;$Y67&amp;$Z67,2)&gt;0,IF(T67=".",".",1-T67),IF(T67=".",".",T67)),"")</f>
        <v/>
      </c>
      <c r="U68" s="4" t="str">
        <f>IF($H67=1,IF(_xlfn.DECIMAL($W67&amp;$X67&amp;$Y67&amp;$Z67,2)&gt;0,IF(U67=".",".",1-U67),IF(U67=".",".",U67)),"")</f>
        <v/>
      </c>
      <c r="V68" s="4" t="str">
        <f t="shared" ref="V68:AE68" si="138">IF($H67=1,IF(_xlfn.DECIMAL($J67&amp;$K67&amp;$M67&amp;$N67&amp;$O67&amp;$P67&amp;$R67&amp;$S67&amp;$T67&amp;$U67&amp;$W67&amp;$X67&amp;$Y67&amp;$Z67,2)&gt;0,IF(V67=".",".",1-V67),IF(V67=".",".",V67)),"")</f>
        <v/>
      </c>
      <c r="W68" s="4" t="str">
        <f>IF($H67=1,IF(_xlfn.DECIMAL($X67&amp;$Y67&amp;$Z67,2)&gt;0,IF(W67=".",".",1-W67),IF(W67=".",".",W67)),"")</f>
        <v/>
      </c>
      <c r="X68" s="4" t="str">
        <f>IF($H67=1,IF(_xlfn.DECIMAL($Y67&amp;$Z67,2)&gt;0,IF(X67=".",".",1-X67),IF(X67=".",".",X67)),"")</f>
        <v/>
      </c>
      <c r="Y68" s="4" t="str">
        <f>IF($H67=1,IF(_xlfn.DECIMAL($Z67,2)&gt;0,IF(Y67=".",".",1-Y67),IF(Y67=".",".",Y67)),"")</f>
        <v/>
      </c>
      <c r="Z68" s="4" t="str">
        <f>IF($H67=1,Z67,"")</f>
        <v/>
      </c>
    </row>
    <row r="69" spans="2:32" x14ac:dyDescent="0.3">
      <c r="G69" s="15"/>
      <c r="H69" s="8" t="s">
        <v>43</v>
      </c>
      <c r="I69" s="8"/>
      <c r="J69" s="15">
        <f>IF(H64+H65+H66&gt;1,1,0)</f>
        <v>1</v>
      </c>
      <c r="L69" s="8" t="s">
        <v>44</v>
      </c>
      <c r="M69" s="8"/>
      <c r="N69" s="17">
        <f>1-MOD(SUM(R67:U67)+SUM(W67:Z67),2)</f>
        <v>1</v>
      </c>
      <c r="O69" s="8" t="s">
        <v>45</v>
      </c>
      <c r="P69" s="8"/>
      <c r="Q69" s="15">
        <f>V64</f>
        <v>0</v>
      </c>
      <c r="R69" s="17"/>
      <c r="S69" s="8" t="s">
        <v>46</v>
      </c>
      <c r="T69" s="8"/>
      <c r="U69" s="15">
        <f>IF(AB67=0,1,0)</f>
        <v>0</v>
      </c>
      <c r="V69" s="15"/>
      <c r="W69" s="9" t="s">
        <v>47</v>
      </c>
      <c r="X69" s="9"/>
      <c r="Y69" s="17">
        <f>H67</f>
        <v>0</v>
      </c>
      <c r="AA69" t="s">
        <v>48</v>
      </c>
      <c r="AB69" s="16">
        <f>MOD(J69+H64,2)</f>
        <v>0</v>
      </c>
      <c r="AC69" s="16"/>
      <c r="AD69" s="16"/>
      <c r="AE69" s="16"/>
      <c r="AF69" t="str">
        <f>VLOOKUP(IF(AB69=0,AB69&amp;J69,AB69&amp;"-"&amp;H65),AF$3:AG$6,2,0)</f>
        <v>Результат корректный. Перенос из старшего разряда не учитывается</v>
      </c>
    </row>
  </sheetData>
  <mergeCells count="50">
    <mergeCell ref="H69:I69"/>
    <mergeCell ref="L69:M69"/>
    <mergeCell ref="O69:P69"/>
    <mergeCell ref="S69:T69"/>
    <mergeCell ref="W69:X69"/>
    <mergeCell ref="F65:F66"/>
    <mergeCell ref="AC65:AC66"/>
    <mergeCell ref="F57:F58"/>
    <mergeCell ref="AC57:AC58"/>
    <mergeCell ref="H61:I61"/>
    <mergeCell ref="L61:M61"/>
    <mergeCell ref="O61:P61"/>
    <mergeCell ref="S61:T61"/>
    <mergeCell ref="W61:X61"/>
    <mergeCell ref="F49:F50"/>
    <mergeCell ref="AC49:AC50"/>
    <mergeCell ref="H53:I53"/>
    <mergeCell ref="L53:M53"/>
    <mergeCell ref="O53:P53"/>
    <mergeCell ref="S53:T53"/>
    <mergeCell ref="W53:X53"/>
    <mergeCell ref="F42:F43"/>
    <mergeCell ref="AC42:AC43"/>
    <mergeCell ref="H46:I46"/>
    <mergeCell ref="L46:M46"/>
    <mergeCell ref="O46:P46"/>
    <mergeCell ref="S46:T46"/>
    <mergeCell ref="W46:X46"/>
    <mergeCell ref="F34:F35"/>
    <mergeCell ref="AC34:AC35"/>
    <mergeCell ref="H38:I38"/>
    <mergeCell ref="L38:M38"/>
    <mergeCell ref="O38:P38"/>
    <mergeCell ref="S38:T38"/>
    <mergeCell ref="W38:X38"/>
    <mergeCell ref="F26:F27"/>
    <mergeCell ref="AC26:AC27"/>
    <mergeCell ref="H30:I30"/>
    <mergeCell ref="L30:M30"/>
    <mergeCell ref="O30:P30"/>
    <mergeCell ref="S30:T30"/>
    <mergeCell ref="W30:X30"/>
    <mergeCell ref="F18:F19"/>
    <mergeCell ref="B17:C17"/>
    <mergeCell ref="AC18:AC19"/>
    <mergeCell ref="H22:I22"/>
    <mergeCell ref="L22:M22"/>
    <mergeCell ref="O22:P22"/>
    <mergeCell ref="S22:T22"/>
    <mergeCell ref="W22:X22"/>
  </mergeCells>
  <phoneticPr fontId="4" type="noConversion"/>
  <conditionalFormatting sqref="H4:Z15">
    <cfRule type="containsText" dxfId="0" priority="2" operator="containsText" text="0">
      <formula>NOT(ISERROR(SEARCH("0",H4)))</formula>
    </cfRule>
    <cfRule type="containsText" dxfId="1" priority="1" operator="containsText" text="1">
      <formula>NOT(ISERROR(SEARCH("1",H4)))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 Петров</dc:creator>
  <cp:lastModifiedBy>Вячеслав Петров</cp:lastModifiedBy>
  <dcterms:created xsi:type="dcterms:W3CDTF">2015-06-05T18:19:34Z</dcterms:created>
  <dcterms:modified xsi:type="dcterms:W3CDTF">2023-11-10T14:35:09Z</dcterms:modified>
</cp:coreProperties>
</file>