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sktop/Upwork/"/>
    </mc:Choice>
  </mc:AlternateContent>
  <xr:revisionPtr revIDLastSave="0" documentId="8_{EED87F50-6B68-7D49-ABB8-0152D80FA42F}" xr6:coauthVersionLast="45" xr6:coauthVersionMax="45" xr10:uidLastSave="{00000000-0000-0000-0000-000000000000}"/>
  <bookViews>
    <workbookView xWindow="3180" yWindow="2060" windowWidth="27640" windowHeight="16940" xr2:uid="{53D43E01-B9CC-1340-A1CF-5EB3265CD71A}"/>
  </bookViews>
  <sheets>
    <sheet name="Groupon" sheetId="2" r:id="rId1"/>
  </sheets>
  <externalReferences>
    <externalReference r:id="rId2"/>
  </externalReferences>
  <definedNames>
    <definedName name="Class">[1]Assortment!$B$144:$B$150</definedName>
    <definedName name="Classes">[1]Assortment!$B$143:$B$150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4" i="2" l="1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<sst xmlns="http://schemas.openxmlformats.org/spreadsheetml/2006/main" count="1261" uniqueCount="331">
  <si>
    <t>Merchant SKU</t>
  </si>
  <si>
    <t>Approval Status</t>
  </si>
  <si>
    <t>Rejection Reasons</t>
  </si>
  <si>
    <t>Product/Product Group Title</t>
  </si>
  <si>
    <t>Product Identifier</t>
  </si>
  <si>
    <t>Product Identifier Type</t>
  </si>
  <si>
    <t>Sell Price</t>
  </si>
  <si>
    <t>Customer Ship Fee</t>
  </si>
  <si>
    <t>Quantity</t>
  </si>
  <si>
    <t>C-101-AP1</t>
  </si>
  <si>
    <t>Approved</t>
  </si>
  <si>
    <t>Affinity Bands NCAA Apple AirPod Silicone Case Covers</t>
  </si>
  <si>
    <t>upc</t>
  </si>
  <si>
    <t>C-101-AP2</t>
  </si>
  <si>
    <t>C-103-AP1</t>
  </si>
  <si>
    <t>C-107-AP1</t>
  </si>
  <si>
    <t>C-109-AP1</t>
  </si>
  <si>
    <t>C-112-AP1</t>
  </si>
  <si>
    <t>C-113-AP1</t>
  </si>
  <si>
    <t>C-113-AP2</t>
  </si>
  <si>
    <t>C-113-AP3</t>
  </si>
  <si>
    <t>C-114-AP1</t>
  </si>
  <si>
    <t>C-115-AP1</t>
  </si>
  <si>
    <t>C-116-AP1</t>
  </si>
  <si>
    <t>C-116-AP2</t>
  </si>
  <si>
    <t>C-117-AP1</t>
  </si>
  <si>
    <t>C-118-AP1</t>
  </si>
  <si>
    <t>C-118-AP2</t>
  </si>
  <si>
    <t>C-119-AP1</t>
  </si>
  <si>
    <t>C-121-AP1</t>
  </si>
  <si>
    <t>C-121-AP2</t>
  </si>
  <si>
    <t>C-122-AP1</t>
  </si>
  <si>
    <t>C-125-AP1</t>
  </si>
  <si>
    <t>C-125-AP2</t>
  </si>
  <si>
    <t>C-127-AP1</t>
  </si>
  <si>
    <t>C-128-AP1</t>
  </si>
  <si>
    <t>C-129-AP1</t>
  </si>
  <si>
    <t>C-132-AP1</t>
  </si>
  <si>
    <t>C-133-AP1</t>
  </si>
  <si>
    <t>C-133-AP2</t>
  </si>
  <si>
    <t>C-135-AP1</t>
  </si>
  <si>
    <t>C-135-AP2</t>
  </si>
  <si>
    <t>C-137-AP1</t>
  </si>
  <si>
    <t>C-140-AP1</t>
  </si>
  <si>
    <t>C-140-AP2</t>
  </si>
  <si>
    <t>C-142-AP1</t>
  </si>
  <si>
    <t>C-145-AP1</t>
  </si>
  <si>
    <t>C-147-AP1</t>
  </si>
  <si>
    <t>C-147-AP2</t>
  </si>
  <si>
    <t>C-149-AP1</t>
  </si>
  <si>
    <t>C-149-AP2</t>
  </si>
  <si>
    <t>soft-upc</t>
  </si>
  <si>
    <t>C-150-AP1</t>
  </si>
  <si>
    <t>C-153-AP1</t>
  </si>
  <si>
    <t>C-154-AP1</t>
  </si>
  <si>
    <t>C-154-AP2</t>
  </si>
  <si>
    <t>C-156-AP1</t>
  </si>
  <si>
    <t>C-157-AP1</t>
  </si>
  <si>
    <t>C-158-AP1</t>
  </si>
  <si>
    <t>C-162-AP1</t>
  </si>
  <si>
    <t>C-167-AP1</t>
  </si>
  <si>
    <t>C-168-AP1</t>
  </si>
  <si>
    <t>C-172-AP1</t>
  </si>
  <si>
    <t>C-173-AP1</t>
  </si>
  <si>
    <t>C-177-AP1</t>
  </si>
  <si>
    <t>C-177-AP2</t>
  </si>
  <si>
    <t>C-178-AP1</t>
  </si>
  <si>
    <t>C-182-AP1</t>
  </si>
  <si>
    <t>C-186-AP1</t>
  </si>
  <si>
    <t>C-201-AP1</t>
  </si>
  <si>
    <t>C-201-AP2</t>
  </si>
  <si>
    <t>C-203-AP1</t>
  </si>
  <si>
    <t>C-205-AP1</t>
  </si>
  <si>
    <t>C-262-AP1</t>
  </si>
  <si>
    <t>C-283-AP1</t>
  </si>
  <si>
    <t>C-304-AP1</t>
  </si>
  <si>
    <t>C-304-AP2</t>
  </si>
  <si>
    <t>C-317-AP1</t>
  </si>
  <si>
    <t>C-365-AP1</t>
  </si>
  <si>
    <t>C-376-AP1</t>
  </si>
  <si>
    <t>C38-101-SW2</t>
  </si>
  <si>
    <t>Affinity Bands NCAA 38/40mm Apple Watch Silicone Band</t>
  </si>
  <si>
    <t>C38-107-SW1</t>
  </si>
  <si>
    <t>C38-109-SW1</t>
  </si>
  <si>
    <t>C38-112-SW1</t>
  </si>
  <si>
    <t>C38-114-SW1</t>
  </si>
  <si>
    <t>C38-115-SW1</t>
  </si>
  <si>
    <t>C38-116-SW1</t>
  </si>
  <si>
    <t>C38-116-SW3</t>
  </si>
  <si>
    <t>C38-117-SW1</t>
  </si>
  <si>
    <t>C38-118-SW2</t>
  </si>
  <si>
    <t>C38-121-SW2</t>
  </si>
  <si>
    <t>C38-122-SW1</t>
  </si>
  <si>
    <t>C38-125-SW3</t>
  </si>
  <si>
    <t>C38-127-SW1</t>
  </si>
  <si>
    <t>C38-133-SW2</t>
  </si>
  <si>
    <t>C38-135-SW1</t>
  </si>
  <si>
    <t>C38-135-SW2</t>
  </si>
  <si>
    <t>C38-147-SW3</t>
  </si>
  <si>
    <t>C38-149-SW1</t>
  </si>
  <si>
    <t>C38-150-SW2</t>
  </si>
  <si>
    <t>C38-153-SW1</t>
  </si>
  <si>
    <t>C38-154-SW1</t>
  </si>
  <si>
    <t>C38-156-SW1</t>
  </si>
  <si>
    <t>C38-156-SW2</t>
  </si>
  <si>
    <t>C38-161-SW2</t>
  </si>
  <si>
    <t>C38-162-SW1</t>
  </si>
  <si>
    <t>C38-163-SW2</t>
  </si>
  <si>
    <t>C38-173-SW2</t>
  </si>
  <si>
    <t>C38-177-SW1</t>
  </si>
  <si>
    <t>C38-177-SW2</t>
  </si>
  <si>
    <t>C38-178-SW1</t>
  </si>
  <si>
    <t>C38-201-SW1</t>
  </si>
  <si>
    <t>C38-203-SW1</t>
  </si>
  <si>
    <t>C38-283-SW2</t>
  </si>
  <si>
    <t>C38-304-SW2</t>
  </si>
  <si>
    <t>C38-317-SW1</t>
  </si>
  <si>
    <t>C38-365-SW1</t>
  </si>
  <si>
    <t>C42-101-SW2</t>
  </si>
  <si>
    <t>Game Time NCAA 42/44mm Apple Watch Silicone Band</t>
  </si>
  <si>
    <t>C42-107-SW1</t>
  </si>
  <si>
    <t>C42-109-SW1</t>
  </si>
  <si>
    <t>C42-112-SW1</t>
  </si>
  <si>
    <t>C42-114-SW1</t>
  </si>
  <si>
    <t>C42-115-SW1</t>
  </si>
  <si>
    <t>C42-116-SW1</t>
  </si>
  <si>
    <t>C42-116-SW3</t>
  </si>
  <si>
    <t>C42-117-SW1</t>
  </si>
  <si>
    <t>C42-118-SW2</t>
  </si>
  <si>
    <t>C42-119-SW2</t>
  </si>
  <si>
    <t>C42-121-SW2</t>
  </si>
  <si>
    <t>C42-122-SW1</t>
  </si>
  <si>
    <t>C42-125-SW2</t>
  </si>
  <si>
    <t>C42-125-SW3</t>
  </si>
  <si>
    <t>C42-132-SW2</t>
  </si>
  <si>
    <t>C42-133-SW1</t>
  </si>
  <si>
    <t>C42-133-SW2</t>
  </si>
  <si>
    <t>C42-135-SW1</t>
  </si>
  <si>
    <t>C42-135-SW2</t>
  </si>
  <si>
    <t>C42-142-SW1</t>
  </si>
  <si>
    <t>C42-147-SW3</t>
  </si>
  <si>
    <t>C42-149-SW1</t>
  </si>
  <si>
    <t>C42-150-SW2</t>
  </si>
  <si>
    <t>C42-153-SW1</t>
  </si>
  <si>
    <t>C42-154-SW1</t>
  </si>
  <si>
    <t>C42-156-SW1</t>
  </si>
  <si>
    <t>C42-156-SW2</t>
  </si>
  <si>
    <t>C42-157-SW1</t>
  </si>
  <si>
    <t>C42-158-SW1</t>
  </si>
  <si>
    <t>C42-161-SW2</t>
  </si>
  <si>
    <t>C42-162-SW1</t>
  </si>
  <si>
    <t>C42-163-SW2</t>
  </si>
  <si>
    <t>C42-173-SW2</t>
  </si>
  <si>
    <t>C42-177-SW1</t>
  </si>
  <si>
    <t>C42-177-SW2</t>
  </si>
  <si>
    <t>C42-178-SW1</t>
  </si>
  <si>
    <t>C42-201-SW1</t>
  </si>
  <si>
    <t>C42-203-SW1</t>
  </si>
  <si>
    <t>C42-283-SW2</t>
  </si>
  <si>
    <t>C42-304-SW2</t>
  </si>
  <si>
    <t>C42-317-SW1</t>
  </si>
  <si>
    <t>C42-365-SW1</t>
  </si>
  <si>
    <t>MLB-AP1-ARI</t>
  </si>
  <si>
    <t>GAME TIME MLB Airpod Case</t>
  </si>
  <si>
    <t>MLB-AP1-ATL</t>
  </si>
  <si>
    <t>MLB-AP1-BOS</t>
  </si>
  <si>
    <t>MLB-AP1-CHI</t>
  </si>
  <si>
    <t>MLB-AP1-CLE</t>
  </si>
  <si>
    <t>MLB-AP1-CIN</t>
  </si>
  <si>
    <t>MLB-AP1-COL</t>
  </si>
  <si>
    <t>MLB-AP1-CWS</t>
  </si>
  <si>
    <t>MLB-AP1-LAA</t>
  </si>
  <si>
    <t>MLB-AP1-MIN</t>
  </si>
  <si>
    <t>MLB-AP1-PIT2</t>
  </si>
  <si>
    <t>MLB-AP1-DET</t>
  </si>
  <si>
    <t>MLB-AP1-SD</t>
  </si>
  <si>
    <t>MLB-AP1-LA</t>
  </si>
  <si>
    <t>MLB-AP1-NYM</t>
  </si>
  <si>
    <t>MLB-AP1-HOU</t>
  </si>
  <si>
    <t>MLB-AP1-SEA</t>
  </si>
  <si>
    <t>MLB-AP1-KC</t>
  </si>
  <si>
    <t>MLB-AP1-NY3</t>
  </si>
  <si>
    <t>MLB-AP1-MIA</t>
  </si>
  <si>
    <t>MLB-AP1-OAK</t>
  </si>
  <si>
    <t>MLB-AP1-MIL</t>
  </si>
  <si>
    <t>MLB-AP1-SF</t>
  </si>
  <si>
    <t>MLB-AP1-PHI</t>
  </si>
  <si>
    <t>MLB-AP1-BAL2</t>
  </si>
  <si>
    <t>MLB-AP1-TB</t>
  </si>
  <si>
    <t>MLB-AP1-TEX</t>
  </si>
  <si>
    <t>MLB-AP1-TOR</t>
  </si>
  <si>
    <t>MLB-AP1-WAS</t>
  </si>
  <si>
    <t>MLB-AP1-STL</t>
  </si>
  <si>
    <t>MLB-AW1-BAL2-38</t>
  </si>
  <si>
    <t>Game Time MLB 38/40mm or 42/44mm Apple Watch Silicone Band</t>
  </si>
  <si>
    <t>MLB-AW1-BAL2-42</t>
  </si>
  <si>
    <t>MLB-AW1-CWS-38</t>
  </si>
  <si>
    <t>MLB-AW1-CWS-42</t>
  </si>
  <si>
    <t>MLB-AW1-CIN-38</t>
  </si>
  <si>
    <t>MLB-AW1-CIN-42</t>
  </si>
  <si>
    <t>MLB-AW1-COL-38</t>
  </si>
  <si>
    <t>MLB-AW1-COL-42</t>
  </si>
  <si>
    <t>MLB-AW1-MIA-38</t>
  </si>
  <si>
    <t>MLB-AW1-MIA-42</t>
  </si>
  <si>
    <t>MLB-AW1-OAK-38</t>
  </si>
  <si>
    <t>MLB-AW1-OAK-42</t>
  </si>
  <si>
    <t>MLB-AW1-PHI-38</t>
  </si>
  <si>
    <t>MLB-AW1-PHI-42</t>
  </si>
  <si>
    <t>MLB-AW1-PIT2-38</t>
  </si>
  <si>
    <t>MLB-AW1-PIT2-42</t>
  </si>
  <si>
    <t>MLB-AW1-STL-38</t>
  </si>
  <si>
    <t>MLB-AW1-STL-42</t>
  </si>
  <si>
    <t>MLB-AW1-SF-38</t>
  </si>
  <si>
    <t>MLB-AW1-SF-42</t>
  </si>
  <si>
    <t>MLB-AW1-WAS-38</t>
  </si>
  <si>
    <t>MLB-AW1-WAS-42</t>
  </si>
  <si>
    <t>MLB-AW1-ARI-38</t>
  </si>
  <si>
    <t>MLB-AW1-ARI-42</t>
  </si>
  <si>
    <t>MLB-AW1-ATL-38</t>
  </si>
  <si>
    <t>MLB-AW1-ATL-42</t>
  </si>
  <si>
    <t>MLB-AW1-BOS-38</t>
  </si>
  <si>
    <t>MLB-AW1-BOS-42</t>
  </si>
  <si>
    <t>MLB-AW1-CHI-38</t>
  </si>
  <si>
    <t>MLB-AW1-CHI-42</t>
  </si>
  <si>
    <t>MLB-AW1-CLE-38</t>
  </si>
  <si>
    <t>MLB-AW1-CLE-42</t>
  </si>
  <si>
    <t>MLB-AW1-DET-38</t>
  </si>
  <si>
    <t>MLB-AW1-DET-42</t>
  </si>
  <si>
    <t>MLB-AW1-HOU-38</t>
  </si>
  <si>
    <t>MLB-AW1-HOU-42</t>
  </si>
  <si>
    <t>MLB-AW1-KC-38</t>
  </si>
  <si>
    <t>MLB-AW1-KC-42</t>
  </si>
  <si>
    <t>MLB-AW1-LAA-38</t>
  </si>
  <si>
    <t>MLB-AW1-LAA-42</t>
  </si>
  <si>
    <t>MLB-AW1-LA-38</t>
  </si>
  <si>
    <t>MLB-AW1-LA-42</t>
  </si>
  <si>
    <t>MLB-AW1-MIL-38</t>
  </si>
  <si>
    <t>MLB-AW1-MIL-42</t>
  </si>
  <si>
    <t>MLB-AW1-MIN-38</t>
  </si>
  <si>
    <t>MLB-AW1-MIN-42</t>
  </si>
  <si>
    <t>MLB-AW1-NYM-38</t>
  </si>
  <si>
    <t>MLB-AW1-NYM-42</t>
  </si>
  <si>
    <t>MLB-AW1-NY3-38</t>
  </si>
  <si>
    <t>MLB-AW1-NY3-42</t>
  </si>
  <si>
    <t>MLB-AW1-SD-38</t>
  </si>
  <si>
    <t>MLB-AW1-SD-42</t>
  </si>
  <si>
    <t>MLB-AW1-SEA-38</t>
  </si>
  <si>
    <t>MLB-AW1-SEA-42</t>
  </si>
  <si>
    <t>MLB-AW1-TB-38</t>
  </si>
  <si>
    <t>MLB-AW1-TB-42</t>
  </si>
  <si>
    <t>MLB-AW1-TEX-38</t>
  </si>
  <si>
    <t>MLB-AW1-TEX-42</t>
  </si>
  <si>
    <t>MLB-AW1-TOR-38</t>
  </si>
  <si>
    <t>MLB-AW1-TOR-42</t>
  </si>
  <si>
    <t>NFL38-01-AW1</t>
  </si>
  <si>
    <t>Game Time NFL 42/44mm Apple Watch Silicone Band</t>
  </si>
  <si>
    <t>NFL38-02-AW1</t>
  </si>
  <si>
    <t>NFL38-03-AW1</t>
  </si>
  <si>
    <t>NFL38-04-AW1</t>
  </si>
  <si>
    <t>NFL38-05-AW1</t>
  </si>
  <si>
    <t>NFL38-06-AW1</t>
  </si>
  <si>
    <t>NFL38-07-AW1</t>
  </si>
  <si>
    <t>NFL38-08-AW1</t>
  </si>
  <si>
    <t>NFL38-09-AW1</t>
  </si>
  <si>
    <t>NFL38-09-AW2</t>
  </si>
  <si>
    <t>NFL38-10-AW1</t>
  </si>
  <si>
    <t>NFL38-11-AW1</t>
  </si>
  <si>
    <t>NFL38-12-AW1</t>
  </si>
  <si>
    <t>NFL38-13-AW1</t>
  </si>
  <si>
    <t>NFL38-14-AW1</t>
  </si>
  <si>
    <t>NFL38-15-AW1</t>
  </si>
  <si>
    <t>NFL38-16-AW1</t>
  </si>
  <si>
    <t>NFL38-16-AW2</t>
  </si>
  <si>
    <t>NFL38-17-AW1</t>
  </si>
  <si>
    <t>NFL38-18-AW1</t>
  </si>
  <si>
    <t>NFL38-19-AW1</t>
  </si>
  <si>
    <t>NFL38-20-AW1</t>
  </si>
  <si>
    <t>NFL38-20-AW2</t>
  </si>
  <si>
    <t>NFL38-21-AW1</t>
  </si>
  <si>
    <t>NFL38-21-AW2</t>
  </si>
  <si>
    <t>NFL38-22-AW1</t>
  </si>
  <si>
    <t>NFL38-22-AW2</t>
  </si>
  <si>
    <t>NFL38-23-AW1</t>
  </si>
  <si>
    <t>NFL38-24-AW1</t>
  </si>
  <si>
    <t>NFL38-25-AW1</t>
  </si>
  <si>
    <t>NFL38-26-AW1</t>
  </si>
  <si>
    <t>NFL38-26-AW2</t>
  </si>
  <si>
    <t>NFL38-27-AW1</t>
  </si>
  <si>
    <t>NFL38-27-AW2</t>
  </si>
  <si>
    <t>NFL38-28-AW1</t>
  </si>
  <si>
    <t>NFL38-29-AW1</t>
  </si>
  <si>
    <t>NFL38-30-AW1</t>
  </si>
  <si>
    <t>NFL38-31-AW1</t>
  </si>
  <si>
    <t>NFL42-01-AW1</t>
  </si>
  <si>
    <t>NFL42-02-AW1</t>
  </si>
  <si>
    <t>NFL42-03-AW1</t>
  </si>
  <si>
    <t>NFL42-04-AW1</t>
  </si>
  <si>
    <t>NFL42-05-AW1</t>
  </si>
  <si>
    <t>NFL42-06-AW1</t>
  </si>
  <si>
    <t>NFL42-07-AW1</t>
  </si>
  <si>
    <t>NFL42-08-AW1</t>
  </si>
  <si>
    <t>NFL42-09-AW1</t>
  </si>
  <si>
    <t>NFL42-09-AW2</t>
  </si>
  <si>
    <t>NFL42-10-AW1</t>
  </si>
  <si>
    <t>NFL42-11-AW1</t>
  </si>
  <si>
    <t>NFL42-12-AW1</t>
  </si>
  <si>
    <t>NFL42-13-AW1</t>
  </si>
  <si>
    <t>NFL42-14-AW1</t>
  </si>
  <si>
    <t>NFL42-15-AW1</t>
  </si>
  <si>
    <t>NFL42-16-AW1</t>
  </si>
  <si>
    <t>NFL42-16-AW2</t>
  </si>
  <si>
    <t>NFL42-17-AW1</t>
  </si>
  <si>
    <t>NFL42-18-AW1</t>
  </si>
  <si>
    <t>NFL42-19-AW1</t>
  </si>
  <si>
    <t>NFL42-20-AW1</t>
  </si>
  <si>
    <t>NFL42-20-AW2</t>
  </si>
  <si>
    <t>NFL42-21-AW1</t>
  </si>
  <si>
    <t>NFL42-21-AW2</t>
  </si>
  <si>
    <t>NFL42-22-AW1</t>
  </si>
  <si>
    <t>NFL42-22-AW2</t>
  </si>
  <si>
    <t>NFL42-23-AW1</t>
  </si>
  <si>
    <t>NFL42-24-AW1</t>
  </si>
  <si>
    <t>NFL42-25-AW1</t>
  </si>
  <si>
    <t>NFL42-26-AW1</t>
  </si>
  <si>
    <t>NFL42-26-AW2</t>
  </si>
  <si>
    <t>NFL42-27-AW1</t>
  </si>
  <si>
    <t>NFL42-27-AW2</t>
  </si>
  <si>
    <t>NFL42-28-AW1</t>
  </si>
  <si>
    <t>NFL42-29-AW1</t>
  </si>
  <si>
    <t>NFL42-30-AW1</t>
  </si>
  <si>
    <t>NFL42-31-AW1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</si>
</sst>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osh/Library/Containers/com.apple.mail/Data/Library/Mail%20Downloads/A08EFD8A-3D4B-42EF-B532-C2A7EE86F82C/Profitability%20Drop%20Ship%20Assortment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ort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602EB-60EC-EB49-A085-20D3D10DAF87}">
  <sheetPr codeName="Sheet4"/>
  <dimension ref="A1:I314"/>
  <sheetViews>
    <sheetView tabSelected="1" topLeftCell="A297" workbookViewId="0">
      <selection activeCell="K6" sqref="K6"/>
    </sheetView>
  </sheetViews>
  <sheetFormatPr baseColWidth="10" defaultColWidth="11" defaultRowHeight="16" x14ac:dyDescent="0.2"/>
  <cols>
    <col min="1" max="1" width="23.1640625" customWidth="1"/>
    <col min="7" max="7" width="17" style="4" customWidth="1"/>
    <col min="8" max="8" width="11" style="2"/>
    <col min="9" max="9" width="11" style="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spans="1:9" x14ac:dyDescent="0.2">
      <c r="A2" t="s">
        <v>9</v>
      </c>
      <c r="B2" t="s">
        <v>10</v>
      </c>
      <c r="D2" t="s">
        <v>11</v>
      </c>
      <c r="E2" t="str">
        <f>"680487043518"</f>
        <v>680487043518</v>
      </c>
      <c r="F2" t="s">
        <v>12</v>
      </c>
      <c r="G2">
        <v>19.989999999999998</v>
      </c>
      <c r="H2">
        <v>0</v>
      </c>
      <c r="I2">
        <v>26</v>
      </c>
    </row>
    <row r="3" spans="1:9" x14ac:dyDescent="0.2">
      <c r="A3" t="s">
        <v>13</v>
      </c>
      <c r="B3" t="s">
        <v>10</v>
      </c>
      <c r="D3" t="s">
        <v>11</v>
      </c>
      <c r="E3" t="str">
        <f>"680487043709"</f>
        <v>680487043709</v>
      </c>
      <c r="F3" t="s">
        <v>12</v>
      </c>
      <c r="G3">
        <v>19.989999999999998</v>
      </c>
      <c r="H3">
        <v>0</v>
      </c>
      <c r="I3">
        <v>0</v>
      </c>
    </row>
    <row r="4" spans="1:9" x14ac:dyDescent="0.2">
      <c r="A4" t="s">
        <v>14</v>
      </c>
      <c r="B4" t="s">
        <v>10</v>
      </c>
      <c r="D4" t="s">
        <v>11</v>
      </c>
      <c r="E4" t="str">
        <f>"680487086058"</f>
        <v>680487086058</v>
      </c>
      <c r="F4" t="s">
        <v>12</v>
      </c>
      <c r="G4">
        <v>19.989999999999998</v>
      </c>
      <c r="H4">
        <v>0</v>
      </c>
      <c r="I4">
        <v>6</v>
      </c>
    </row>
    <row r="5" spans="1:9" x14ac:dyDescent="0.2">
      <c r="A5" t="s">
        <v>15</v>
      </c>
      <c r="B5" t="s">
        <v>10</v>
      </c>
      <c r="D5" t="s">
        <v>11</v>
      </c>
      <c r="E5" t="str">
        <f>"680487043525"</f>
        <v>680487043525</v>
      </c>
      <c r="F5" t="s">
        <v>12</v>
      </c>
      <c r="G5">
        <v>19.989999999999998</v>
      </c>
      <c r="H5">
        <v>0</v>
      </c>
      <c r="I5">
        <v>20</v>
      </c>
    </row>
    <row r="6" spans="1:9" x14ac:dyDescent="0.2">
      <c r="A6" t="s">
        <v>16</v>
      </c>
      <c r="B6" t="s">
        <v>10</v>
      </c>
      <c r="D6" t="s">
        <v>11</v>
      </c>
      <c r="E6" t="str">
        <f>"680487043778"</f>
        <v>680487043778</v>
      </c>
      <c r="F6" t="s">
        <v>12</v>
      </c>
      <c r="G6">
        <v>19.989999999999998</v>
      </c>
      <c r="H6">
        <v>0</v>
      </c>
      <c r="I6">
        <v>7</v>
      </c>
    </row>
    <row r="7" spans="1:9" x14ac:dyDescent="0.2">
      <c r="A7" t="s">
        <v>17</v>
      </c>
      <c r="B7" t="s">
        <v>10</v>
      </c>
      <c r="D7" t="s">
        <v>11</v>
      </c>
      <c r="E7" t="str">
        <f>"680487043556"</f>
        <v>680487043556</v>
      </c>
      <c r="F7" t="s">
        <v>12</v>
      </c>
      <c r="G7">
        <v>19.989999999999998</v>
      </c>
      <c r="H7">
        <v>0</v>
      </c>
      <c r="I7">
        <v>26</v>
      </c>
    </row>
    <row r="8" spans="1:9" x14ac:dyDescent="0.2">
      <c r="A8" t="s">
        <v>18</v>
      </c>
      <c r="B8" t="s">
        <v>10</v>
      </c>
      <c r="D8" t="s">
        <v>11</v>
      </c>
      <c r="E8" t="str">
        <f>"680487046373"</f>
        <v>680487046373</v>
      </c>
      <c r="F8" t="s">
        <v>12</v>
      </c>
      <c r="G8">
        <v>19.989999999999998</v>
      </c>
      <c r="H8">
        <v>0</v>
      </c>
      <c r="I8">
        <v>4</v>
      </c>
    </row>
    <row r="9" spans="1:9" x14ac:dyDescent="0.2">
      <c r="A9" t="s">
        <v>19</v>
      </c>
      <c r="B9" t="s">
        <v>10</v>
      </c>
      <c r="D9" t="s">
        <v>11</v>
      </c>
      <c r="E9" t="str">
        <f>"680487074994"</f>
        <v>680487074994</v>
      </c>
      <c r="F9" t="s">
        <v>12</v>
      </c>
      <c r="G9">
        <v>19.989999999999998</v>
      </c>
      <c r="H9">
        <v>0</v>
      </c>
      <c r="I9">
        <v>0</v>
      </c>
    </row>
    <row r="10" spans="1:9" x14ac:dyDescent="0.2">
      <c r="A10" t="s">
        <v>20</v>
      </c>
      <c r="B10" t="s">
        <v>10</v>
      </c>
      <c r="D10" t="s">
        <v>11</v>
      </c>
      <c r="E10" t="str">
        <f>"680487075007"</f>
        <v>680487075007</v>
      </c>
      <c r="F10" t="s">
        <v>12</v>
      </c>
      <c r="G10">
        <v>19.989999999999998</v>
      </c>
      <c r="H10">
        <v>0</v>
      </c>
      <c r="I10">
        <v>0</v>
      </c>
    </row>
    <row r="11" spans="1:9" x14ac:dyDescent="0.2">
      <c r="A11" t="s">
        <v>21</v>
      </c>
      <c r="B11" t="s">
        <v>10</v>
      </c>
      <c r="D11" t="s">
        <v>11</v>
      </c>
      <c r="E11" t="str">
        <f>"680487043631"</f>
        <v>680487043631</v>
      </c>
      <c r="F11" t="s">
        <v>12</v>
      </c>
      <c r="G11">
        <v>19.989999999999998</v>
      </c>
      <c r="H11">
        <v>0</v>
      </c>
      <c r="I11">
        <v>7</v>
      </c>
    </row>
    <row r="12" spans="1:9" x14ac:dyDescent="0.2">
      <c r="A12" t="s">
        <v>22</v>
      </c>
      <c r="B12" t="s">
        <v>10</v>
      </c>
      <c r="D12" t="s">
        <v>11</v>
      </c>
      <c r="E12" t="str">
        <f>"680487166224"</f>
        <v>680487166224</v>
      </c>
      <c r="F12" t="s">
        <v>12</v>
      </c>
      <c r="G12">
        <v>19.989999999999998</v>
      </c>
      <c r="H12">
        <v>0</v>
      </c>
      <c r="I12">
        <v>3</v>
      </c>
    </row>
    <row r="13" spans="1:9" x14ac:dyDescent="0.2">
      <c r="A13" t="s">
        <v>23</v>
      </c>
      <c r="B13" t="s">
        <v>10</v>
      </c>
      <c r="D13" t="s">
        <v>11</v>
      </c>
      <c r="E13" t="str">
        <f>"680487043433"</f>
        <v>680487043433</v>
      </c>
      <c r="F13" t="s">
        <v>12</v>
      </c>
      <c r="G13">
        <v>19.989999999999998</v>
      </c>
      <c r="H13">
        <v>0</v>
      </c>
      <c r="I13">
        <v>26</v>
      </c>
    </row>
    <row r="14" spans="1:9" x14ac:dyDescent="0.2">
      <c r="A14" t="s">
        <v>24</v>
      </c>
      <c r="B14" t="s">
        <v>10</v>
      </c>
      <c r="D14" t="s">
        <v>11</v>
      </c>
      <c r="E14" t="str">
        <f>"680487043440"</f>
        <v>680487043440</v>
      </c>
      <c r="F14" t="s">
        <v>12</v>
      </c>
      <c r="G14">
        <v>19.989999999999998</v>
      </c>
      <c r="H14">
        <v>0</v>
      </c>
      <c r="I14">
        <v>0</v>
      </c>
    </row>
    <row r="15" spans="1:9" x14ac:dyDescent="0.2">
      <c r="A15" t="s">
        <v>25</v>
      </c>
      <c r="B15" t="s">
        <v>10</v>
      </c>
      <c r="D15" t="s">
        <v>11</v>
      </c>
      <c r="E15" t="str">
        <f>"680487043617"</f>
        <v>680487043617</v>
      </c>
      <c r="F15" t="s">
        <v>12</v>
      </c>
      <c r="G15">
        <v>19.989999999999998</v>
      </c>
      <c r="H15">
        <v>0</v>
      </c>
      <c r="I15">
        <v>13</v>
      </c>
    </row>
    <row r="16" spans="1:9" x14ac:dyDescent="0.2">
      <c r="A16" t="s">
        <v>26</v>
      </c>
      <c r="B16" t="s">
        <v>10</v>
      </c>
      <c r="D16" t="s">
        <v>11</v>
      </c>
      <c r="E16" t="str">
        <f>"680487043501"</f>
        <v>680487043501</v>
      </c>
      <c r="F16" t="s">
        <v>12</v>
      </c>
      <c r="G16">
        <v>19.989999999999998</v>
      </c>
      <c r="H16">
        <v>0</v>
      </c>
      <c r="I16">
        <v>20</v>
      </c>
    </row>
    <row r="17" spans="1:9" x14ac:dyDescent="0.2">
      <c r="A17" t="s">
        <v>27</v>
      </c>
      <c r="B17" t="s">
        <v>10</v>
      </c>
      <c r="D17" t="s">
        <v>11</v>
      </c>
      <c r="E17" t="str">
        <f>"680487043693"</f>
        <v>680487043693</v>
      </c>
      <c r="F17" t="s">
        <v>12</v>
      </c>
      <c r="G17">
        <v>19.989999999999998</v>
      </c>
      <c r="H17">
        <v>0</v>
      </c>
      <c r="I17">
        <v>0</v>
      </c>
    </row>
    <row r="18" spans="1:9" x14ac:dyDescent="0.2">
      <c r="A18" t="s">
        <v>28</v>
      </c>
      <c r="B18" t="s">
        <v>10</v>
      </c>
      <c r="D18" t="s">
        <v>11</v>
      </c>
      <c r="E18" t="str">
        <f>"680487085976"</f>
        <v>680487085976</v>
      </c>
      <c r="F18" t="s">
        <v>12</v>
      </c>
      <c r="G18">
        <v>19.989999999999998</v>
      </c>
      <c r="H18">
        <v>0</v>
      </c>
      <c r="I18">
        <v>6</v>
      </c>
    </row>
    <row r="19" spans="1:9" x14ac:dyDescent="0.2">
      <c r="A19" t="s">
        <v>29</v>
      </c>
      <c r="B19" t="s">
        <v>10</v>
      </c>
      <c r="D19" t="s">
        <v>11</v>
      </c>
      <c r="E19" t="str">
        <f>"680487046311"</f>
        <v>680487046311</v>
      </c>
      <c r="F19" t="s">
        <v>12</v>
      </c>
      <c r="G19">
        <v>19.989999999999998</v>
      </c>
      <c r="H19">
        <v>0</v>
      </c>
      <c r="I19">
        <v>8</v>
      </c>
    </row>
    <row r="20" spans="1:9" x14ac:dyDescent="0.2">
      <c r="A20" t="s">
        <v>30</v>
      </c>
      <c r="B20" t="s">
        <v>10</v>
      </c>
      <c r="D20" t="s">
        <v>11</v>
      </c>
      <c r="E20" t="str">
        <f>"680487167146"</f>
        <v>680487167146</v>
      </c>
      <c r="F20" t="s">
        <v>12</v>
      </c>
      <c r="G20">
        <v>19.989999999999998</v>
      </c>
      <c r="H20">
        <v>0</v>
      </c>
      <c r="I20">
        <v>0</v>
      </c>
    </row>
    <row r="21" spans="1:9" x14ac:dyDescent="0.2">
      <c r="A21" t="s">
        <v>31</v>
      </c>
      <c r="B21" t="s">
        <v>10</v>
      </c>
      <c r="D21" t="s">
        <v>11</v>
      </c>
      <c r="E21" t="str">
        <f>"680487046328"</f>
        <v>680487046328</v>
      </c>
      <c r="F21" t="s">
        <v>12</v>
      </c>
      <c r="G21">
        <v>19.989999999999998</v>
      </c>
      <c r="H21">
        <v>0</v>
      </c>
      <c r="I21">
        <v>10</v>
      </c>
    </row>
    <row r="22" spans="1:9" x14ac:dyDescent="0.2">
      <c r="A22" t="s">
        <v>32</v>
      </c>
      <c r="B22" t="s">
        <v>10</v>
      </c>
      <c r="D22" t="s">
        <v>11</v>
      </c>
      <c r="E22" t="str">
        <f>"680487043600"</f>
        <v>680487043600</v>
      </c>
      <c r="F22" t="s">
        <v>12</v>
      </c>
      <c r="G22">
        <v>19.989999999999998</v>
      </c>
      <c r="H22">
        <v>0</v>
      </c>
      <c r="I22">
        <v>9</v>
      </c>
    </row>
    <row r="23" spans="1:9" x14ac:dyDescent="0.2">
      <c r="A23" t="s">
        <v>33</v>
      </c>
      <c r="B23" t="s">
        <v>10</v>
      </c>
      <c r="D23" t="s">
        <v>11</v>
      </c>
      <c r="E23" t="str">
        <f>"680487043716"</f>
        <v>680487043716</v>
      </c>
      <c r="F23" t="s">
        <v>12</v>
      </c>
      <c r="G23">
        <v>19.989999999999998</v>
      </c>
      <c r="H23">
        <v>0</v>
      </c>
      <c r="I23">
        <v>0</v>
      </c>
    </row>
    <row r="24" spans="1:9" x14ac:dyDescent="0.2">
      <c r="A24" t="s">
        <v>34</v>
      </c>
      <c r="B24" t="s">
        <v>10</v>
      </c>
      <c r="D24" t="s">
        <v>11</v>
      </c>
      <c r="E24" t="str">
        <f>"680487086065"</f>
        <v>680487086065</v>
      </c>
      <c r="F24" t="s">
        <v>12</v>
      </c>
      <c r="G24">
        <v>19.989999999999998</v>
      </c>
      <c r="H24">
        <v>0</v>
      </c>
      <c r="I24">
        <v>4</v>
      </c>
    </row>
    <row r="25" spans="1:9" x14ac:dyDescent="0.2">
      <c r="A25" t="s">
        <v>35</v>
      </c>
      <c r="B25" t="s">
        <v>10</v>
      </c>
      <c r="D25" t="s">
        <v>11</v>
      </c>
      <c r="E25" t="str">
        <f>"680487046380"</f>
        <v>680487046380</v>
      </c>
      <c r="F25" t="s">
        <v>12</v>
      </c>
      <c r="G25">
        <v>19.989999999999998</v>
      </c>
      <c r="H25">
        <v>0</v>
      </c>
      <c r="I25">
        <v>4</v>
      </c>
    </row>
    <row r="26" spans="1:9" x14ac:dyDescent="0.2">
      <c r="A26" t="s">
        <v>36</v>
      </c>
      <c r="B26" t="s">
        <v>10</v>
      </c>
      <c r="D26" t="s">
        <v>11</v>
      </c>
      <c r="E26" t="str">
        <f>"680487046403"</f>
        <v>680487046403</v>
      </c>
      <c r="F26" t="s">
        <v>12</v>
      </c>
      <c r="G26">
        <v>19.989999999999998</v>
      </c>
      <c r="H26">
        <v>0</v>
      </c>
      <c r="I26">
        <v>0</v>
      </c>
    </row>
    <row r="27" spans="1:9" x14ac:dyDescent="0.2">
      <c r="A27" t="s">
        <v>37</v>
      </c>
      <c r="B27" t="s">
        <v>10</v>
      </c>
      <c r="D27" t="s">
        <v>11</v>
      </c>
      <c r="E27" t="str">
        <f>"680487043549"</f>
        <v>680487043549</v>
      </c>
      <c r="F27" t="s">
        <v>12</v>
      </c>
      <c r="G27">
        <v>19.989999999999998</v>
      </c>
      <c r="H27">
        <v>0</v>
      </c>
      <c r="I27">
        <v>5</v>
      </c>
    </row>
    <row r="28" spans="1:9" x14ac:dyDescent="0.2">
      <c r="A28" t="s">
        <v>38</v>
      </c>
      <c r="B28" t="s">
        <v>10</v>
      </c>
      <c r="D28" t="s">
        <v>11</v>
      </c>
      <c r="E28" t="str">
        <f>"680487043495"</f>
        <v>680487043495</v>
      </c>
      <c r="F28" t="s">
        <v>12</v>
      </c>
      <c r="G28">
        <v>19.989999999999998</v>
      </c>
      <c r="H28">
        <v>0</v>
      </c>
      <c r="I28">
        <v>15</v>
      </c>
    </row>
    <row r="29" spans="1:9" x14ac:dyDescent="0.2">
      <c r="A29" t="s">
        <v>39</v>
      </c>
      <c r="B29" t="s">
        <v>10</v>
      </c>
      <c r="D29" t="s">
        <v>11</v>
      </c>
      <c r="E29" t="str">
        <f>"680487046342"</f>
        <v>680487046342</v>
      </c>
      <c r="F29" t="s">
        <v>12</v>
      </c>
      <c r="G29">
        <v>19.989999999999998</v>
      </c>
      <c r="H29">
        <v>0</v>
      </c>
      <c r="I29">
        <v>0</v>
      </c>
    </row>
    <row r="30" spans="1:9" x14ac:dyDescent="0.2">
      <c r="A30" t="s">
        <v>40</v>
      </c>
      <c r="B30" t="s">
        <v>10</v>
      </c>
      <c r="D30" t="s">
        <v>11</v>
      </c>
      <c r="E30" t="str">
        <f>"680487043471"</f>
        <v>680487043471</v>
      </c>
      <c r="F30" t="s">
        <v>12</v>
      </c>
      <c r="G30">
        <v>19.989999999999998</v>
      </c>
      <c r="H30">
        <v>0</v>
      </c>
      <c r="I30">
        <v>20</v>
      </c>
    </row>
    <row r="31" spans="1:9" x14ac:dyDescent="0.2">
      <c r="A31" t="s">
        <v>41</v>
      </c>
      <c r="B31" t="s">
        <v>10</v>
      </c>
      <c r="D31" t="s">
        <v>11</v>
      </c>
      <c r="E31" t="str">
        <f>"680487043563"</f>
        <v>680487043563</v>
      </c>
      <c r="F31" t="s">
        <v>12</v>
      </c>
      <c r="G31">
        <v>19.989999999999998</v>
      </c>
      <c r="H31">
        <v>0</v>
      </c>
      <c r="I31">
        <v>6</v>
      </c>
    </row>
    <row r="32" spans="1:9" x14ac:dyDescent="0.2">
      <c r="A32" t="s">
        <v>42</v>
      </c>
      <c r="B32" t="s">
        <v>10</v>
      </c>
      <c r="D32" t="s">
        <v>11</v>
      </c>
      <c r="E32" t="str">
        <f>"680487086010"</f>
        <v>680487086010</v>
      </c>
      <c r="F32" t="s">
        <v>12</v>
      </c>
      <c r="G32">
        <v>19.989999999999998</v>
      </c>
      <c r="H32">
        <v>0</v>
      </c>
      <c r="I32">
        <v>3</v>
      </c>
    </row>
    <row r="33" spans="1:9" x14ac:dyDescent="0.2">
      <c r="A33" t="s">
        <v>43</v>
      </c>
      <c r="B33" t="s">
        <v>10</v>
      </c>
      <c r="D33" t="s">
        <v>11</v>
      </c>
      <c r="E33" t="str">
        <f>"680487043488"</f>
        <v>680487043488</v>
      </c>
      <c r="F33" t="s">
        <v>12</v>
      </c>
      <c r="G33">
        <v>19.989999999999998</v>
      </c>
      <c r="H33">
        <v>0</v>
      </c>
      <c r="I33">
        <v>2</v>
      </c>
    </row>
    <row r="34" spans="1:9" x14ac:dyDescent="0.2">
      <c r="A34" t="s">
        <v>44</v>
      </c>
      <c r="B34" t="s">
        <v>10</v>
      </c>
      <c r="D34" t="s">
        <v>11</v>
      </c>
      <c r="E34" t="str">
        <f>"680487043723"</f>
        <v>680487043723</v>
      </c>
      <c r="F34" t="s">
        <v>12</v>
      </c>
      <c r="G34">
        <v>19.989999999999998</v>
      </c>
      <c r="H34">
        <v>0</v>
      </c>
      <c r="I34">
        <v>0</v>
      </c>
    </row>
    <row r="35" spans="1:9" x14ac:dyDescent="0.2">
      <c r="A35" t="s">
        <v>45</v>
      </c>
      <c r="B35" t="s">
        <v>10</v>
      </c>
      <c r="D35" t="s">
        <v>11</v>
      </c>
      <c r="E35" t="str">
        <f>"680487166460"</f>
        <v>680487166460</v>
      </c>
      <c r="F35" t="s">
        <v>12</v>
      </c>
      <c r="G35">
        <v>19.989999999999998</v>
      </c>
      <c r="H35">
        <v>0</v>
      </c>
      <c r="I35">
        <v>5</v>
      </c>
    </row>
    <row r="36" spans="1:9" x14ac:dyDescent="0.2">
      <c r="A36" t="s">
        <v>46</v>
      </c>
      <c r="B36" t="s">
        <v>10</v>
      </c>
      <c r="D36" t="s">
        <v>11</v>
      </c>
      <c r="E36" t="str">
        <f>"680487046359"</f>
        <v>680487046359</v>
      </c>
      <c r="F36" t="s">
        <v>12</v>
      </c>
      <c r="G36">
        <v>19.989999999999998</v>
      </c>
      <c r="H36">
        <v>0</v>
      </c>
      <c r="I36">
        <v>6</v>
      </c>
    </row>
    <row r="37" spans="1:9" x14ac:dyDescent="0.2">
      <c r="A37" t="s">
        <v>47</v>
      </c>
      <c r="B37" t="s">
        <v>10</v>
      </c>
      <c r="D37" t="s">
        <v>11</v>
      </c>
      <c r="E37" t="str">
        <f>"680487043457"</f>
        <v>680487043457</v>
      </c>
      <c r="F37" t="s">
        <v>12</v>
      </c>
      <c r="G37">
        <v>19.989999999999998</v>
      </c>
      <c r="H37">
        <v>0</v>
      </c>
      <c r="I37">
        <v>5</v>
      </c>
    </row>
    <row r="38" spans="1:9" x14ac:dyDescent="0.2">
      <c r="A38" t="s">
        <v>48</v>
      </c>
      <c r="B38" t="s">
        <v>10</v>
      </c>
      <c r="D38" t="s">
        <v>11</v>
      </c>
      <c r="E38" t="str">
        <f>"680487043730"</f>
        <v>680487043730</v>
      </c>
      <c r="F38" t="s">
        <v>12</v>
      </c>
      <c r="G38">
        <v>19.989999999999998</v>
      </c>
      <c r="H38">
        <v>0</v>
      </c>
      <c r="I38">
        <v>8</v>
      </c>
    </row>
    <row r="39" spans="1:9" x14ac:dyDescent="0.2">
      <c r="A39" t="s">
        <v>49</v>
      </c>
      <c r="B39" t="s">
        <v>10</v>
      </c>
      <c r="D39" t="s">
        <v>11</v>
      </c>
      <c r="E39" t="str">
        <f>"680487043587"</f>
        <v>680487043587</v>
      </c>
      <c r="F39" t="s">
        <v>12</v>
      </c>
      <c r="G39">
        <v>19.989999999999998</v>
      </c>
      <c r="H39">
        <v>0</v>
      </c>
      <c r="I39">
        <v>20</v>
      </c>
    </row>
    <row r="40" spans="1:9" x14ac:dyDescent="0.2">
      <c r="A40" t="s">
        <v>50</v>
      </c>
      <c r="B40" t="s">
        <v>10</v>
      </c>
      <c r="D40" t="s">
        <v>11</v>
      </c>
      <c r="E40" t="str">
        <f>"80487043747"</f>
        <v>80487043747</v>
      </c>
      <c r="F40" t="s">
        <v>51</v>
      </c>
      <c r="G40">
        <v>19.989999999999998</v>
      </c>
      <c r="H40">
        <v>0</v>
      </c>
      <c r="I40">
        <v>0</v>
      </c>
    </row>
    <row r="41" spans="1:9" x14ac:dyDescent="0.2">
      <c r="A41" t="s">
        <v>52</v>
      </c>
      <c r="B41" t="s">
        <v>10</v>
      </c>
      <c r="D41" t="s">
        <v>11</v>
      </c>
      <c r="E41" t="str">
        <f>"680487043648"</f>
        <v>680487043648</v>
      </c>
      <c r="F41" t="s">
        <v>12</v>
      </c>
      <c r="G41">
        <v>19.989999999999998</v>
      </c>
      <c r="H41">
        <v>0</v>
      </c>
      <c r="I41">
        <v>21</v>
      </c>
    </row>
    <row r="42" spans="1:9" x14ac:dyDescent="0.2">
      <c r="A42" t="s">
        <v>53</v>
      </c>
      <c r="B42" t="s">
        <v>10</v>
      </c>
      <c r="D42" t="s">
        <v>11</v>
      </c>
      <c r="E42" t="str">
        <f>"680487043662"</f>
        <v>680487043662</v>
      </c>
      <c r="F42" t="s">
        <v>12</v>
      </c>
      <c r="G42">
        <v>19.989999999999998</v>
      </c>
      <c r="H42">
        <v>0</v>
      </c>
      <c r="I42">
        <v>9</v>
      </c>
    </row>
    <row r="43" spans="1:9" x14ac:dyDescent="0.2">
      <c r="A43" t="s">
        <v>54</v>
      </c>
      <c r="B43" t="s">
        <v>10</v>
      </c>
      <c r="D43" t="s">
        <v>11</v>
      </c>
      <c r="E43" t="str">
        <f>"680487043655"</f>
        <v>680487043655</v>
      </c>
      <c r="F43" t="s">
        <v>12</v>
      </c>
      <c r="G43">
        <v>19.989999999999998</v>
      </c>
      <c r="H43">
        <v>0</v>
      </c>
      <c r="I43">
        <v>17</v>
      </c>
    </row>
    <row r="44" spans="1:9" x14ac:dyDescent="0.2">
      <c r="A44" t="s">
        <v>55</v>
      </c>
      <c r="B44" t="s">
        <v>10</v>
      </c>
      <c r="D44" t="s">
        <v>11</v>
      </c>
      <c r="E44" t="str">
        <f>"680487043464"</f>
        <v>680487043464</v>
      </c>
      <c r="F44" t="s">
        <v>12</v>
      </c>
      <c r="G44">
        <v>19.989999999999998</v>
      </c>
      <c r="H44">
        <v>0</v>
      </c>
      <c r="I44">
        <v>2</v>
      </c>
    </row>
    <row r="45" spans="1:9" x14ac:dyDescent="0.2">
      <c r="A45" t="s">
        <v>56</v>
      </c>
      <c r="B45" t="s">
        <v>10</v>
      </c>
      <c r="D45" t="s">
        <v>11</v>
      </c>
      <c r="E45" t="str">
        <f>"680487046304"</f>
        <v>680487046304</v>
      </c>
      <c r="F45" t="s">
        <v>12</v>
      </c>
      <c r="G45">
        <v>19.989999999999998</v>
      </c>
      <c r="H45">
        <v>0</v>
      </c>
      <c r="I45">
        <v>5</v>
      </c>
    </row>
    <row r="46" spans="1:9" x14ac:dyDescent="0.2">
      <c r="A46" t="s">
        <v>57</v>
      </c>
      <c r="B46" t="s">
        <v>10</v>
      </c>
      <c r="D46" t="s">
        <v>11</v>
      </c>
      <c r="E46" t="str">
        <f>"680487043679"</f>
        <v>680487043679</v>
      </c>
      <c r="F46" t="s">
        <v>12</v>
      </c>
      <c r="G46">
        <v>19.989999999999998</v>
      </c>
      <c r="H46">
        <v>0</v>
      </c>
      <c r="I46">
        <v>36</v>
      </c>
    </row>
    <row r="47" spans="1:9" x14ac:dyDescent="0.2">
      <c r="A47" t="s">
        <v>58</v>
      </c>
      <c r="B47" t="s">
        <v>10</v>
      </c>
      <c r="D47" t="s">
        <v>11</v>
      </c>
      <c r="E47" t="str">
        <f>"680487085969"</f>
        <v>680487085969</v>
      </c>
      <c r="F47" t="s">
        <v>12</v>
      </c>
      <c r="G47">
        <v>19.989999999999998</v>
      </c>
      <c r="H47">
        <v>0</v>
      </c>
      <c r="I47">
        <v>4</v>
      </c>
    </row>
    <row r="48" spans="1:9" x14ac:dyDescent="0.2">
      <c r="A48" t="s">
        <v>59</v>
      </c>
      <c r="B48" t="s">
        <v>10</v>
      </c>
      <c r="D48" t="s">
        <v>11</v>
      </c>
      <c r="E48" t="str">
        <f>"680487086041"</f>
        <v>680487086041</v>
      </c>
      <c r="F48" t="s">
        <v>12</v>
      </c>
      <c r="G48">
        <v>19.989999999999998</v>
      </c>
      <c r="H48">
        <v>0</v>
      </c>
      <c r="I48">
        <v>8</v>
      </c>
    </row>
    <row r="49" spans="1:9" x14ac:dyDescent="0.2">
      <c r="A49" t="s">
        <v>60</v>
      </c>
      <c r="B49" t="s">
        <v>10</v>
      </c>
      <c r="D49" t="s">
        <v>11</v>
      </c>
      <c r="E49" t="str">
        <f>"680487086034"</f>
        <v>680487086034</v>
      </c>
      <c r="F49" t="s">
        <v>12</v>
      </c>
      <c r="G49">
        <v>19.989999999999998</v>
      </c>
      <c r="H49">
        <v>0</v>
      </c>
      <c r="I49">
        <v>2</v>
      </c>
    </row>
    <row r="50" spans="1:9" x14ac:dyDescent="0.2">
      <c r="A50" t="s">
        <v>61</v>
      </c>
      <c r="B50" t="s">
        <v>10</v>
      </c>
      <c r="D50" t="s">
        <v>11</v>
      </c>
      <c r="E50" t="str">
        <f>"680487085990"</f>
        <v>680487085990</v>
      </c>
      <c r="F50" t="s">
        <v>12</v>
      </c>
      <c r="G50">
        <v>19.989999999999998</v>
      </c>
      <c r="H50">
        <v>0</v>
      </c>
      <c r="I50">
        <v>6</v>
      </c>
    </row>
    <row r="51" spans="1:9" x14ac:dyDescent="0.2">
      <c r="A51" t="s">
        <v>62</v>
      </c>
      <c r="B51" t="s">
        <v>10</v>
      </c>
      <c r="D51" t="s">
        <v>11</v>
      </c>
      <c r="E51" t="str">
        <f>"680487043761"</f>
        <v>680487043761</v>
      </c>
      <c r="F51" t="s">
        <v>12</v>
      </c>
      <c r="G51">
        <v>19.989999999999998</v>
      </c>
      <c r="H51">
        <v>0</v>
      </c>
      <c r="I51">
        <v>4</v>
      </c>
    </row>
    <row r="52" spans="1:9" x14ac:dyDescent="0.2">
      <c r="A52" t="s">
        <v>63</v>
      </c>
      <c r="B52" t="s">
        <v>10</v>
      </c>
      <c r="D52" t="s">
        <v>11</v>
      </c>
      <c r="E52" t="str">
        <f>"680487046335"</f>
        <v>680487046335</v>
      </c>
      <c r="F52" t="s">
        <v>12</v>
      </c>
      <c r="G52">
        <v>19.989999999999998</v>
      </c>
      <c r="H52">
        <v>0</v>
      </c>
      <c r="I52">
        <v>4</v>
      </c>
    </row>
    <row r="53" spans="1:9" x14ac:dyDescent="0.2">
      <c r="A53" t="s">
        <v>64</v>
      </c>
      <c r="B53" t="s">
        <v>10</v>
      </c>
      <c r="D53" t="s">
        <v>11</v>
      </c>
      <c r="E53" t="str">
        <f>"680487043570"</f>
        <v>680487043570</v>
      </c>
      <c r="F53" t="s">
        <v>12</v>
      </c>
      <c r="G53">
        <v>19.989999999999998</v>
      </c>
      <c r="H53">
        <v>0</v>
      </c>
      <c r="I53">
        <v>11</v>
      </c>
    </row>
    <row r="54" spans="1:9" x14ac:dyDescent="0.2">
      <c r="A54" t="s">
        <v>65</v>
      </c>
      <c r="B54" t="s">
        <v>10</v>
      </c>
      <c r="D54" t="s">
        <v>11</v>
      </c>
      <c r="E54" t="str">
        <f>"680487043532"</f>
        <v>680487043532</v>
      </c>
      <c r="F54" t="s">
        <v>12</v>
      </c>
      <c r="G54">
        <v>19.989999999999998</v>
      </c>
      <c r="H54">
        <v>0</v>
      </c>
      <c r="I54">
        <v>10</v>
      </c>
    </row>
    <row r="55" spans="1:9" x14ac:dyDescent="0.2">
      <c r="A55" t="s">
        <v>66</v>
      </c>
      <c r="B55" t="s">
        <v>10</v>
      </c>
      <c r="D55" t="s">
        <v>11</v>
      </c>
      <c r="E55" t="str">
        <f>"680487043594"</f>
        <v>680487043594</v>
      </c>
      <c r="F55" t="s">
        <v>12</v>
      </c>
      <c r="G55">
        <v>19.989999999999998</v>
      </c>
      <c r="H55">
        <v>0</v>
      </c>
      <c r="I55">
        <v>14</v>
      </c>
    </row>
    <row r="56" spans="1:9" x14ac:dyDescent="0.2">
      <c r="A56" t="s">
        <v>67</v>
      </c>
      <c r="B56" t="s">
        <v>10</v>
      </c>
      <c r="D56" t="s">
        <v>11</v>
      </c>
      <c r="E56" t="str">
        <f>"680487165906"</f>
        <v>680487165906</v>
      </c>
      <c r="F56" t="s">
        <v>12</v>
      </c>
      <c r="G56">
        <v>19.989999999999998</v>
      </c>
      <c r="H56">
        <v>0</v>
      </c>
      <c r="I56">
        <v>6</v>
      </c>
    </row>
    <row r="57" spans="1:9" x14ac:dyDescent="0.2">
      <c r="A57" t="s">
        <v>68</v>
      </c>
      <c r="B57" t="s">
        <v>10</v>
      </c>
      <c r="D57" t="s">
        <v>11</v>
      </c>
      <c r="E57" t="str">
        <f>"680487046298"</f>
        <v>680487046298</v>
      </c>
      <c r="F57" t="s">
        <v>12</v>
      </c>
      <c r="G57">
        <v>19.989999999999998</v>
      </c>
      <c r="H57">
        <v>0</v>
      </c>
      <c r="I57">
        <v>0</v>
      </c>
    </row>
    <row r="58" spans="1:9" x14ac:dyDescent="0.2">
      <c r="A58" t="s">
        <v>69</v>
      </c>
      <c r="B58" t="s">
        <v>10</v>
      </c>
      <c r="D58" t="s">
        <v>11</v>
      </c>
      <c r="E58" t="str">
        <f>"680487046366"</f>
        <v>680487046366</v>
      </c>
      <c r="F58" t="s">
        <v>12</v>
      </c>
      <c r="G58">
        <v>19.989999999999998</v>
      </c>
      <c r="H58">
        <v>0</v>
      </c>
      <c r="I58">
        <v>4</v>
      </c>
    </row>
    <row r="59" spans="1:9" x14ac:dyDescent="0.2">
      <c r="A59" t="s">
        <v>70</v>
      </c>
      <c r="B59" t="s">
        <v>10</v>
      </c>
      <c r="D59" t="s">
        <v>11</v>
      </c>
      <c r="E59" t="str">
        <f>"680487166217"</f>
        <v>680487166217</v>
      </c>
      <c r="F59" t="s">
        <v>12</v>
      </c>
      <c r="G59">
        <v>19.989999999999998</v>
      </c>
      <c r="H59">
        <v>0</v>
      </c>
      <c r="I59">
        <v>0</v>
      </c>
    </row>
    <row r="60" spans="1:9" x14ac:dyDescent="0.2">
      <c r="A60" t="s">
        <v>71</v>
      </c>
      <c r="B60" t="s">
        <v>10</v>
      </c>
      <c r="D60" t="s">
        <v>11</v>
      </c>
      <c r="E60" t="str">
        <f>"680487046397"</f>
        <v>680487046397</v>
      </c>
      <c r="F60" t="s">
        <v>12</v>
      </c>
      <c r="G60">
        <v>19.989999999999998</v>
      </c>
      <c r="H60">
        <v>0</v>
      </c>
      <c r="I60">
        <v>23</v>
      </c>
    </row>
    <row r="61" spans="1:9" x14ac:dyDescent="0.2">
      <c r="A61" t="s">
        <v>72</v>
      </c>
      <c r="B61" t="s">
        <v>10</v>
      </c>
      <c r="D61" t="s">
        <v>11</v>
      </c>
      <c r="E61" t="str">
        <f>"680487086072"</f>
        <v>680487086072</v>
      </c>
      <c r="F61" t="s">
        <v>12</v>
      </c>
      <c r="G61">
        <v>19.989999999999998</v>
      </c>
      <c r="H61">
        <v>0</v>
      </c>
      <c r="I61">
        <v>8</v>
      </c>
    </row>
    <row r="62" spans="1:9" x14ac:dyDescent="0.2">
      <c r="A62" t="s">
        <v>73</v>
      </c>
      <c r="B62" t="s">
        <v>10</v>
      </c>
      <c r="D62" t="s">
        <v>11</v>
      </c>
      <c r="E62" t="str">
        <f>"680487086027"</f>
        <v>680487086027</v>
      </c>
      <c r="F62" t="s">
        <v>12</v>
      </c>
      <c r="G62">
        <v>19.989999999999998</v>
      </c>
      <c r="H62">
        <v>0</v>
      </c>
      <c r="I62">
        <v>0</v>
      </c>
    </row>
    <row r="63" spans="1:9" x14ac:dyDescent="0.2">
      <c r="A63" t="s">
        <v>74</v>
      </c>
      <c r="B63" t="s">
        <v>10</v>
      </c>
      <c r="D63" t="s">
        <v>11</v>
      </c>
      <c r="E63" t="str">
        <f>"680487043754"</f>
        <v>680487043754</v>
      </c>
      <c r="F63" t="s">
        <v>12</v>
      </c>
      <c r="G63">
        <v>19.989999999999998</v>
      </c>
      <c r="H63">
        <v>0</v>
      </c>
      <c r="I63">
        <v>14</v>
      </c>
    </row>
    <row r="64" spans="1:9" x14ac:dyDescent="0.2">
      <c r="A64" t="s">
        <v>75</v>
      </c>
      <c r="B64" t="s">
        <v>10</v>
      </c>
      <c r="D64" t="s">
        <v>11</v>
      </c>
      <c r="E64" t="str">
        <f>"680487043624"</f>
        <v>680487043624</v>
      </c>
      <c r="F64" t="s">
        <v>12</v>
      </c>
      <c r="G64">
        <v>19.989999999999998</v>
      </c>
      <c r="H64">
        <v>0</v>
      </c>
      <c r="I64">
        <v>10</v>
      </c>
    </row>
    <row r="65" spans="1:9" x14ac:dyDescent="0.2">
      <c r="A65" t="s">
        <v>76</v>
      </c>
      <c r="B65" t="s">
        <v>10</v>
      </c>
      <c r="D65" t="s">
        <v>11</v>
      </c>
      <c r="E65" t="str">
        <f>"680487167153"</f>
        <v>680487167153</v>
      </c>
      <c r="F65" t="s">
        <v>12</v>
      </c>
      <c r="G65">
        <v>19.989999999999998</v>
      </c>
      <c r="H65">
        <v>0</v>
      </c>
      <c r="I65">
        <v>0</v>
      </c>
    </row>
    <row r="66" spans="1:9" x14ac:dyDescent="0.2">
      <c r="A66" t="s">
        <v>77</v>
      </c>
      <c r="B66" t="s">
        <v>10</v>
      </c>
      <c r="D66" t="s">
        <v>11</v>
      </c>
      <c r="E66" t="str">
        <f>"680487046281"</f>
        <v>680487046281</v>
      </c>
      <c r="F66" t="s">
        <v>12</v>
      </c>
      <c r="G66">
        <v>19.989999999999998</v>
      </c>
      <c r="H66">
        <v>0</v>
      </c>
      <c r="I66">
        <v>5</v>
      </c>
    </row>
    <row r="67" spans="1:9" x14ac:dyDescent="0.2">
      <c r="A67" t="s">
        <v>78</v>
      </c>
      <c r="B67" t="s">
        <v>10</v>
      </c>
      <c r="D67" t="s">
        <v>11</v>
      </c>
      <c r="E67" t="str">
        <f>"680487046274"</f>
        <v>680487046274</v>
      </c>
      <c r="F67" t="s">
        <v>12</v>
      </c>
      <c r="G67">
        <v>19.989999999999998</v>
      </c>
      <c r="H67">
        <v>0</v>
      </c>
      <c r="I67">
        <v>19</v>
      </c>
    </row>
    <row r="68" spans="1:9" x14ac:dyDescent="0.2">
      <c r="A68" t="s">
        <v>79</v>
      </c>
      <c r="B68" t="s">
        <v>10</v>
      </c>
      <c r="D68" t="s">
        <v>11</v>
      </c>
      <c r="E68" t="str">
        <f>"680487086003"</f>
        <v>680487086003</v>
      </c>
      <c r="F68" t="s">
        <v>12</v>
      </c>
      <c r="G68">
        <v>19.989999999999998</v>
      </c>
      <c r="H68">
        <v>0</v>
      </c>
      <c r="I68">
        <v>0</v>
      </c>
    </row>
    <row r="69" spans="1:9" x14ac:dyDescent="0.2">
      <c r="A69" t="s">
        <v>80</v>
      </c>
      <c r="B69" t="s">
        <v>10</v>
      </c>
      <c r="D69" t="s">
        <v>81</v>
      </c>
      <c r="E69" t="str">
        <f>"680487044300"</f>
        <v>680487044300</v>
      </c>
      <c r="F69" t="s">
        <v>12</v>
      </c>
      <c r="G69">
        <v>29.99</v>
      </c>
      <c r="H69">
        <v>0</v>
      </c>
      <c r="I69">
        <v>16</v>
      </c>
    </row>
    <row r="70" spans="1:9" x14ac:dyDescent="0.2">
      <c r="A70" t="s">
        <v>82</v>
      </c>
      <c r="B70" t="s">
        <v>10</v>
      </c>
      <c r="D70" t="s">
        <v>81</v>
      </c>
      <c r="E70" t="str">
        <f>"680487044263"</f>
        <v>680487044263</v>
      </c>
      <c r="F70" t="s">
        <v>12</v>
      </c>
      <c r="G70">
        <v>29.99</v>
      </c>
      <c r="H70">
        <v>0</v>
      </c>
      <c r="I70">
        <v>29</v>
      </c>
    </row>
    <row r="71" spans="1:9" x14ac:dyDescent="0.2">
      <c r="A71" t="s">
        <v>83</v>
      </c>
      <c r="B71" t="s">
        <v>10</v>
      </c>
      <c r="D71" t="s">
        <v>81</v>
      </c>
      <c r="E71" t="str">
        <f>"680487044805"</f>
        <v>680487044805</v>
      </c>
      <c r="F71" t="s">
        <v>12</v>
      </c>
      <c r="G71">
        <v>29.99</v>
      </c>
      <c r="H71">
        <v>0</v>
      </c>
      <c r="I71">
        <v>6</v>
      </c>
    </row>
    <row r="72" spans="1:9" x14ac:dyDescent="0.2">
      <c r="A72" t="s">
        <v>84</v>
      </c>
      <c r="B72" t="s">
        <v>10</v>
      </c>
      <c r="D72" t="s">
        <v>81</v>
      </c>
      <c r="E72" t="str">
        <f>"680487044560"</f>
        <v>680487044560</v>
      </c>
      <c r="F72" t="s">
        <v>12</v>
      </c>
      <c r="G72">
        <v>29.99</v>
      </c>
      <c r="H72">
        <v>0</v>
      </c>
      <c r="I72">
        <v>16</v>
      </c>
    </row>
    <row r="73" spans="1:9" x14ac:dyDescent="0.2">
      <c r="A73" t="s">
        <v>85</v>
      </c>
      <c r="B73" t="s">
        <v>10</v>
      </c>
      <c r="D73" t="s">
        <v>81</v>
      </c>
      <c r="E73" t="str">
        <f>"680487045796"</f>
        <v>680487045796</v>
      </c>
      <c r="F73" t="s">
        <v>12</v>
      </c>
      <c r="G73">
        <v>29.99</v>
      </c>
      <c r="H73">
        <v>0</v>
      </c>
      <c r="I73">
        <v>6</v>
      </c>
    </row>
    <row r="74" spans="1:9" x14ac:dyDescent="0.2">
      <c r="A74" t="s">
        <v>86</v>
      </c>
      <c r="B74" t="s">
        <v>10</v>
      </c>
      <c r="D74" t="s">
        <v>81</v>
      </c>
      <c r="E74" t="str">
        <f>"680487045710"</f>
        <v>680487045710</v>
      </c>
      <c r="F74" t="s">
        <v>12</v>
      </c>
      <c r="G74">
        <v>29.99</v>
      </c>
      <c r="H74">
        <v>0</v>
      </c>
      <c r="I74">
        <v>10</v>
      </c>
    </row>
    <row r="75" spans="1:9" x14ac:dyDescent="0.2">
      <c r="A75" t="s">
        <v>87</v>
      </c>
      <c r="B75" t="s">
        <v>10</v>
      </c>
      <c r="D75" t="s">
        <v>81</v>
      </c>
      <c r="E75" t="str">
        <f>"680487057898"</f>
        <v>680487057898</v>
      </c>
      <c r="F75" t="s">
        <v>12</v>
      </c>
      <c r="G75">
        <v>29.99</v>
      </c>
      <c r="H75">
        <v>0</v>
      </c>
      <c r="I75">
        <v>14</v>
      </c>
    </row>
    <row r="76" spans="1:9" x14ac:dyDescent="0.2">
      <c r="A76" t="s">
        <v>88</v>
      </c>
      <c r="B76" t="s">
        <v>10</v>
      </c>
      <c r="D76" t="s">
        <v>81</v>
      </c>
      <c r="E76" t="str">
        <f>"680487044973"</f>
        <v>680487044973</v>
      </c>
      <c r="F76" t="s">
        <v>12</v>
      </c>
      <c r="G76">
        <v>29.99</v>
      </c>
      <c r="H76">
        <v>0</v>
      </c>
      <c r="I76">
        <v>11</v>
      </c>
    </row>
    <row r="77" spans="1:9" x14ac:dyDescent="0.2">
      <c r="A77" t="s">
        <v>89</v>
      </c>
      <c r="B77" t="s">
        <v>10</v>
      </c>
      <c r="D77" t="s">
        <v>81</v>
      </c>
      <c r="E77" t="str">
        <f>"680487044249"</f>
        <v>680487044249</v>
      </c>
      <c r="F77" t="s">
        <v>12</v>
      </c>
      <c r="G77">
        <v>29.99</v>
      </c>
      <c r="H77">
        <v>0</v>
      </c>
      <c r="I77">
        <v>12</v>
      </c>
    </row>
    <row r="78" spans="1:9" x14ac:dyDescent="0.2">
      <c r="A78" t="s">
        <v>90</v>
      </c>
      <c r="B78" t="s">
        <v>10</v>
      </c>
      <c r="D78" t="s">
        <v>81</v>
      </c>
      <c r="E78" t="str">
        <f>"680487044683"</f>
        <v>680487044683</v>
      </c>
      <c r="F78" t="s">
        <v>12</v>
      </c>
      <c r="G78">
        <v>29.99</v>
      </c>
      <c r="H78">
        <v>0</v>
      </c>
      <c r="I78">
        <v>17</v>
      </c>
    </row>
    <row r="79" spans="1:9" x14ac:dyDescent="0.2">
      <c r="A79" t="s">
        <v>91</v>
      </c>
      <c r="B79" t="s">
        <v>10</v>
      </c>
      <c r="D79" t="s">
        <v>81</v>
      </c>
      <c r="E79" t="str">
        <f>"680487135091"</f>
        <v>680487135091</v>
      </c>
      <c r="F79" t="s">
        <v>12</v>
      </c>
      <c r="G79">
        <v>29.99</v>
      </c>
      <c r="H79">
        <v>0</v>
      </c>
      <c r="I79">
        <v>19</v>
      </c>
    </row>
    <row r="80" spans="1:9" x14ac:dyDescent="0.2">
      <c r="A80" t="s">
        <v>92</v>
      </c>
      <c r="B80" t="s">
        <v>10</v>
      </c>
      <c r="D80" t="s">
        <v>81</v>
      </c>
      <c r="E80" t="str">
        <f>"680487045512"</f>
        <v>680487045512</v>
      </c>
      <c r="F80" t="s">
        <v>12</v>
      </c>
      <c r="G80">
        <v>29.99</v>
      </c>
      <c r="H80">
        <v>0</v>
      </c>
      <c r="I80">
        <v>27</v>
      </c>
    </row>
    <row r="81" spans="1:9" x14ac:dyDescent="0.2">
      <c r="A81" t="s">
        <v>93</v>
      </c>
      <c r="B81" t="s">
        <v>10</v>
      </c>
      <c r="D81" t="s">
        <v>81</v>
      </c>
      <c r="E81" t="str">
        <f>"680487045659"</f>
        <v>680487045659</v>
      </c>
      <c r="F81" t="s">
        <v>12</v>
      </c>
      <c r="G81">
        <v>29.99</v>
      </c>
      <c r="H81">
        <v>0</v>
      </c>
      <c r="I81">
        <v>36</v>
      </c>
    </row>
    <row r="82" spans="1:9" x14ac:dyDescent="0.2">
      <c r="A82" t="s">
        <v>94</v>
      </c>
      <c r="B82" t="s">
        <v>10</v>
      </c>
      <c r="D82" t="s">
        <v>81</v>
      </c>
      <c r="E82" t="str">
        <f>"680487045376"</f>
        <v>680487045376</v>
      </c>
      <c r="F82" t="s">
        <v>12</v>
      </c>
      <c r="G82">
        <v>29.99</v>
      </c>
      <c r="H82">
        <v>0</v>
      </c>
      <c r="I82">
        <v>1</v>
      </c>
    </row>
    <row r="83" spans="1:9" x14ac:dyDescent="0.2">
      <c r="A83" t="s">
        <v>95</v>
      </c>
      <c r="B83" t="s">
        <v>10</v>
      </c>
      <c r="D83" t="s">
        <v>81</v>
      </c>
      <c r="E83" t="str">
        <f>"680487044867"</f>
        <v>680487044867</v>
      </c>
      <c r="F83" t="s">
        <v>12</v>
      </c>
      <c r="G83">
        <v>29.99</v>
      </c>
      <c r="H83">
        <v>0</v>
      </c>
      <c r="I83">
        <v>13</v>
      </c>
    </row>
    <row r="84" spans="1:9" x14ac:dyDescent="0.2">
      <c r="A84" t="s">
        <v>96</v>
      </c>
      <c r="B84" t="s">
        <v>10</v>
      </c>
      <c r="D84" t="s">
        <v>81</v>
      </c>
      <c r="E84" t="str">
        <f>"680487044041"</f>
        <v>680487044041</v>
      </c>
      <c r="F84" t="s">
        <v>12</v>
      </c>
      <c r="G84">
        <v>29.99</v>
      </c>
      <c r="H84">
        <v>0</v>
      </c>
      <c r="I84">
        <v>48</v>
      </c>
    </row>
    <row r="85" spans="1:9" x14ac:dyDescent="0.2">
      <c r="A85" t="s">
        <v>97</v>
      </c>
      <c r="B85" t="s">
        <v>10</v>
      </c>
      <c r="D85" t="s">
        <v>81</v>
      </c>
      <c r="E85" t="str">
        <f>"680487045154"</f>
        <v>680487045154</v>
      </c>
      <c r="F85" t="s">
        <v>12</v>
      </c>
      <c r="G85">
        <v>29.99</v>
      </c>
      <c r="H85">
        <v>0</v>
      </c>
      <c r="I85">
        <v>65</v>
      </c>
    </row>
    <row r="86" spans="1:9" x14ac:dyDescent="0.2">
      <c r="A86" t="s">
        <v>98</v>
      </c>
      <c r="B86" t="s">
        <v>10</v>
      </c>
      <c r="D86" t="s">
        <v>81</v>
      </c>
      <c r="E86" t="str">
        <f>"680487045116"</f>
        <v>680487045116</v>
      </c>
      <c r="F86" t="s">
        <v>12</v>
      </c>
      <c r="G86">
        <v>29.99</v>
      </c>
      <c r="H86">
        <v>0</v>
      </c>
      <c r="I86">
        <v>31</v>
      </c>
    </row>
    <row r="87" spans="1:9" x14ac:dyDescent="0.2">
      <c r="A87" t="s">
        <v>99</v>
      </c>
      <c r="B87" t="s">
        <v>10</v>
      </c>
      <c r="D87" t="s">
        <v>81</v>
      </c>
      <c r="E87" t="str">
        <f>"680487167092"</f>
        <v>680487167092</v>
      </c>
      <c r="F87" t="s">
        <v>12</v>
      </c>
      <c r="G87">
        <v>29.99</v>
      </c>
      <c r="H87">
        <v>0</v>
      </c>
      <c r="I87">
        <v>30</v>
      </c>
    </row>
    <row r="88" spans="1:9" x14ac:dyDescent="0.2">
      <c r="A88" t="s">
        <v>100</v>
      </c>
      <c r="B88" t="s">
        <v>10</v>
      </c>
      <c r="D88" t="s">
        <v>81</v>
      </c>
      <c r="E88" t="str">
        <f>"680487043983"</f>
        <v>680487043983</v>
      </c>
      <c r="F88" t="s">
        <v>12</v>
      </c>
      <c r="G88">
        <v>29.99</v>
      </c>
      <c r="H88">
        <v>0</v>
      </c>
      <c r="I88">
        <v>17</v>
      </c>
    </row>
    <row r="89" spans="1:9" x14ac:dyDescent="0.2">
      <c r="A89" t="s">
        <v>101</v>
      </c>
      <c r="B89" t="s">
        <v>10</v>
      </c>
      <c r="D89" t="s">
        <v>81</v>
      </c>
      <c r="E89" t="str">
        <f>"680487045857"</f>
        <v>680487045857</v>
      </c>
      <c r="F89" t="s">
        <v>12</v>
      </c>
      <c r="G89">
        <v>29.99</v>
      </c>
      <c r="H89">
        <v>0</v>
      </c>
      <c r="I89">
        <v>19</v>
      </c>
    </row>
    <row r="90" spans="1:9" x14ac:dyDescent="0.2">
      <c r="A90" t="s">
        <v>102</v>
      </c>
      <c r="B90" t="s">
        <v>10</v>
      </c>
      <c r="D90" t="s">
        <v>81</v>
      </c>
      <c r="E90" t="str">
        <f>"680487044188"</f>
        <v>680487044188</v>
      </c>
      <c r="F90" t="s">
        <v>12</v>
      </c>
      <c r="G90">
        <v>29.99</v>
      </c>
      <c r="H90">
        <v>0</v>
      </c>
      <c r="I90">
        <v>12</v>
      </c>
    </row>
    <row r="91" spans="1:9" x14ac:dyDescent="0.2">
      <c r="A91" t="s">
        <v>103</v>
      </c>
      <c r="B91" t="s">
        <v>10</v>
      </c>
      <c r="D91" t="s">
        <v>81</v>
      </c>
      <c r="E91" t="str">
        <f>"680487167115"</f>
        <v>680487167115</v>
      </c>
      <c r="F91" t="s">
        <v>12</v>
      </c>
      <c r="G91">
        <v>29.99</v>
      </c>
      <c r="H91">
        <v>0</v>
      </c>
      <c r="I91">
        <v>11</v>
      </c>
    </row>
    <row r="92" spans="1:9" x14ac:dyDescent="0.2">
      <c r="A92" t="s">
        <v>104</v>
      </c>
      <c r="B92" t="s">
        <v>10</v>
      </c>
      <c r="D92" t="s">
        <v>81</v>
      </c>
      <c r="E92" t="str">
        <f>"680487045413"</f>
        <v>680487045413</v>
      </c>
      <c r="F92" t="s">
        <v>12</v>
      </c>
      <c r="G92">
        <v>29.99</v>
      </c>
      <c r="H92">
        <v>0</v>
      </c>
      <c r="I92">
        <v>27</v>
      </c>
    </row>
    <row r="93" spans="1:9" x14ac:dyDescent="0.2">
      <c r="A93" t="s">
        <v>105</v>
      </c>
      <c r="B93" t="s">
        <v>10</v>
      </c>
      <c r="D93" t="s">
        <v>81</v>
      </c>
      <c r="E93" t="str">
        <f>"680487086089"</f>
        <v>680487086089</v>
      </c>
      <c r="F93" t="s">
        <v>12</v>
      </c>
      <c r="G93">
        <v>29.99</v>
      </c>
      <c r="H93">
        <v>0</v>
      </c>
      <c r="I93">
        <v>24</v>
      </c>
    </row>
    <row r="94" spans="1:9" x14ac:dyDescent="0.2">
      <c r="A94" t="s">
        <v>106</v>
      </c>
      <c r="B94" t="s">
        <v>10</v>
      </c>
      <c r="D94" t="s">
        <v>81</v>
      </c>
      <c r="E94" t="str">
        <f>"680487044843"</f>
        <v>680487044843</v>
      </c>
      <c r="F94" t="s">
        <v>12</v>
      </c>
      <c r="G94">
        <v>29.99</v>
      </c>
      <c r="H94">
        <v>0</v>
      </c>
      <c r="I94">
        <v>13</v>
      </c>
    </row>
    <row r="95" spans="1:9" x14ac:dyDescent="0.2">
      <c r="A95" t="s">
        <v>107</v>
      </c>
      <c r="B95" t="s">
        <v>10</v>
      </c>
      <c r="D95" t="s">
        <v>81</v>
      </c>
      <c r="E95" t="str">
        <f>"680487086102"</f>
        <v>680487086102</v>
      </c>
      <c r="F95" t="s">
        <v>12</v>
      </c>
      <c r="G95">
        <v>29.99</v>
      </c>
      <c r="H95">
        <v>0</v>
      </c>
      <c r="I95">
        <v>10</v>
      </c>
    </row>
    <row r="96" spans="1:9" x14ac:dyDescent="0.2">
      <c r="A96" t="s">
        <v>108</v>
      </c>
      <c r="B96" t="s">
        <v>10</v>
      </c>
      <c r="D96" t="s">
        <v>81</v>
      </c>
      <c r="E96" t="str">
        <f>"680487045611"</f>
        <v>680487045611</v>
      </c>
      <c r="F96" t="s">
        <v>12</v>
      </c>
      <c r="G96">
        <v>29.99</v>
      </c>
      <c r="H96">
        <v>0</v>
      </c>
      <c r="I96">
        <v>4</v>
      </c>
    </row>
    <row r="97" spans="1:9" x14ac:dyDescent="0.2">
      <c r="A97" t="s">
        <v>109</v>
      </c>
      <c r="B97" t="s">
        <v>10</v>
      </c>
      <c r="D97" t="s">
        <v>81</v>
      </c>
      <c r="E97" t="str">
        <f>"680487044423"</f>
        <v>680487044423</v>
      </c>
      <c r="F97" t="s">
        <v>12</v>
      </c>
      <c r="G97">
        <v>29.99</v>
      </c>
      <c r="H97">
        <v>0</v>
      </c>
      <c r="I97">
        <v>14</v>
      </c>
    </row>
    <row r="98" spans="1:9" x14ac:dyDescent="0.2">
      <c r="A98" t="s">
        <v>110</v>
      </c>
      <c r="B98" t="s">
        <v>10</v>
      </c>
      <c r="D98" t="s">
        <v>81</v>
      </c>
      <c r="E98" t="str">
        <f>"680487044447"</f>
        <v>680487044447</v>
      </c>
      <c r="F98" t="s">
        <v>12</v>
      </c>
      <c r="G98">
        <v>29.99</v>
      </c>
      <c r="H98">
        <v>0</v>
      </c>
      <c r="I98">
        <v>12</v>
      </c>
    </row>
    <row r="99" spans="1:9" x14ac:dyDescent="0.2">
      <c r="A99" t="s">
        <v>111</v>
      </c>
      <c r="B99" t="s">
        <v>10</v>
      </c>
      <c r="D99" t="s">
        <v>81</v>
      </c>
      <c r="E99" t="str">
        <f>"680487043860"</f>
        <v>680487043860</v>
      </c>
      <c r="F99" t="s">
        <v>12</v>
      </c>
      <c r="G99">
        <v>29.99</v>
      </c>
      <c r="H99">
        <v>0</v>
      </c>
      <c r="I99">
        <v>17</v>
      </c>
    </row>
    <row r="100" spans="1:9" x14ac:dyDescent="0.2">
      <c r="A100" t="s">
        <v>112</v>
      </c>
      <c r="B100" t="s">
        <v>10</v>
      </c>
      <c r="D100" t="s">
        <v>81</v>
      </c>
      <c r="E100" t="str">
        <f>"680487044461"</f>
        <v>680487044461</v>
      </c>
      <c r="F100" t="s">
        <v>12</v>
      </c>
      <c r="G100">
        <v>29.99</v>
      </c>
      <c r="H100">
        <v>0</v>
      </c>
      <c r="I100">
        <v>18</v>
      </c>
    </row>
    <row r="101" spans="1:9" x14ac:dyDescent="0.2">
      <c r="A101" t="s">
        <v>113</v>
      </c>
      <c r="B101" t="s">
        <v>10</v>
      </c>
      <c r="D101" t="s">
        <v>81</v>
      </c>
      <c r="E101" t="str">
        <f>"680487044409"</f>
        <v>680487044409</v>
      </c>
      <c r="F101" t="s">
        <v>12</v>
      </c>
      <c r="G101">
        <v>29.99</v>
      </c>
      <c r="H101">
        <v>0</v>
      </c>
      <c r="I101">
        <v>14</v>
      </c>
    </row>
    <row r="102" spans="1:9" x14ac:dyDescent="0.2">
      <c r="A102" t="s">
        <v>114</v>
      </c>
      <c r="B102" t="s">
        <v>10</v>
      </c>
      <c r="D102" t="s">
        <v>81</v>
      </c>
      <c r="E102" t="str">
        <f>"680487044522"</f>
        <v>680487044522</v>
      </c>
      <c r="F102" t="s">
        <v>12</v>
      </c>
      <c r="G102">
        <v>29.99</v>
      </c>
      <c r="H102">
        <v>0</v>
      </c>
      <c r="I102">
        <v>34</v>
      </c>
    </row>
    <row r="103" spans="1:9" x14ac:dyDescent="0.2">
      <c r="A103" t="s">
        <v>115</v>
      </c>
      <c r="B103" t="s">
        <v>10</v>
      </c>
      <c r="D103" t="s">
        <v>81</v>
      </c>
      <c r="E103" t="str">
        <f>"680487044669"</f>
        <v>680487044669</v>
      </c>
      <c r="F103" t="s">
        <v>12</v>
      </c>
      <c r="G103">
        <v>29.99</v>
      </c>
      <c r="H103">
        <v>0</v>
      </c>
      <c r="I103">
        <v>37</v>
      </c>
    </row>
    <row r="104" spans="1:9" x14ac:dyDescent="0.2">
      <c r="A104" t="s">
        <v>116</v>
      </c>
      <c r="B104" t="s">
        <v>10</v>
      </c>
      <c r="D104" t="s">
        <v>81</v>
      </c>
      <c r="E104" t="str">
        <f>"680487044102"</f>
        <v>680487044102</v>
      </c>
      <c r="F104" t="s">
        <v>12</v>
      </c>
      <c r="G104">
        <v>29.99</v>
      </c>
      <c r="H104">
        <v>0</v>
      </c>
      <c r="I104">
        <v>14</v>
      </c>
    </row>
    <row r="105" spans="1:9" x14ac:dyDescent="0.2">
      <c r="A105" t="s">
        <v>117</v>
      </c>
      <c r="B105" t="s">
        <v>10</v>
      </c>
      <c r="D105" t="s">
        <v>81</v>
      </c>
      <c r="E105" t="str">
        <f>"680487045031"</f>
        <v>680487045031</v>
      </c>
      <c r="F105" t="s">
        <v>12</v>
      </c>
      <c r="G105">
        <v>29.99</v>
      </c>
      <c r="H105">
        <v>0</v>
      </c>
      <c r="I105">
        <v>26</v>
      </c>
    </row>
    <row r="106" spans="1:9" x14ac:dyDescent="0.2">
      <c r="A106" t="s">
        <v>118</v>
      </c>
      <c r="B106" t="s">
        <v>10</v>
      </c>
      <c r="D106" t="s">
        <v>119</v>
      </c>
      <c r="E106" t="str">
        <f>"680487044317"</f>
        <v>680487044317</v>
      </c>
      <c r="F106" t="s">
        <v>12</v>
      </c>
      <c r="G106">
        <v>29.99</v>
      </c>
      <c r="H106">
        <v>0</v>
      </c>
      <c r="I106">
        <v>24</v>
      </c>
    </row>
    <row r="107" spans="1:9" x14ac:dyDescent="0.2">
      <c r="A107" t="s">
        <v>120</v>
      </c>
      <c r="B107" t="s">
        <v>10</v>
      </c>
      <c r="D107" t="s">
        <v>119</v>
      </c>
      <c r="E107" t="str">
        <f>"680487044270"</f>
        <v>680487044270</v>
      </c>
      <c r="F107" t="s">
        <v>12</v>
      </c>
      <c r="G107">
        <v>29.99</v>
      </c>
      <c r="H107">
        <v>0</v>
      </c>
      <c r="I107">
        <v>55</v>
      </c>
    </row>
    <row r="108" spans="1:9" x14ac:dyDescent="0.2">
      <c r="A108" t="s">
        <v>121</v>
      </c>
      <c r="B108" t="s">
        <v>10</v>
      </c>
      <c r="D108" t="s">
        <v>119</v>
      </c>
      <c r="E108" t="str">
        <f>"680487044812"</f>
        <v>680487044812</v>
      </c>
      <c r="F108" t="s">
        <v>12</v>
      </c>
      <c r="G108">
        <v>29.99</v>
      </c>
      <c r="H108">
        <v>0</v>
      </c>
      <c r="I108">
        <v>1</v>
      </c>
    </row>
    <row r="109" spans="1:9" x14ac:dyDescent="0.2">
      <c r="A109" t="s">
        <v>122</v>
      </c>
      <c r="B109" t="s">
        <v>10</v>
      </c>
      <c r="D109" t="s">
        <v>119</v>
      </c>
      <c r="E109" t="str">
        <f>"680487044577"</f>
        <v>680487044577</v>
      </c>
      <c r="F109" t="s">
        <v>12</v>
      </c>
      <c r="G109">
        <v>29.99</v>
      </c>
      <c r="H109">
        <v>0</v>
      </c>
      <c r="I109">
        <v>21</v>
      </c>
    </row>
    <row r="110" spans="1:9" x14ac:dyDescent="0.2">
      <c r="A110" t="s">
        <v>123</v>
      </c>
      <c r="B110" t="s">
        <v>10</v>
      </c>
      <c r="D110" t="s">
        <v>119</v>
      </c>
      <c r="E110" t="str">
        <f>"680487045802"</f>
        <v>680487045802</v>
      </c>
      <c r="F110" t="s">
        <v>12</v>
      </c>
      <c r="G110">
        <v>29.99</v>
      </c>
      <c r="H110">
        <v>0</v>
      </c>
      <c r="I110">
        <v>11</v>
      </c>
    </row>
    <row r="111" spans="1:9" x14ac:dyDescent="0.2">
      <c r="A111" t="s">
        <v>124</v>
      </c>
      <c r="B111" t="s">
        <v>10</v>
      </c>
      <c r="D111" t="s">
        <v>119</v>
      </c>
      <c r="E111" t="str">
        <f>"680487045727"</f>
        <v>680487045727</v>
      </c>
      <c r="F111" t="s">
        <v>12</v>
      </c>
      <c r="G111">
        <v>29.99</v>
      </c>
      <c r="H111">
        <v>0</v>
      </c>
      <c r="I111">
        <v>8</v>
      </c>
    </row>
    <row r="112" spans="1:9" x14ac:dyDescent="0.2">
      <c r="A112" t="s">
        <v>125</v>
      </c>
      <c r="B112" t="s">
        <v>10</v>
      </c>
      <c r="D112" t="s">
        <v>119</v>
      </c>
      <c r="E112" t="str">
        <f>"680487057904"</f>
        <v>680487057904</v>
      </c>
      <c r="F112" t="s">
        <v>12</v>
      </c>
      <c r="G112">
        <v>29.99</v>
      </c>
      <c r="H112">
        <v>0</v>
      </c>
      <c r="I112">
        <v>17</v>
      </c>
    </row>
    <row r="113" spans="1:9" x14ac:dyDescent="0.2">
      <c r="A113" t="s">
        <v>126</v>
      </c>
      <c r="B113" t="s">
        <v>10</v>
      </c>
      <c r="D113" t="s">
        <v>119</v>
      </c>
      <c r="E113" t="str">
        <f>"680487044980"</f>
        <v>680487044980</v>
      </c>
      <c r="F113" t="s">
        <v>12</v>
      </c>
      <c r="G113">
        <v>29.99</v>
      </c>
      <c r="H113">
        <v>0</v>
      </c>
      <c r="I113">
        <v>27</v>
      </c>
    </row>
    <row r="114" spans="1:9" x14ac:dyDescent="0.2">
      <c r="A114" t="s">
        <v>127</v>
      </c>
      <c r="B114" t="s">
        <v>10</v>
      </c>
      <c r="D114" t="s">
        <v>119</v>
      </c>
      <c r="E114" t="str">
        <f>"680487044256"</f>
        <v>680487044256</v>
      </c>
      <c r="F114" t="s">
        <v>12</v>
      </c>
      <c r="G114">
        <v>29.99</v>
      </c>
      <c r="H114">
        <v>0</v>
      </c>
      <c r="I114">
        <v>14</v>
      </c>
    </row>
    <row r="115" spans="1:9" x14ac:dyDescent="0.2">
      <c r="A115" t="s">
        <v>128</v>
      </c>
      <c r="B115" t="s">
        <v>10</v>
      </c>
      <c r="D115" t="s">
        <v>119</v>
      </c>
      <c r="E115" t="str">
        <f>"680487044690"</f>
        <v>680487044690</v>
      </c>
      <c r="F115" t="s">
        <v>12</v>
      </c>
      <c r="G115">
        <v>29.99</v>
      </c>
      <c r="H115">
        <v>0</v>
      </c>
      <c r="I115">
        <v>28</v>
      </c>
    </row>
    <row r="116" spans="1:9" x14ac:dyDescent="0.2">
      <c r="A116" t="s">
        <v>129</v>
      </c>
      <c r="B116" t="s">
        <v>10</v>
      </c>
      <c r="D116" t="s">
        <v>119</v>
      </c>
      <c r="E116" t="str">
        <f>"680487045703"</f>
        <v>680487045703</v>
      </c>
      <c r="F116" t="s">
        <v>12</v>
      </c>
      <c r="G116">
        <v>29.99</v>
      </c>
      <c r="H116">
        <v>0</v>
      </c>
      <c r="I116">
        <v>2</v>
      </c>
    </row>
    <row r="117" spans="1:9" x14ac:dyDescent="0.2">
      <c r="A117" t="s">
        <v>130</v>
      </c>
      <c r="B117" t="s">
        <v>10</v>
      </c>
      <c r="D117" t="s">
        <v>119</v>
      </c>
      <c r="E117" t="str">
        <f>"680487135084"</f>
        <v>680487135084</v>
      </c>
      <c r="F117" t="s">
        <v>12</v>
      </c>
      <c r="G117">
        <v>29.99</v>
      </c>
      <c r="H117">
        <v>0</v>
      </c>
      <c r="I117">
        <v>8</v>
      </c>
    </row>
    <row r="118" spans="1:9" x14ac:dyDescent="0.2">
      <c r="A118" t="s">
        <v>131</v>
      </c>
      <c r="B118" t="s">
        <v>10</v>
      </c>
      <c r="D118" t="s">
        <v>119</v>
      </c>
      <c r="E118" t="str">
        <f>"680487045529"</f>
        <v>680487045529</v>
      </c>
      <c r="F118" t="s">
        <v>12</v>
      </c>
      <c r="G118">
        <v>29.99</v>
      </c>
      <c r="H118">
        <v>0</v>
      </c>
      <c r="I118">
        <v>9</v>
      </c>
    </row>
    <row r="119" spans="1:9" x14ac:dyDescent="0.2">
      <c r="A119" t="s">
        <v>132</v>
      </c>
      <c r="B119" t="s">
        <v>10</v>
      </c>
      <c r="D119" t="s">
        <v>119</v>
      </c>
      <c r="E119" t="str">
        <f>"680487044652"</f>
        <v>680487044652</v>
      </c>
      <c r="F119" t="s">
        <v>12</v>
      </c>
      <c r="G119">
        <v>29.99</v>
      </c>
      <c r="H119">
        <v>0</v>
      </c>
      <c r="I119">
        <v>17</v>
      </c>
    </row>
    <row r="120" spans="1:9" x14ac:dyDescent="0.2">
      <c r="A120" t="s">
        <v>133</v>
      </c>
      <c r="B120" t="s">
        <v>10</v>
      </c>
      <c r="D120" t="s">
        <v>119</v>
      </c>
      <c r="E120" t="str">
        <f>"680487045666"</f>
        <v>680487045666</v>
      </c>
      <c r="F120" t="s">
        <v>12</v>
      </c>
      <c r="G120">
        <v>29.99</v>
      </c>
      <c r="H120">
        <v>0</v>
      </c>
      <c r="I120">
        <v>20</v>
      </c>
    </row>
    <row r="121" spans="1:9" x14ac:dyDescent="0.2">
      <c r="A121" t="s">
        <v>134</v>
      </c>
      <c r="B121" t="s">
        <v>10</v>
      </c>
      <c r="D121" t="s">
        <v>119</v>
      </c>
      <c r="E121" t="str">
        <f>"680487045000"</f>
        <v>680487045000</v>
      </c>
      <c r="F121" t="s">
        <v>12</v>
      </c>
      <c r="G121">
        <v>29.99</v>
      </c>
      <c r="H121">
        <v>0</v>
      </c>
      <c r="I121">
        <v>6</v>
      </c>
    </row>
    <row r="122" spans="1:9" x14ac:dyDescent="0.2">
      <c r="A122" t="s">
        <v>135</v>
      </c>
      <c r="B122" t="s">
        <v>10</v>
      </c>
      <c r="D122" t="s">
        <v>119</v>
      </c>
      <c r="E122" t="str">
        <f>"680487135268"</f>
        <v>680487135268</v>
      </c>
      <c r="F122" t="s">
        <v>12</v>
      </c>
      <c r="G122">
        <v>29.99</v>
      </c>
      <c r="H122">
        <v>0</v>
      </c>
      <c r="I122">
        <v>2</v>
      </c>
    </row>
    <row r="123" spans="1:9" x14ac:dyDescent="0.2">
      <c r="A123" t="s">
        <v>136</v>
      </c>
      <c r="B123" t="s">
        <v>10</v>
      </c>
      <c r="D123" t="s">
        <v>119</v>
      </c>
      <c r="E123" t="str">
        <f>"680487135138"</f>
        <v>680487135138</v>
      </c>
      <c r="F123" t="s">
        <v>12</v>
      </c>
      <c r="G123">
        <v>29.99</v>
      </c>
      <c r="H123">
        <v>0</v>
      </c>
      <c r="I123">
        <v>16</v>
      </c>
    </row>
    <row r="124" spans="1:9" x14ac:dyDescent="0.2">
      <c r="A124" t="s">
        <v>137</v>
      </c>
      <c r="B124" t="s">
        <v>10</v>
      </c>
      <c r="D124" t="s">
        <v>119</v>
      </c>
      <c r="E124" t="str">
        <f>"680487135114"</f>
        <v>680487135114</v>
      </c>
      <c r="F124" t="s">
        <v>12</v>
      </c>
      <c r="G124">
        <v>29.99</v>
      </c>
      <c r="H124">
        <v>0</v>
      </c>
      <c r="I124">
        <v>12</v>
      </c>
    </row>
    <row r="125" spans="1:9" x14ac:dyDescent="0.2">
      <c r="A125" t="s">
        <v>138</v>
      </c>
      <c r="B125" t="s">
        <v>10</v>
      </c>
      <c r="D125" t="s">
        <v>119</v>
      </c>
      <c r="E125" t="str">
        <f>"680487045161"</f>
        <v>680487045161</v>
      </c>
      <c r="F125" t="s">
        <v>12</v>
      </c>
      <c r="G125">
        <v>29.99</v>
      </c>
      <c r="H125">
        <v>0</v>
      </c>
      <c r="I125">
        <v>49</v>
      </c>
    </row>
    <row r="126" spans="1:9" x14ac:dyDescent="0.2">
      <c r="A126" t="s">
        <v>139</v>
      </c>
      <c r="B126" t="s">
        <v>10</v>
      </c>
      <c r="D126" t="s">
        <v>119</v>
      </c>
      <c r="E126" t="str">
        <f>"680487044591"</f>
        <v>680487044591</v>
      </c>
      <c r="F126" t="s">
        <v>12</v>
      </c>
      <c r="G126">
        <v>29.99</v>
      </c>
      <c r="H126">
        <v>0</v>
      </c>
      <c r="I126">
        <v>4</v>
      </c>
    </row>
    <row r="127" spans="1:9" x14ac:dyDescent="0.2">
      <c r="A127" t="s">
        <v>140</v>
      </c>
      <c r="B127" t="s">
        <v>10</v>
      </c>
      <c r="D127" t="s">
        <v>119</v>
      </c>
      <c r="E127" t="str">
        <f>"680487135121"</f>
        <v>680487135121</v>
      </c>
      <c r="F127" t="s">
        <v>12</v>
      </c>
      <c r="G127">
        <v>29.99</v>
      </c>
      <c r="H127">
        <v>0</v>
      </c>
      <c r="I127">
        <v>28</v>
      </c>
    </row>
    <row r="128" spans="1:9" x14ac:dyDescent="0.2">
      <c r="A128" t="s">
        <v>141</v>
      </c>
      <c r="B128" t="s">
        <v>10</v>
      </c>
      <c r="D128" t="s">
        <v>119</v>
      </c>
      <c r="E128" t="str">
        <f>"680487135053"</f>
        <v>680487135053</v>
      </c>
      <c r="F128" t="s">
        <v>12</v>
      </c>
      <c r="G128">
        <v>29.99</v>
      </c>
      <c r="H128">
        <v>0</v>
      </c>
      <c r="I128">
        <v>28</v>
      </c>
    </row>
    <row r="129" spans="1:9" x14ac:dyDescent="0.2">
      <c r="A129" t="s">
        <v>142</v>
      </c>
      <c r="B129" t="s">
        <v>10</v>
      </c>
      <c r="D129" t="s">
        <v>119</v>
      </c>
      <c r="E129" t="str">
        <f>"680487043990"</f>
        <v>680487043990</v>
      </c>
      <c r="F129" t="s">
        <v>12</v>
      </c>
      <c r="G129">
        <v>29.99</v>
      </c>
      <c r="H129">
        <v>0</v>
      </c>
      <c r="I129">
        <v>13</v>
      </c>
    </row>
    <row r="130" spans="1:9" x14ac:dyDescent="0.2">
      <c r="A130" t="s">
        <v>143</v>
      </c>
      <c r="B130" t="s">
        <v>10</v>
      </c>
      <c r="D130" t="s">
        <v>119</v>
      </c>
      <c r="E130" t="str">
        <f>"680487045864"</f>
        <v>680487045864</v>
      </c>
      <c r="F130" t="s">
        <v>12</v>
      </c>
      <c r="G130">
        <v>29.99</v>
      </c>
      <c r="H130">
        <v>0</v>
      </c>
      <c r="I130">
        <v>14</v>
      </c>
    </row>
    <row r="131" spans="1:9" x14ac:dyDescent="0.2">
      <c r="A131" t="s">
        <v>144</v>
      </c>
      <c r="B131" t="s">
        <v>10</v>
      </c>
      <c r="D131" t="s">
        <v>119</v>
      </c>
      <c r="E131" t="str">
        <f>"680487044195"</f>
        <v>680487044195</v>
      </c>
      <c r="F131" t="s">
        <v>12</v>
      </c>
      <c r="G131">
        <v>29.99</v>
      </c>
      <c r="H131">
        <v>0</v>
      </c>
      <c r="I131">
        <v>22</v>
      </c>
    </row>
    <row r="132" spans="1:9" x14ac:dyDescent="0.2">
      <c r="A132" t="s">
        <v>145</v>
      </c>
      <c r="B132" t="s">
        <v>10</v>
      </c>
      <c r="D132" t="s">
        <v>119</v>
      </c>
      <c r="E132" t="str">
        <f>"680487044393"</f>
        <v>680487044393</v>
      </c>
      <c r="F132" t="s">
        <v>12</v>
      </c>
      <c r="G132">
        <v>29.99</v>
      </c>
      <c r="H132">
        <v>0</v>
      </c>
      <c r="I132">
        <v>8</v>
      </c>
    </row>
    <row r="133" spans="1:9" x14ac:dyDescent="0.2">
      <c r="A133" t="s">
        <v>146</v>
      </c>
      <c r="B133" t="s">
        <v>10</v>
      </c>
      <c r="D133" t="s">
        <v>119</v>
      </c>
      <c r="E133" t="str">
        <f>"680487045420"</f>
        <v>680487045420</v>
      </c>
      <c r="F133" t="s">
        <v>12</v>
      </c>
      <c r="G133">
        <v>29.99</v>
      </c>
      <c r="H133">
        <v>0</v>
      </c>
      <c r="I133">
        <v>21</v>
      </c>
    </row>
    <row r="134" spans="1:9" x14ac:dyDescent="0.2">
      <c r="A134" t="s">
        <v>147</v>
      </c>
      <c r="B134" t="s">
        <v>10</v>
      </c>
      <c r="D134" t="s">
        <v>119</v>
      </c>
      <c r="E134" t="str">
        <f>"680487135176"</f>
        <v>680487135176</v>
      </c>
      <c r="F134" t="s">
        <v>12</v>
      </c>
      <c r="G134">
        <v>29.99</v>
      </c>
      <c r="H134">
        <v>0</v>
      </c>
      <c r="I134">
        <v>8</v>
      </c>
    </row>
    <row r="135" spans="1:9" x14ac:dyDescent="0.2">
      <c r="A135" t="s">
        <v>148</v>
      </c>
      <c r="B135" t="s">
        <v>10</v>
      </c>
      <c r="D135" t="s">
        <v>119</v>
      </c>
      <c r="E135" t="str">
        <f>"680487045406"</f>
        <v>680487045406</v>
      </c>
      <c r="F135" t="s">
        <v>12</v>
      </c>
      <c r="G135">
        <v>29.99</v>
      </c>
      <c r="H135">
        <v>0</v>
      </c>
      <c r="I135">
        <v>10</v>
      </c>
    </row>
    <row r="136" spans="1:9" x14ac:dyDescent="0.2">
      <c r="A136" t="s">
        <v>149</v>
      </c>
      <c r="B136" t="s">
        <v>10</v>
      </c>
      <c r="D136" t="s">
        <v>119</v>
      </c>
      <c r="E136" t="str">
        <f>"680487086096"</f>
        <v>680487086096</v>
      </c>
      <c r="F136" t="s">
        <v>12</v>
      </c>
      <c r="G136">
        <v>29.99</v>
      </c>
      <c r="H136">
        <v>0</v>
      </c>
      <c r="I136">
        <v>13</v>
      </c>
    </row>
    <row r="137" spans="1:9" x14ac:dyDescent="0.2">
      <c r="A137" t="s">
        <v>150</v>
      </c>
      <c r="B137" t="s">
        <v>10</v>
      </c>
      <c r="D137" t="s">
        <v>119</v>
      </c>
      <c r="E137" t="str">
        <f>"680487044850"</f>
        <v>680487044850</v>
      </c>
      <c r="F137" t="s">
        <v>12</v>
      </c>
      <c r="G137">
        <v>29.99</v>
      </c>
      <c r="H137">
        <v>0</v>
      </c>
      <c r="I137">
        <v>2</v>
      </c>
    </row>
    <row r="138" spans="1:9" x14ac:dyDescent="0.2">
      <c r="A138" t="s">
        <v>151</v>
      </c>
      <c r="B138" t="s">
        <v>10</v>
      </c>
      <c r="D138" t="s">
        <v>119</v>
      </c>
      <c r="E138" t="str">
        <f>"680487086119"</f>
        <v>680487086119</v>
      </c>
      <c r="F138" t="s">
        <v>12</v>
      </c>
      <c r="G138">
        <v>29.99</v>
      </c>
      <c r="H138">
        <v>0</v>
      </c>
      <c r="I138">
        <v>16</v>
      </c>
    </row>
    <row r="139" spans="1:9" x14ac:dyDescent="0.2">
      <c r="A139" t="s">
        <v>152</v>
      </c>
      <c r="B139" t="s">
        <v>10</v>
      </c>
      <c r="D139" t="s">
        <v>119</v>
      </c>
      <c r="E139" t="str">
        <f>"680487135220"</f>
        <v>680487135220</v>
      </c>
      <c r="F139" t="s">
        <v>12</v>
      </c>
      <c r="G139">
        <v>29.99</v>
      </c>
      <c r="H139">
        <v>0</v>
      </c>
      <c r="I139">
        <v>2</v>
      </c>
    </row>
    <row r="140" spans="1:9" x14ac:dyDescent="0.2">
      <c r="A140" t="s">
        <v>153</v>
      </c>
      <c r="B140" t="s">
        <v>10</v>
      </c>
      <c r="D140" t="s">
        <v>119</v>
      </c>
      <c r="E140" t="str">
        <f>"680487167108"</f>
        <v>680487167108</v>
      </c>
      <c r="F140" t="s">
        <v>12</v>
      </c>
      <c r="G140">
        <v>29.99</v>
      </c>
      <c r="H140">
        <v>0</v>
      </c>
      <c r="I140">
        <v>12</v>
      </c>
    </row>
    <row r="141" spans="1:9" x14ac:dyDescent="0.2">
      <c r="A141" t="s">
        <v>154</v>
      </c>
      <c r="B141" t="s">
        <v>10</v>
      </c>
      <c r="D141" t="s">
        <v>119</v>
      </c>
      <c r="E141" t="str">
        <f>"680487135046"</f>
        <v>680487135046</v>
      </c>
      <c r="F141" t="s">
        <v>12</v>
      </c>
      <c r="G141">
        <v>29.99</v>
      </c>
      <c r="H141">
        <v>0</v>
      </c>
      <c r="I141">
        <v>5</v>
      </c>
    </row>
    <row r="142" spans="1:9" x14ac:dyDescent="0.2">
      <c r="A142" t="s">
        <v>155</v>
      </c>
      <c r="B142" t="s">
        <v>10</v>
      </c>
      <c r="D142" t="s">
        <v>119</v>
      </c>
      <c r="E142" t="str">
        <f>"680487043877"</f>
        <v>680487043877</v>
      </c>
      <c r="F142" t="s">
        <v>12</v>
      </c>
      <c r="G142">
        <v>29.99</v>
      </c>
      <c r="H142">
        <v>0</v>
      </c>
      <c r="I142">
        <v>20</v>
      </c>
    </row>
    <row r="143" spans="1:9" x14ac:dyDescent="0.2">
      <c r="A143" t="s">
        <v>156</v>
      </c>
      <c r="B143" t="s">
        <v>10</v>
      </c>
      <c r="D143" t="s">
        <v>119</v>
      </c>
      <c r="E143" t="str">
        <f>"680487044478"</f>
        <v>680487044478</v>
      </c>
      <c r="F143" t="s">
        <v>12</v>
      </c>
      <c r="G143">
        <v>29.99</v>
      </c>
      <c r="H143">
        <v>0</v>
      </c>
      <c r="I143">
        <v>18</v>
      </c>
    </row>
    <row r="144" spans="1:9" x14ac:dyDescent="0.2">
      <c r="A144" t="s">
        <v>157</v>
      </c>
      <c r="B144" t="s">
        <v>10</v>
      </c>
      <c r="D144" t="s">
        <v>119</v>
      </c>
      <c r="E144" t="str">
        <f>"680487135213"</f>
        <v>680487135213</v>
      </c>
      <c r="F144" t="s">
        <v>12</v>
      </c>
      <c r="G144">
        <v>29.99</v>
      </c>
      <c r="H144">
        <v>0</v>
      </c>
      <c r="I144">
        <v>5</v>
      </c>
    </row>
    <row r="145" spans="1:9" x14ac:dyDescent="0.2">
      <c r="A145" t="s">
        <v>158</v>
      </c>
      <c r="B145" t="s">
        <v>10</v>
      </c>
      <c r="D145" t="s">
        <v>119</v>
      </c>
      <c r="E145" t="str">
        <f>"680487044539"</f>
        <v>680487044539</v>
      </c>
      <c r="F145" t="s">
        <v>12</v>
      </c>
      <c r="G145">
        <v>29.99</v>
      </c>
      <c r="H145">
        <v>0</v>
      </c>
      <c r="I145">
        <v>27</v>
      </c>
    </row>
    <row r="146" spans="1:9" x14ac:dyDescent="0.2">
      <c r="A146" t="s">
        <v>159</v>
      </c>
      <c r="B146" t="s">
        <v>10</v>
      </c>
      <c r="D146" t="s">
        <v>119</v>
      </c>
      <c r="E146" t="str">
        <f>"680487044676"</f>
        <v>680487044676</v>
      </c>
      <c r="F146" t="s">
        <v>12</v>
      </c>
      <c r="G146">
        <v>29.99</v>
      </c>
      <c r="H146">
        <v>0</v>
      </c>
      <c r="I146">
        <v>21</v>
      </c>
    </row>
    <row r="147" spans="1:9" x14ac:dyDescent="0.2">
      <c r="A147" t="s">
        <v>160</v>
      </c>
      <c r="B147" t="s">
        <v>10</v>
      </c>
      <c r="D147" t="s">
        <v>119</v>
      </c>
      <c r="E147" t="str">
        <f>"680487044119"</f>
        <v>680487044119</v>
      </c>
      <c r="F147" t="s">
        <v>12</v>
      </c>
      <c r="G147">
        <v>29.99</v>
      </c>
      <c r="H147">
        <v>0</v>
      </c>
      <c r="I147">
        <v>22</v>
      </c>
    </row>
    <row r="148" spans="1:9" x14ac:dyDescent="0.2">
      <c r="A148" t="s">
        <v>161</v>
      </c>
      <c r="B148" t="s">
        <v>10</v>
      </c>
      <c r="D148" t="s">
        <v>119</v>
      </c>
      <c r="E148" t="str">
        <f>"680487045048"</f>
        <v>680487045048</v>
      </c>
      <c r="F148" t="s">
        <v>12</v>
      </c>
      <c r="G148">
        <v>29.99</v>
      </c>
      <c r="H148">
        <v>0</v>
      </c>
      <c r="I148">
        <v>4</v>
      </c>
    </row>
    <row r="149" spans="1:9" x14ac:dyDescent="0.2">
      <c r="A149" t="s">
        <v>162</v>
      </c>
      <c r="B149" t="s">
        <v>10</v>
      </c>
      <c r="D149" t="s">
        <v>163</v>
      </c>
      <c r="E149" t="str">
        <f>"680487182170"</f>
        <v>680487182170</v>
      </c>
      <c r="F149" t="s">
        <v>12</v>
      </c>
      <c r="G149">
        <v>19.989999999999998</v>
      </c>
      <c r="H149">
        <v>0</v>
      </c>
      <c r="I149">
        <v>1</v>
      </c>
    </row>
    <row r="150" spans="1:9" x14ac:dyDescent="0.2">
      <c r="A150" t="s">
        <v>164</v>
      </c>
      <c r="B150" t="s">
        <v>10</v>
      </c>
      <c r="D150" t="s">
        <v>163</v>
      </c>
      <c r="E150" t="str">
        <f>"680487182187"</f>
        <v>680487182187</v>
      </c>
      <c r="F150" t="s">
        <v>12</v>
      </c>
      <c r="G150">
        <v>19.989999999999998</v>
      </c>
      <c r="H150">
        <v>0</v>
      </c>
      <c r="I150">
        <v>9</v>
      </c>
    </row>
    <row r="151" spans="1:9" x14ac:dyDescent="0.2">
      <c r="A151" t="s">
        <v>165</v>
      </c>
      <c r="B151" t="s">
        <v>10</v>
      </c>
      <c r="D151" t="s">
        <v>163</v>
      </c>
      <c r="E151" t="str">
        <f>"680487182200"</f>
        <v>680487182200</v>
      </c>
      <c r="F151" t="s">
        <v>12</v>
      </c>
      <c r="G151">
        <v>19.989999999999998</v>
      </c>
      <c r="H151">
        <v>0</v>
      </c>
      <c r="I151">
        <v>17</v>
      </c>
    </row>
    <row r="152" spans="1:9" x14ac:dyDescent="0.2">
      <c r="A152" t="s">
        <v>166</v>
      </c>
      <c r="B152" t="s">
        <v>10</v>
      </c>
      <c r="D152" t="s">
        <v>163</v>
      </c>
      <c r="E152" t="str">
        <f>"680487182217"</f>
        <v>680487182217</v>
      </c>
      <c r="F152" t="s">
        <v>12</v>
      </c>
      <c r="G152">
        <v>19.989999999999998</v>
      </c>
      <c r="H152">
        <v>0</v>
      </c>
      <c r="I152">
        <v>57</v>
      </c>
    </row>
    <row r="153" spans="1:9" x14ac:dyDescent="0.2">
      <c r="A153" t="s">
        <v>167</v>
      </c>
      <c r="B153" t="s">
        <v>10</v>
      </c>
      <c r="D153" t="s">
        <v>163</v>
      </c>
      <c r="E153" t="str">
        <f>"680487182231"</f>
        <v>680487182231</v>
      </c>
      <c r="F153" t="s">
        <v>12</v>
      </c>
      <c r="G153">
        <v>19.989999999999998</v>
      </c>
      <c r="H153">
        <v>0</v>
      </c>
      <c r="I153">
        <v>5</v>
      </c>
    </row>
    <row r="154" spans="1:9" x14ac:dyDescent="0.2">
      <c r="A154" t="s">
        <v>168</v>
      </c>
      <c r="B154" t="s">
        <v>10</v>
      </c>
      <c r="D154" t="s">
        <v>163</v>
      </c>
      <c r="E154" t="str">
        <f>"680487182224"</f>
        <v>680487182224</v>
      </c>
      <c r="F154" t="s">
        <v>12</v>
      </c>
      <c r="G154">
        <v>19.989999999999998</v>
      </c>
      <c r="H154">
        <v>0</v>
      </c>
      <c r="I154">
        <v>4</v>
      </c>
    </row>
    <row r="155" spans="1:9" x14ac:dyDescent="0.2">
      <c r="A155" t="s">
        <v>169</v>
      </c>
      <c r="B155" t="s">
        <v>10</v>
      </c>
      <c r="D155" t="s">
        <v>163</v>
      </c>
      <c r="E155" t="str">
        <f>"680487182248"</f>
        <v>680487182248</v>
      </c>
      <c r="F155" t="s">
        <v>12</v>
      </c>
      <c r="G155">
        <v>19.989999999999998</v>
      </c>
      <c r="H155">
        <v>0</v>
      </c>
      <c r="I155">
        <v>1</v>
      </c>
    </row>
    <row r="156" spans="1:9" x14ac:dyDescent="0.2">
      <c r="A156" t="s">
        <v>170</v>
      </c>
      <c r="B156" t="s">
        <v>10</v>
      </c>
      <c r="D156" t="s">
        <v>163</v>
      </c>
      <c r="E156" t="str">
        <f>"680487182255"</f>
        <v>680487182255</v>
      </c>
      <c r="F156" t="s">
        <v>12</v>
      </c>
      <c r="G156">
        <v>19.989999999999998</v>
      </c>
      <c r="H156">
        <v>0</v>
      </c>
      <c r="I156">
        <v>4</v>
      </c>
    </row>
    <row r="157" spans="1:9" x14ac:dyDescent="0.2">
      <c r="A157" t="s">
        <v>171</v>
      </c>
      <c r="B157" t="s">
        <v>10</v>
      </c>
      <c r="D157" t="s">
        <v>163</v>
      </c>
      <c r="E157" t="str">
        <f>"680487182293"</f>
        <v>680487182293</v>
      </c>
      <c r="F157" t="s">
        <v>12</v>
      </c>
      <c r="G157">
        <v>19.989999999999998</v>
      </c>
      <c r="H157">
        <v>0</v>
      </c>
      <c r="I157">
        <v>5</v>
      </c>
    </row>
    <row r="158" spans="1:9" x14ac:dyDescent="0.2">
      <c r="A158" t="s">
        <v>172</v>
      </c>
      <c r="B158" t="s">
        <v>10</v>
      </c>
      <c r="D158" t="s">
        <v>163</v>
      </c>
      <c r="E158" t="str">
        <f>"680487182330"</f>
        <v>680487182330</v>
      </c>
      <c r="F158" t="s">
        <v>12</v>
      </c>
      <c r="G158">
        <v>19.989999999999998</v>
      </c>
      <c r="H158">
        <v>0</v>
      </c>
      <c r="I158">
        <v>5</v>
      </c>
    </row>
    <row r="159" spans="1:9" x14ac:dyDescent="0.2">
      <c r="A159" t="s">
        <v>173</v>
      </c>
      <c r="B159" t="s">
        <v>10</v>
      </c>
      <c r="D159" t="s">
        <v>163</v>
      </c>
      <c r="E159" t="str">
        <f>"680487182385"</f>
        <v>680487182385</v>
      </c>
      <c r="F159" t="s">
        <v>12</v>
      </c>
      <c r="G159">
        <v>19.989999999999998</v>
      </c>
      <c r="H159">
        <v>0</v>
      </c>
      <c r="I159">
        <v>3</v>
      </c>
    </row>
    <row r="160" spans="1:9" x14ac:dyDescent="0.2">
      <c r="A160" t="s">
        <v>174</v>
      </c>
      <c r="B160" t="s">
        <v>10</v>
      </c>
      <c r="D160" t="s">
        <v>163</v>
      </c>
      <c r="E160" t="str">
        <f>"680487182262"</f>
        <v>680487182262</v>
      </c>
      <c r="F160" t="s">
        <v>12</v>
      </c>
      <c r="G160">
        <v>19.989999999999998</v>
      </c>
      <c r="H160">
        <v>0</v>
      </c>
      <c r="I160">
        <v>5</v>
      </c>
    </row>
    <row r="161" spans="1:9" x14ac:dyDescent="0.2">
      <c r="A161" t="s">
        <v>175</v>
      </c>
      <c r="B161" t="s">
        <v>10</v>
      </c>
      <c r="D161" t="s">
        <v>163</v>
      </c>
      <c r="E161" t="str">
        <f>"680487182392"</f>
        <v>680487182392</v>
      </c>
      <c r="F161" t="s">
        <v>12</v>
      </c>
      <c r="G161">
        <v>19.989999999999998</v>
      </c>
      <c r="H161">
        <v>0</v>
      </c>
      <c r="I161">
        <v>4</v>
      </c>
    </row>
    <row r="162" spans="1:9" x14ac:dyDescent="0.2">
      <c r="A162" t="s">
        <v>176</v>
      </c>
      <c r="B162" t="s">
        <v>10</v>
      </c>
      <c r="D162" t="s">
        <v>163</v>
      </c>
      <c r="E162" t="str">
        <f>"680487182309"</f>
        <v>680487182309</v>
      </c>
      <c r="F162" t="s">
        <v>12</v>
      </c>
      <c r="G162">
        <v>19.989999999999998</v>
      </c>
      <c r="H162">
        <v>0</v>
      </c>
      <c r="I162">
        <v>36</v>
      </c>
    </row>
    <row r="163" spans="1:9" x14ac:dyDescent="0.2">
      <c r="A163" t="s">
        <v>177</v>
      </c>
      <c r="B163" t="s">
        <v>10</v>
      </c>
      <c r="D163" t="s">
        <v>163</v>
      </c>
      <c r="E163" t="str">
        <f>"680487182347"</f>
        <v>680487182347</v>
      </c>
      <c r="F163" t="s">
        <v>12</v>
      </c>
      <c r="G163">
        <v>19.989999999999998</v>
      </c>
      <c r="H163">
        <v>0</v>
      </c>
      <c r="I163">
        <v>8</v>
      </c>
    </row>
    <row r="164" spans="1:9" x14ac:dyDescent="0.2">
      <c r="A164" t="s">
        <v>178</v>
      </c>
      <c r="B164" t="s">
        <v>10</v>
      </c>
      <c r="D164" t="s">
        <v>163</v>
      </c>
      <c r="E164" t="str">
        <f>"680487182279"</f>
        <v>680487182279</v>
      </c>
      <c r="F164" t="s">
        <v>12</v>
      </c>
      <c r="G164">
        <v>19.989999999999998</v>
      </c>
      <c r="H164">
        <v>0</v>
      </c>
      <c r="I164">
        <v>15</v>
      </c>
    </row>
    <row r="165" spans="1:9" x14ac:dyDescent="0.2">
      <c r="A165" t="s">
        <v>179</v>
      </c>
      <c r="B165" t="s">
        <v>10</v>
      </c>
      <c r="D165" t="s">
        <v>163</v>
      </c>
      <c r="E165" t="str">
        <f>"680487182408"</f>
        <v>680487182408</v>
      </c>
      <c r="F165" t="s">
        <v>12</v>
      </c>
      <c r="G165">
        <v>19.989999999999998</v>
      </c>
      <c r="H165">
        <v>0</v>
      </c>
      <c r="I165">
        <v>1</v>
      </c>
    </row>
    <row r="166" spans="1:9" x14ac:dyDescent="0.2">
      <c r="A166" t="s">
        <v>180</v>
      </c>
      <c r="B166" t="s">
        <v>10</v>
      </c>
      <c r="D166" t="s">
        <v>163</v>
      </c>
      <c r="E166" t="str">
        <f>"680487182286"</f>
        <v>680487182286</v>
      </c>
      <c r="F166" t="s">
        <v>12</v>
      </c>
      <c r="G166">
        <v>19.989999999999998</v>
      </c>
      <c r="H166">
        <v>0</v>
      </c>
      <c r="I166">
        <v>5</v>
      </c>
    </row>
    <row r="167" spans="1:9" x14ac:dyDescent="0.2">
      <c r="A167" t="s">
        <v>181</v>
      </c>
      <c r="B167" t="s">
        <v>10</v>
      </c>
      <c r="D167" t="s">
        <v>163</v>
      </c>
      <c r="E167" t="str">
        <f>"680487182354"</f>
        <v>680487182354</v>
      </c>
      <c r="F167" t="s">
        <v>12</v>
      </c>
      <c r="G167">
        <v>19.989999999999998</v>
      </c>
      <c r="H167">
        <v>0</v>
      </c>
      <c r="I167">
        <v>51</v>
      </c>
    </row>
    <row r="168" spans="1:9" x14ac:dyDescent="0.2">
      <c r="A168" t="s">
        <v>182</v>
      </c>
      <c r="B168" t="s">
        <v>10</v>
      </c>
      <c r="D168" t="s">
        <v>163</v>
      </c>
      <c r="E168" t="str">
        <f>"680487182316"</f>
        <v>680487182316</v>
      </c>
      <c r="F168" t="s">
        <v>12</v>
      </c>
      <c r="G168">
        <v>19.989999999999998</v>
      </c>
      <c r="H168">
        <v>0</v>
      </c>
      <c r="I168">
        <v>5</v>
      </c>
    </row>
    <row r="169" spans="1:9" x14ac:dyDescent="0.2">
      <c r="A169" t="s">
        <v>183</v>
      </c>
      <c r="B169" t="s">
        <v>10</v>
      </c>
      <c r="D169" t="s">
        <v>163</v>
      </c>
      <c r="E169" t="str">
        <f>"680487182361"</f>
        <v>680487182361</v>
      </c>
      <c r="F169" t="s">
        <v>12</v>
      </c>
      <c r="G169">
        <v>19.989999999999998</v>
      </c>
      <c r="H169">
        <v>0</v>
      </c>
      <c r="I169">
        <v>7</v>
      </c>
    </row>
    <row r="170" spans="1:9" x14ac:dyDescent="0.2">
      <c r="A170" t="s">
        <v>184</v>
      </c>
      <c r="B170" t="s">
        <v>10</v>
      </c>
      <c r="D170" t="s">
        <v>163</v>
      </c>
      <c r="E170" t="str">
        <f>"680487182323"</f>
        <v>680487182323</v>
      </c>
      <c r="F170" t="s">
        <v>12</v>
      </c>
      <c r="G170">
        <v>19.989999999999998</v>
      </c>
      <c r="H170">
        <v>0</v>
      </c>
      <c r="I170">
        <v>4</v>
      </c>
    </row>
    <row r="171" spans="1:9" x14ac:dyDescent="0.2">
      <c r="A171" t="s">
        <v>185</v>
      </c>
      <c r="B171" t="s">
        <v>10</v>
      </c>
      <c r="D171" t="s">
        <v>163</v>
      </c>
      <c r="E171" t="str">
        <f>"680487182415"</f>
        <v>680487182415</v>
      </c>
      <c r="F171" t="s">
        <v>12</v>
      </c>
      <c r="G171">
        <v>19.989999999999998</v>
      </c>
      <c r="H171">
        <v>0</v>
      </c>
      <c r="I171">
        <v>23</v>
      </c>
    </row>
    <row r="172" spans="1:9" x14ac:dyDescent="0.2">
      <c r="A172" t="s">
        <v>186</v>
      </c>
      <c r="B172" t="s">
        <v>10</v>
      </c>
      <c r="D172" t="s">
        <v>163</v>
      </c>
      <c r="E172" t="str">
        <f>"680487182378"</f>
        <v>680487182378</v>
      </c>
      <c r="F172" t="s">
        <v>12</v>
      </c>
      <c r="G172">
        <v>19.989999999999998</v>
      </c>
      <c r="H172">
        <v>0</v>
      </c>
      <c r="I172">
        <v>12</v>
      </c>
    </row>
    <row r="173" spans="1:9" x14ac:dyDescent="0.2">
      <c r="A173" t="s">
        <v>187</v>
      </c>
      <c r="B173" t="s">
        <v>10</v>
      </c>
      <c r="D173" t="s">
        <v>163</v>
      </c>
      <c r="E173" t="str">
        <f>"680487182194"</f>
        <v>680487182194</v>
      </c>
      <c r="F173" t="s">
        <v>12</v>
      </c>
      <c r="G173">
        <v>19.989999999999998</v>
      </c>
      <c r="H173">
        <v>0</v>
      </c>
      <c r="I173">
        <v>5</v>
      </c>
    </row>
    <row r="174" spans="1:9" x14ac:dyDescent="0.2">
      <c r="A174" t="s">
        <v>188</v>
      </c>
      <c r="B174" t="s">
        <v>10</v>
      </c>
      <c r="D174" t="s">
        <v>163</v>
      </c>
      <c r="E174" t="str">
        <f>"680487182439"</f>
        <v>680487182439</v>
      </c>
      <c r="F174" t="s">
        <v>12</v>
      </c>
      <c r="G174">
        <v>19.989999999999998</v>
      </c>
      <c r="H174">
        <v>0</v>
      </c>
      <c r="I174">
        <v>4</v>
      </c>
    </row>
    <row r="175" spans="1:9" x14ac:dyDescent="0.2">
      <c r="A175" t="s">
        <v>189</v>
      </c>
      <c r="B175" t="s">
        <v>10</v>
      </c>
      <c r="D175" t="s">
        <v>163</v>
      </c>
      <c r="E175" t="str">
        <f>"680487182446"</f>
        <v>680487182446</v>
      </c>
      <c r="F175" t="s">
        <v>12</v>
      </c>
      <c r="G175">
        <v>19.989999999999998</v>
      </c>
      <c r="H175">
        <v>0</v>
      </c>
      <c r="I175">
        <v>4</v>
      </c>
    </row>
    <row r="176" spans="1:9" x14ac:dyDescent="0.2">
      <c r="A176" t="s">
        <v>190</v>
      </c>
      <c r="B176" t="s">
        <v>10</v>
      </c>
      <c r="D176" t="s">
        <v>163</v>
      </c>
      <c r="E176" t="str">
        <f>"680487182453"</f>
        <v>680487182453</v>
      </c>
      <c r="F176" t="s">
        <v>12</v>
      </c>
      <c r="G176">
        <v>19.989999999999998</v>
      </c>
      <c r="H176">
        <v>0</v>
      </c>
      <c r="I176">
        <v>1</v>
      </c>
    </row>
    <row r="177" spans="1:9" x14ac:dyDescent="0.2">
      <c r="A177" t="s">
        <v>191</v>
      </c>
      <c r="B177" t="s">
        <v>10</v>
      </c>
      <c r="D177" t="s">
        <v>163</v>
      </c>
      <c r="E177" t="str">
        <f>"680487182460"</f>
        <v>680487182460</v>
      </c>
      <c r="F177" t="s">
        <v>12</v>
      </c>
      <c r="G177">
        <v>19.989999999999998</v>
      </c>
      <c r="H177">
        <v>0</v>
      </c>
      <c r="I177">
        <v>16</v>
      </c>
    </row>
    <row r="178" spans="1:9" x14ac:dyDescent="0.2">
      <c r="A178" t="s">
        <v>192</v>
      </c>
      <c r="B178" t="s">
        <v>10</v>
      </c>
      <c r="D178" t="s">
        <v>163</v>
      </c>
      <c r="E178" t="str">
        <f>"680487182422"</f>
        <v>680487182422</v>
      </c>
      <c r="F178" t="s">
        <v>12</v>
      </c>
      <c r="G178">
        <v>19.989999999999998</v>
      </c>
      <c r="H178">
        <v>0</v>
      </c>
      <c r="I178">
        <v>17</v>
      </c>
    </row>
    <row r="179" spans="1:9" x14ac:dyDescent="0.2">
      <c r="A179" t="s">
        <v>193</v>
      </c>
      <c r="B179" t="s">
        <v>10</v>
      </c>
      <c r="D179" t="s">
        <v>194</v>
      </c>
      <c r="E179" t="str">
        <f>"680487182781"</f>
        <v>680487182781</v>
      </c>
      <c r="F179" t="s">
        <v>12</v>
      </c>
      <c r="G179">
        <v>29.99</v>
      </c>
      <c r="H179">
        <v>0</v>
      </c>
      <c r="I179">
        <v>1</v>
      </c>
    </row>
    <row r="180" spans="1:9" x14ac:dyDescent="0.2">
      <c r="A180" t="s">
        <v>195</v>
      </c>
      <c r="B180" t="s">
        <v>10</v>
      </c>
      <c r="D180" t="s">
        <v>194</v>
      </c>
      <c r="E180" t="str">
        <f>"680487182798"</f>
        <v>680487182798</v>
      </c>
      <c r="F180" t="s">
        <v>12</v>
      </c>
      <c r="G180">
        <v>29.99</v>
      </c>
      <c r="H180">
        <v>0</v>
      </c>
      <c r="I180">
        <v>2</v>
      </c>
    </row>
    <row r="181" spans="1:9" x14ac:dyDescent="0.2">
      <c r="A181" t="s">
        <v>196</v>
      </c>
      <c r="B181" t="s">
        <v>10</v>
      </c>
      <c r="D181" t="s">
        <v>194</v>
      </c>
      <c r="E181" t="str">
        <f>"680487182903"</f>
        <v>680487182903</v>
      </c>
      <c r="F181" t="s">
        <v>12</v>
      </c>
      <c r="G181">
        <v>29.99</v>
      </c>
      <c r="H181">
        <v>0</v>
      </c>
      <c r="I181">
        <v>4</v>
      </c>
    </row>
    <row r="182" spans="1:9" x14ac:dyDescent="0.2">
      <c r="A182" t="s">
        <v>197</v>
      </c>
      <c r="B182" t="s">
        <v>10</v>
      </c>
      <c r="D182" t="s">
        <v>194</v>
      </c>
      <c r="E182" t="str">
        <f>"680487182910"</f>
        <v>680487182910</v>
      </c>
      <c r="F182" t="s">
        <v>12</v>
      </c>
      <c r="G182">
        <v>29.99</v>
      </c>
      <c r="H182">
        <v>0</v>
      </c>
      <c r="I182">
        <v>3</v>
      </c>
    </row>
    <row r="183" spans="1:9" x14ac:dyDescent="0.2">
      <c r="A183" t="s">
        <v>198</v>
      </c>
      <c r="B183" t="s">
        <v>10</v>
      </c>
      <c r="D183" t="s">
        <v>194</v>
      </c>
      <c r="E183" t="str">
        <f>"680487182842"</f>
        <v>680487182842</v>
      </c>
      <c r="F183" t="s">
        <v>12</v>
      </c>
      <c r="G183">
        <v>29.99</v>
      </c>
      <c r="H183">
        <v>0</v>
      </c>
      <c r="I183">
        <v>0</v>
      </c>
    </row>
    <row r="184" spans="1:9" x14ac:dyDescent="0.2">
      <c r="A184" t="s">
        <v>199</v>
      </c>
      <c r="B184" t="s">
        <v>10</v>
      </c>
      <c r="D184" t="s">
        <v>194</v>
      </c>
      <c r="E184" t="str">
        <f>"680487182859"</f>
        <v>680487182859</v>
      </c>
      <c r="F184" t="s">
        <v>12</v>
      </c>
      <c r="G184">
        <v>29.99</v>
      </c>
      <c r="H184">
        <v>0</v>
      </c>
      <c r="I184">
        <v>2</v>
      </c>
    </row>
    <row r="185" spans="1:9" x14ac:dyDescent="0.2">
      <c r="A185" t="s">
        <v>200</v>
      </c>
      <c r="B185" t="s">
        <v>10</v>
      </c>
      <c r="D185" t="s">
        <v>194</v>
      </c>
      <c r="E185" t="str">
        <f>"680487182880"</f>
        <v>680487182880</v>
      </c>
      <c r="F185" t="s">
        <v>12</v>
      </c>
      <c r="G185">
        <v>29.99</v>
      </c>
      <c r="H185">
        <v>0</v>
      </c>
      <c r="I185">
        <v>2</v>
      </c>
    </row>
    <row r="186" spans="1:9" x14ac:dyDescent="0.2">
      <c r="A186" t="s">
        <v>201</v>
      </c>
      <c r="B186" t="s">
        <v>10</v>
      </c>
      <c r="D186" t="s">
        <v>194</v>
      </c>
      <c r="E186" t="str">
        <f>"680487182897"</f>
        <v>680487182897</v>
      </c>
      <c r="F186" t="s">
        <v>12</v>
      </c>
      <c r="G186">
        <v>29.99</v>
      </c>
      <c r="H186">
        <v>0</v>
      </c>
      <c r="I186">
        <v>3</v>
      </c>
    </row>
    <row r="187" spans="1:9" x14ac:dyDescent="0.2">
      <c r="A187" t="s">
        <v>202</v>
      </c>
      <c r="B187" t="s">
        <v>10</v>
      </c>
      <c r="D187" t="s">
        <v>194</v>
      </c>
      <c r="E187" t="str">
        <f>"680487183023"</f>
        <v>680487183023</v>
      </c>
      <c r="F187" t="s">
        <v>12</v>
      </c>
      <c r="G187">
        <v>29.99</v>
      </c>
      <c r="H187">
        <v>0</v>
      </c>
      <c r="I187">
        <v>2</v>
      </c>
    </row>
    <row r="188" spans="1:9" x14ac:dyDescent="0.2">
      <c r="A188" t="s">
        <v>203</v>
      </c>
      <c r="B188" t="s">
        <v>10</v>
      </c>
      <c r="D188" t="s">
        <v>194</v>
      </c>
      <c r="E188" t="str">
        <f>"680487183030"</f>
        <v>680487183030</v>
      </c>
      <c r="F188" t="s">
        <v>12</v>
      </c>
      <c r="G188">
        <v>29.99</v>
      </c>
      <c r="H188">
        <v>0</v>
      </c>
      <c r="I188">
        <v>1</v>
      </c>
    </row>
    <row r="189" spans="1:9" x14ac:dyDescent="0.2">
      <c r="A189" t="s">
        <v>204</v>
      </c>
      <c r="B189" t="s">
        <v>10</v>
      </c>
      <c r="D189" t="s">
        <v>194</v>
      </c>
      <c r="E189" t="str">
        <f>"680487183122"</f>
        <v>680487183122</v>
      </c>
      <c r="F189" t="s">
        <v>12</v>
      </c>
      <c r="G189">
        <v>29.99</v>
      </c>
      <c r="H189">
        <v>0</v>
      </c>
      <c r="I189">
        <v>2</v>
      </c>
    </row>
    <row r="190" spans="1:9" x14ac:dyDescent="0.2">
      <c r="A190" t="s">
        <v>205</v>
      </c>
      <c r="B190" t="s">
        <v>10</v>
      </c>
      <c r="D190" t="s">
        <v>194</v>
      </c>
      <c r="E190" t="str">
        <f>"680487183139"</f>
        <v>680487183139</v>
      </c>
      <c r="F190" t="s">
        <v>12</v>
      </c>
      <c r="G190">
        <v>29.99</v>
      </c>
      <c r="H190">
        <v>0</v>
      </c>
      <c r="I190">
        <v>3</v>
      </c>
    </row>
    <row r="191" spans="1:9" x14ac:dyDescent="0.2">
      <c r="A191" t="s">
        <v>206</v>
      </c>
      <c r="B191" t="s">
        <v>10</v>
      </c>
      <c r="D191" t="s">
        <v>194</v>
      </c>
      <c r="E191" t="str">
        <f>"680487183146"</f>
        <v>680487183146</v>
      </c>
      <c r="F191" t="s">
        <v>12</v>
      </c>
      <c r="G191">
        <v>29.99</v>
      </c>
      <c r="H191">
        <v>0</v>
      </c>
      <c r="I191">
        <v>2</v>
      </c>
    </row>
    <row r="192" spans="1:9" x14ac:dyDescent="0.2">
      <c r="A192" t="s">
        <v>207</v>
      </c>
      <c r="B192" t="s">
        <v>10</v>
      </c>
      <c r="D192" t="s">
        <v>194</v>
      </c>
      <c r="E192" t="str">
        <f>"680487183153"</f>
        <v>680487183153</v>
      </c>
      <c r="F192" t="s">
        <v>12</v>
      </c>
      <c r="G192">
        <v>29.99</v>
      </c>
      <c r="H192">
        <v>0</v>
      </c>
      <c r="I192">
        <v>2</v>
      </c>
    </row>
    <row r="193" spans="1:9" x14ac:dyDescent="0.2">
      <c r="A193" t="s">
        <v>208</v>
      </c>
      <c r="B193" t="s">
        <v>10</v>
      </c>
      <c r="D193" t="s">
        <v>194</v>
      </c>
      <c r="E193" t="str">
        <f>"680487183160"</f>
        <v>680487183160</v>
      </c>
      <c r="F193" t="s">
        <v>12</v>
      </c>
      <c r="G193">
        <v>29.99</v>
      </c>
      <c r="H193">
        <v>0</v>
      </c>
      <c r="I193">
        <v>2</v>
      </c>
    </row>
    <row r="194" spans="1:9" x14ac:dyDescent="0.2">
      <c r="A194" t="s">
        <v>209</v>
      </c>
      <c r="B194" t="s">
        <v>10</v>
      </c>
      <c r="D194" t="s">
        <v>194</v>
      </c>
      <c r="E194" t="str">
        <f>"680487183177"</f>
        <v>680487183177</v>
      </c>
      <c r="F194" t="s">
        <v>12</v>
      </c>
      <c r="G194">
        <v>29.99</v>
      </c>
      <c r="H194">
        <v>0</v>
      </c>
      <c r="I194">
        <v>1</v>
      </c>
    </row>
    <row r="195" spans="1:9" x14ac:dyDescent="0.2">
      <c r="A195" t="s">
        <v>210</v>
      </c>
      <c r="B195" t="s">
        <v>10</v>
      </c>
      <c r="D195" t="s">
        <v>194</v>
      </c>
      <c r="E195" t="str">
        <f>"680487183245"</f>
        <v>680487183245</v>
      </c>
      <c r="F195" t="s">
        <v>12</v>
      </c>
      <c r="G195">
        <v>29.99</v>
      </c>
      <c r="H195">
        <v>0</v>
      </c>
      <c r="I195">
        <v>5</v>
      </c>
    </row>
    <row r="196" spans="1:9" x14ac:dyDescent="0.2">
      <c r="A196" t="s">
        <v>211</v>
      </c>
      <c r="B196" t="s">
        <v>10</v>
      </c>
      <c r="D196" t="s">
        <v>194</v>
      </c>
      <c r="E196" t="str">
        <f>"680487183252"</f>
        <v>680487183252</v>
      </c>
      <c r="F196" t="s">
        <v>12</v>
      </c>
      <c r="G196">
        <v>29.99</v>
      </c>
      <c r="H196">
        <v>0</v>
      </c>
      <c r="I196">
        <v>15</v>
      </c>
    </row>
    <row r="197" spans="1:9" x14ac:dyDescent="0.2">
      <c r="A197" t="s">
        <v>212</v>
      </c>
      <c r="B197" t="s">
        <v>10</v>
      </c>
      <c r="D197" t="s">
        <v>194</v>
      </c>
      <c r="E197" t="str">
        <f>"680487183221"</f>
        <v>680487183221</v>
      </c>
      <c r="F197" t="s">
        <v>12</v>
      </c>
      <c r="G197">
        <v>29.99</v>
      </c>
      <c r="H197">
        <v>0</v>
      </c>
      <c r="I197">
        <v>16</v>
      </c>
    </row>
    <row r="198" spans="1:9" x14ac:dyDescent="0.2">
      <c r="A198" t="s">
        <v>213</v>
      </c>
      <c r="B198" t="s">
        <v>10</v>
      </c>
      <c r="D198" t="s">
        <v>194</v>
      </c>
      <c r="E198" t="str">
        <f>"680487183238"</f>
        <v>680487183238</v>
      </c>
      <c r="F198" t="s">
        <v>12</v>
      </c>
      <c r="G198">
        <v>29.99</v>
      </c>
      <c r="H198">
        <v>0</v>
      </c>
      <c r="I198">
        <v>13</v>
      </c>
    </row>
    <row r="199" spans="1:9" x14ac:dyDescent="0.2">
      <c r="A199" t="s">
        <v>214</v>
      </c>
      <c r="B199" t="s">
        <v>10</v>
      </c>
      <c r="D199" t="s">
        <v>194</v>
      </c>
      <c r="E199" t="str">
        <f>"680487183320"</f>
        <v>680487183320</v>
      </c>
      <c r="F199" t="s">
        <v>12</v>
      </c>
      <c r="G199">
        <v>29.99</v>
      </c>
      <c r="H199">
        <v>0</v>
      </c>
      <c r="I199">
        <v>2</v>
      </c>
    </row>
    <row r="200" spans="1:9" x14ac:dyDescent="0.2">
      <c r="A200" t="s">
        <v>215</v>
      </c>
      <c r="B200" t="s">
        <v>10</v>
      </c>
      <c r="D200" t="s">
        <v>194</v>
      </c>
      <c r="E200" t="str">
        <f>"680487183337"</f>
        <v>680487183337</v>
      </c>
      <c r="F200" t="s">
        <v>12</v>
      </c>
      <c r="G200">
        <v>29.99</v>
      </c>
      <c r="H200">
        <v>0</v>
      </c>
      <c r="I200">
        <v>2</v>
      </c>
    </row>
    <row r="201" spans="1:9" x14ac:dyDescent="0.2">
      <c r="A201" t="s">
        <v>216</v>
      </c>
      <c r="B201" t="s">
        <v>10</v>
      </c>
      <c r="D201" t="s">
        <v>194</v>
      </c>
      <c r="E201" t="str">
        <f>"680487182743"</f>
        <v>680487182743</v>
      </c>
      <c r="F201" t="s">
        <v>12</v>
      </c>
      <c r="G201">
        <v>29.99</v>
      </c>
      <c r="H201">
        <v>0</v>
      </c>
      <c r="I201">
        <v>1</v>
      </c>
    </row>
    <row r="202" spans="1:9" x14ac:dyDescent="0.2">
      <c r="A202" t="s">
        <v>217</v>
      </c>
      <c r="B202" t="s">
        <v>10</v>
      </c>
      <c r="D202" t="s">
        <v>194</v>
      </c>
      <c r="E202" t="str">
        <f>"680487182750"</f>
        <v>680487182750</v>
      </c>
      <c r="F202" t="s">
        <v>12</v>
      </c>
      <c r="G202">
        <v>29.99</v>
      </c>
      <c r="H202">
        <v>0</v>
      </c>
      <c r="I202">
        <v>2</v>
      </c>
    </row>
    <row r="203" spans="1:9" x14ac:dyDescent="0.2">
      <c r="A203" t="s">
        <v>218</v>
      </c>
      <c r="B203" t="s">
        <v>10</v>
      </c>
      <c r="D203" t="s">
        <v>194</v>
      </c>
      <c r="E203" t="str">
        <f>"680487182767"</f>
        <v>680487182767</v>
      </c>
      <c r="F203" t="s">
        <v>12</v>
      </c>
      <c r="G203">
        <v>29.99</v>
      </c>
      <c r="H203">
        <v>0</v>
      </c>
      <c r="I203">
        <v>15</v>
      </c>
    </row>
    <row r="204" spans="1:9" x14ac:dyDescent="0.2">
      <c r="A204" t="s">
        <v>219</v>
      </c>
      <c r="B204" t="s">
        <v>10</v>
      </c>
      <c r="D204" t="s">
        <v>194</v>
      </c>
      <c r="E204" t="str">
        <f>"680487182774"</f>
        <v>680487182774</v>
      </c>
      <c r="F204" t="s">
        <v>12</v>
      </c>
      <c r="G204">
        <v>29.99</v>
      </c>
      <c r="H204">
        <v>0</v>
      </c>
      <c r="I204">
        <v>5</v>
      </c>
    </row>
    <row r="205" spans="1:9" x14ac:dyDescent="0.2">
      <c r="A205" t="s">
        <v>220</v>
      </c>
      <c r="B205" t="s">
        <v>10</v>
      </c>
      <c r="D205" t="s">
        <v>194</v>
      </c>
      <c r="E205" t="str">
        <f>"680487182804"</f>
        <v>680487182804</v>
      </c>
      <c r="F205" t="s">
        <v>12</v>
      </c>
      <c r="G205">
        <v>29.99</v>
      </c>
      <c r="H205">
        <v>0</v>
      </c>
      <c r="I205">
        <v>8</v>
      </c>
    </row>
    <row r="206" spans="1:9" x14ac:dyDescent="0.2">
      <c r="A206" t="s">
        <v>221</v>
      </c>
      <c r="B206" t="s">
        <v>10</v>
      </c>
      <c r="D206" t="s">
        <v>194</v>
      </c>
      <c r="E206" t="str">
        <f>"680487182811"</f>
        <v>680487182811</v>
      </c>
      <c r="F206" t="s">
        <v>12</v>
      </c>
      <c r="G206">
        <v>29.99</v>
      </c>
      <c r="H206">
        <v>0</v>
      </c>
      <c r="I206">
        <v>8</v>
      </c>
    </row>
    <row r="207" spans="1:9" x14ac:dyDescent="0.2">
      <c r="A207" t="s">
        <v>222</v>
      </c>
      <c r="B207" t="s">
        <v>10</v>
      </c>
      <c r="D207" t="s">
        <v>194</v>
      </c>
      <c r="E207" t="str">
        <f>"680487182828"</f>
        <v>680487182828</v>
      </c>
      <c r="F207" t="s">
        <v>12</v>
      </c>
      <c r="G207">
        <v>29.99</v>
      </c>
      <c r="H207">
        <v>0</v>
      </c>
      <c r="I207">
        <v>13</v>
      </c>
    </row>
    <row r="208" spans="1:9" x14ac:dyDescent="0.2">
      <c r="A208" t="s">
        <v>223</v>
      </c>
      <c r="B208" t="s">
        <v>10</v>
      </c>
      <c r="D208" t="s">
        <v>194</v>
      </c>
      <c r="E208" t="str">
        <f>"680487182835"</f>
        <v>680487182835</v>
      </c>
      <c r="F208" t="s">
        <v>12</v>
      </c>
      <c r="G208">
        <v>29.99</v>
      </c>
      <c r="H208">
        <v>0</v>
      </c>
      <c r="I208">
        <v>8</v>
      </c>
    </row>
    <row r="209" spans="1:9" x14ac:dyDescent="0.2">
      <c r="A209" t="s">
        <v>224</v>
      </c>
      <c r="B209" t="s">
        <v>10</v>
      </c>
      <c r="D209" t="s">
        <v>194</v>
      </c>
      <c r="E209" t="str">
        <f>"680487182866"</f>
        <v>680487182866</v>
      </c>
      <c r="F209" t="s">
        <v>12</v>
      </c>
      <c r="G209">
        <v>29.99</v>
      </c>
      <c r="H209">
        <v>0</v>
      </c>
      <c r="I209">
        <v>2</v>
      </c>
    </row>
    <row r="210" spans="1:9" x14ac:dyDescent="0.2">
      <c r="A210" t="s">
        <v>225</v>
      </c>
      <c r="B210" t="s">
        <v>10</v>
      </c>
      <c r="D210" t="s">
        <v>194</v>
      </c>
      <c r="E210" t="str">
        <f>"680487182873"</f>
        <v>680487182873</v>
      </c>
      <c r="F210" t="s">
        <v>12</v>
      </c>
      <c r="G210">
        <v>29.99</v>
      </c>
      <c r="H210">
        <v>0</v>
      </c>
      <c r="I210">
        <v>1</v>
      </c>
    </row>
    <row r="211" spans="1:9" x14ac:dyDescent="0.2">
      <c r="A211" t="s">
        <v>226</v>
      </c>
      <c r="B211" t="s">
        <v>10</v>
      </c>
      <c r="D211" t="s">
        <v>194</v>
      </c>
      <c r="E211" t="str">
        <f>"680487182927"</f>
        <v>680487182927</v>
      </c>
      <c r="F211" t="s">
        <v>12</v>
      </c>
      <c r="G211">
        <v>29.99</v>
      </c>
      <c r="H211">
        <v>0</v>
      </c>
      <c r="I211">
        <v>3</v>
      </c>
    </row>
    <row r="212" spans="1:9" x14ac:dyDescent="0.2">
      <c r="A212" t="s">
        <v>227</v>
      </c>
      <c r="B212" t="s">
        <v>10</v>
      </c>
      <c r="D212" t="s">
        <v>194</v>
      </c>
      <c r="E212" t="str">
        <f>"680487182934"</f>
        <v>680487182934</v>
      </c>
      <c r="F212" t="s">
        <v>12</v>
      </c>
      <c r="G212">
        <v>29.99</v>
      </c>
      <c r="H212">
        <v>0</v>
      </c>
      <c r="I212">
        <v>1</v>
      </c>
    </row>
    <row r="213" spans="1:9" x14ac:dyDescent="0.2">
      <c r="A213" t="s">
        <v>228</v>
      </c>
      <c r="B213" t="s">
        <v>10</v>
      </c>
      <c r="D213" t="s">
        <v>194</v>
      </c>
      <c r="E213" t="str">
        <f>"680487182941"</f>
        <v>680487182941</v>
      </c>
      <c r="F213" t="s">
        <v>12</v>
      </c>
      <c r="G213">
        <v>29.99</v>
      </c>
      <c r="H213">
        <v>0</v>
      </c>
      <c r="I213">
        <v>30</v>
      </c>
    </row>
    <row r="214" spans="1:9" x14ac:dyDescent="0.2">
      <c r="A214" t="s">
        <v>229</v>
      </c>
      <c r="B214" t="s">
        <v>10</v>
      </c>
      <c r="D214" t="s">
        <v>194</v>
      </c>
      <c r="E214" t="str">
        <f>"680487182958"</f>
        <v>680487182958</v>
      </c>
      <c r="F214" t="s">
        <v>12</v>
      </c>
      <c r="G214">
        <v>29.99</v>
      </c>
      <c r="H214">
        <v>0</v>
      </c>
      <c r="I214">
        <v>27</v>
      </c>
    </row>
    <row r="215" spans="1:9" x14ac:dyDescent="0.2">
      <c r="A215" t="s">
        <v>230</v>
      </c>
      <c r="B215" t="s">
        <v>10</v>
      </c>
      <c r="D215" t="s">
        <v>194</v>
      </c>
      <c r="E215" t="str">
        <f>"680487182965"</f>
        <v>680487182965</v>
      </c>
      <c r="F215" t="s">
        <v>12</v>
      </c>
      <c r="G215">
        <v>29.99</v>
      </c>
      <c r="H215">
        <v>0</v>
      </c>
      <c r="I215">
        <v>1</v>
      </c>
    </row>
    <row r="216" spans="1:9" x14ac:dyDescent="0.2">
      <c r="A216" t="s">
        <v>231</v>
      </c>
      <c r="B216" t="s">
        <v>10</v>
      </c>
      <c r="D216" t="s">
        <v>194</v>
      </c>
      <c r="E216" t="str">
        <f>"680487182972"</f>
        <v>680487182972</v>
      </c>
      <c r="F216" t="s">
        <v>12</v>
      </c>
      <c r="G216">
        <v>29.99</v>
      </c>
      <c r="H216">
        <v>0</v>
      </c>
      <c r="I216">
        <v>2</v>
      </c>
    </row>
    <row r="217" spans="1:9" x14ac:dyDescent="0.2">
      <c r="A217" t="s">
        <v>232</v>
      </c>
      <c r="B217" t="s">
        <v>10</v>
      </c>
      <c r="D217" t="s">
        <v>194</v>
      </c>
      <c r="E217" t="str">
        <f>"680487182989"</f>
        <v>680487182989</v>
      </c>
      <c r="F217" t="s">
        <v>12</v>
      </c>
      <c r="G217">
        <v>29.99</v>
      </c>
      <c r="H217">
        <v>0</v>
      </c>
      <c r="I217">
        <v>2</v>
      </c>
    </row>
    <row r="218" spans="1:9" x14ac:dyDescent="0.2">
      <c r="A218" t="s">
        <v>233</v>
      </c>
      <c r="B218" t="s">
        <v>10</v>
      </c>
      <c r="D218" t="s">
        <v>194</v>
      </c>
      <c r="E218" t="str">
        <f>"680487182996"</f>
        <v>680487182996</v>
      </c>
      <c r="F218" t="s">
        <v>12</v>
      </c>
      <c r="G218">
        <v>29.99</v>
      </c>
      <c r="H218">
        <v>0</v>
      </c>
      <c r="I218">
        <v>2</v>
      </c>
    </row>
    <row r="219" spans="1:9" x14ac:dyDescent="0.2">
      <c r="A219" t="s">
        <v>234</v>
      </c>
      <c r="B219" t="s">
        <v>10</v>
      </c>
      <c r="D219" t="s">
        <v>194</v>
      </c>
      <c r="E219" t="str">
        <f>"680487183009"</f>
        <v>680487183009</v>
      </c>
      <c r="F219" t="s">
        <v>12</v>
      </c>
      <c r="G219">
        <v>29.99</v>
      </c>
      <c r="H219">
        <v>0</v>
      </c>
      <c r="I219">
        <v>9</v>
      </c>
    </row>
    <row r="220" spans="1:9" x14ac:dyDescent="0.2">
      <c r="A220" t="s">
        <v>235</v>
      </c>
      <c r="B220" t="s">
        <v>10</v>
      </c>
      <c r="D220" t="s">
        <v>194</v>
      </c>
      <c r="E220" t="str">
        <f>"680487183016"</f>
        <v>680487183016</v>
      </c>
      <c r="F220" t="s">
        <v>12</v>
      </c>
      <c r="G220">
        <v>29.99</v>
      </c>
      <c r="H220">
        <v>0</v>
      </c>
      <c r="I220">
        <v>15</v>
      </c>
    </row>
    <row r="221" spans="1:9" x14ac:dyDescent="0.2">
      <c r="A221" t="s">
        <v>236</v>
      </c>
      <c r="B221" t="s">
        <v>10</v>
      </c>
      <c r="D221" t="s">
        <v>194</v>
      </c>
      <c r="E221" t="str">
        <f>"680487183047"</f>
        <v>680487183047</v>
      </c>
      <c r="F221" t="s">
        <v>12</v>
      </c>
      <c r="G221">
        <v>29.99</v>
      </c>
      <c r="H221">
        <v>0</v>
      </c>
      <c r="I221">
        <v>1</v>
      </c>
    </row>
    <row r="222" spans="1:9" x14ac:dyDescent="0.2">
      <c r="A222" t="s">
        <v>237</v>
      </c>
      <c r="B222" t="s">
        <v>10</v>
      </c>
      <c r="D222" t="s">
        <v>194</v>
      </c>
      <c r="E222" t="str">
        <f>"680487183054"</f>
        <v>680487183054</v>
      </c>
      <c r="F222" t="s">
        <v>12</v>
      </c>
      <c r="G222">
        <v>29.99</v>
      </c>
      <c r="H222">
        <v>0</v>
      </c>
      <c r="I222">
        <v>2</v>
      </c>
    </row>
    <row r="223" spans="1:9" x14ac:dyDescent="0.2">
      <c r="A223" t="s">
        <v>238</v>
      </c>
      <c r="B223" t="s">
        <v>10</v>
      </c>
      <c r="D223" t="s">
        <v>194</v>
      </c>
      <c r="E223" t="str">
        <f>"680487183061"</f>
        <v>680487183061</v>
      </c>
      <c r="F223" t="s">
        <v>12</v>
      </c>
      <c r="G223">
        <v>29.99</v>
      </c>
      <c r="H223">
        <v>0</v>
      </c>
      <c r="I223">
        <v>2</v>
      </c>
    </row>
    <row r="224" spans="1:9" x14ac:dyDescent="0.2">
      <c r="A224" t="s">
        <v>239</v>
      </c>
      <c r="B224" t="s">
        <v>10</v>
      </c>
      <c r="D224" t="s">
        <v>194</v>
      </c>
      <c r="E224" t="str">
        <f>"680487183078"</f>
        <v>680487183078</v>
      </c>
      <c r="F224" t="s">
        <v>12</v>
      </c>
      <c r="G224">
        <v>29.99</v>
      </c>
      <c r="H224">
        <v>0</v>
      </c>
      <c r="I224">
        <v>3</v>
      </c>
    </row>
    <row r="225" spans="1:9" x14ac:dyDescent="0.2">
      <c r="A225" t="s">
        <v>240</v>
      </c>
      <c r="B225" t="s">
        <v>10</v>
      </c>
      <c r="D225" t="s">
        <v>194</v>
      </c>
      <c r="E225" t="str">
        <f>"680487183085"</f>
        <v>680487183085</v>
      </c>
      <c r="F225" t="s">
        <v>12</v>
      </c>
      <c r="G225">
        <v>29.99</v>
      </c>
      <c r="H225">
        <v>0</v>
      </c>
      <c r="I225">
        <v>3</v>
      </c>
    </row>
    <row r="226" spans="1:9" x14ac:dyDescent="0.2">
      <c r="A226" t="s">
        <v>241</v>
      </c>
      <c r="B226" t="s">
        <v>10</v>
      </c>
      <c r="D226" t="s">
        <v>194</v>
      </c>
      <c r="E226" t="str">
        <f>"680487183092"</f>
        <v>680487183092</v>
      </c>
      <c r="F226" t="s">
        <v>12</v>
      </c>
      <c r="G226">
        <v>29.99</v>
      </c>
      <c r="H226">
        <v>0</v>
      </c>
      <c r="I226">
        <v>9</v>
      </c>
    </row>
    <row r="227" spans="1:9" x14ac:dyDescent="0.2">
      <c r="A227" t="s">
        <v>242</v>
      </c>
      <c r="B227" t="s">
        <v>10</v>
      </c>
      <c r="D227" t="s">
        <v>194</v>
      </c>
      <c r="E227" t="str">
        <f>"680487183108"</f>
        <v>680487183108</v>
      </c>
      <c r="F227" t="s">
        <v>12</v>
      </c>
      <c r="G227">
        <v>29.99</v>
      </c>
      <c r="H227">
        <v>0</v>
      </c>
      <c r="I227">
        <v>22</v>
      </c>
    </row>
    <row r="228" spans="1:9" x14ac:dyDescent="0.2">
      <c r="A228" t="s">
        <v>243</v>
      </c>
      <c r="B228" t="s">
        <v>10</v>
      </c>
      <c r="D228" t="s">
        <v>194</v>
      </c>
      <c r="E228" t="str">
        <f>"680487183115"</f>
        <v>680487183115</v>
      </c>
      <c r="F228" t="s">
        <v>12</v>
      </c>
      <c r="G228">
        <v>29.99</v>
      </c>
      <c r="H228">
        <v>0</v>
      </c>
      <c r="I228">
        <v>30</v>
      </c>
    </row>
    <row r="229" spans="1:9" x14ac:dyDescent="0.2">
      <c r="A229" t="s">
        <v>244</v>
      </c>
      <c r="B229" t="s">
        <v>10</v>
      </c>
      <c r="D229" t="s">
        <v>194</v>
      </c>
      <c r="E229" t="str">
        <f>"680487183184"</f>
        <v>680487183184</v>
      </c>
      <c r="F229" t="s">
        <v>12</v>
      </c>
      <c r="G229">
        <v>29.99</v>
      </c>
      <c r="H229">
        <v>0</v>
      </c>
      <c r="I229">
        <v>4</v>
      </c>
    </row>
    <row r="230" spans="1:9" x14ac:dyDescent="0.2">
      <c r="A230" t="s">
        <v>245</v>
      </c>
      <c r="B230" t="s">
        <v>10</v>
      </c>
      <c r="D230" t="s">
        <v>194</v>
      </c>
      <c r="E230" t="str">
        <f>"680487183191"</f>
        <v>680487183191</v>
      </c>
      <c r="F230" t="s">
        <v>12</v>
      </c>
      <c r="G230">
        <v>29.99</v>
      </c>
      <c r="H230">
        <v>0</v>
      </c>
      <c r="I230">
        <v>2</v>
      </c>
    </row>
    <row r="231" spans="1:9" x14ac:dyDescent="0.2">
      <c r="A231" t="s">
        <v>246</v>
      </c>
      <c r="B231" t="s">
        <v>10</v>
      </c>
      <c r="D231" t="s">
        <v>194</v>
      </c>
      <c r="E231" t="str">
        <f>"680487183207"</f>
        <v>680487183207</v>
      </c>
      <c r="F231" t="s">
        <v>12</v>
      </c>
      <c r="G231">
        <v>29.99</v>
      </c>
      <c r="H231">
        <v>0</v>
      </c>
      <c r="I231">
        <v>2</v>
      </c>
    </row>
    <row r="232" spans="1:9" x14ac:dyDescent="0.2">
      <c r="A232" t="s">
        <v>247</v>
      </c>
      <c r="B232" t="s">
        <v>10</v>
      </c>
      <c r="D232" t="s">
        <v>194</v>
      </c>
      <c r="E232" t="str">
        <f>"680487183214"</f>
        <v>680487183214</v>
      </c>
      <c r="F232" t="s">
        <v>12</v>
      </c>
      <c r="G232">
        <v>29.99</v>
      </c>
      <c r="H232">
        <v>0</v>
      </c>
      <c r="I232">
        <v>2</v>
      </c>
    </row>
    <row r="233" spans="1:9" x14ac:dyDescent="0.2">
      <c r="A233" t="s">
        <v>248</v>
      </c>
      <c r="B233" t="s">
        <v>10</v>
      </c>
      <c r="D233" t="s">
        <v>194</v>
      </c>
      <c r="E233" t="str">
        <f>"680487183269"</f>
        <v>680487183269</v>
      </c>
      <c r="F233" t="s">
        <v>12</v>
      </c>
      <c r="G233">
        <v>29.99</v>
      </c>
      <c r="H233">
        <v>0</v>
      </c>
      <c r="I233">
        <v>1</v>
      </c>
    </row>
    <row r="234" spans="1:9" x14ac:dyDescent="0.2">
      <c r="A234" t="s">
        <v>249</v>
      </c>
      <c r="B234" t="s">
        <v>10</v>
      </c>
      <c r="D234" t="s">
        <v>194</v>
      </c>
      <c r="E234" t="str">
        <f>"680487183276"</f>
        <v>680487183276</v>
      </c>
      <c r="F234" t="s">
        <v>12</v>
      </c>
      <c r="G234">
        <v>29.99</v>
      </c>
      <c r="H234">
        <v>0</v>
      </c>
      <c r="I234">
        <v>2</v>
      </c>
    </row>
    <row r="235" spans="1:9" x14ac:dyDescent="0.2">
      <c r="A235" t="s">
        <v>250</v>
      </c>
      <c r="B235" t="s">
        <v>10</v>
      </c>
      <c r="D235" t="s">
        <v>194</v>
      </c>
      <c r="E235" t="str">
        <f>"680487183283"</f>
        <v>680487183283</v>
      </c>
      <c r="F235" t="s">
        <v>12</v>
      </c>
      <c r="G235">
        <v>29.99</v>
      </c>
      <c r="H235">
        <v>0</v>
      </c>
      <c r="I235">
        <v>2</v>
      </c>
    </row>
    <row r="236" spans="1:9" x14ac:dyDescent="0.2">
      <c r="A236" t="s">
        <v>251</v>
      </c>
      <c r="B236" t="s">
        <v>10</v>
      </c>
      <c r="D236" t="s">
        <v>194</v>
      </c>
      <c r="E236" t="str">
        <f>"680487183290"</f>
        <v>680487183290</v>
      </c>
      <c r="F236" t="s">
        <v>12</v>
      </c>
      <c r="G236">
        <v>29.99</v>
      </c>
      <c r="H236">
        <v>0</v>
      </c>
      <c r="I236">
        <v>3</v>
      </c>
    </row>
    <row r="237" spans="1:9" x14ac:dyDescent="0.2">
      <c r="A237" t="s">
        <v>252</v>
      </c>
      <c r="B237" t="s">
        <v>10</v>
      </c>
      <c r="D237" t="s">
        <v>194</v>
      </c>
      <c r="E237" t="str">
        <f>"680487183306"</f>
        <v>680487183306</v>
      </c>
      <c r="F237" t="s">
        <v>12</v>
      </c>
      <c r="G237">
        <v>29.99</v>
      </c>
      <c r="H237">
        <v>0</v>
      </c>
      <c r="I237">
        <v>1</v>
      </c>
    </row>
    <row r="238" spans="1:9" x14ac:dyDescent="0.2">
      <c r="A238" t="s">
        <v>253</v>
      </c>
      <c r="B238" t="s">
        <v>10</v>
      </c>
      <c r="D238" t="s">
        <v>194</v>
      </c>
      <c r="E238" t="str">
        <f>"680487183313"</f>
        <v>680487183313</v>
      </c>
      <c r="F238" t="s">
        <v>12</v>
      </c>
      <c r="G238">
        <v>29.99</v>
      </c>
      <c r="H238">
        <v>0</v>
      </c>
      <c r="I238">
        <v>2</v>
      </c>
    </row>
    <row r="239" spans="1:9" x14ac:dyDescent="0.2">
      <c r="A239" t="s">
        <v>254</v>
      </c>
      <c r="B239" t="s">
        <v>10</v>
      </c>
      <c r="D239" t="s">
        <v>255</v>
      </c>
      <c r="E239" t="str">
        <f>"680487135275"</f>
        <v>680487135275</v>
      </c>
      <c r="F239" t="s">
        <v>12</v>
      </c>
      <c r="G239">
        <v>29.99</v>
      </c>
      <c r="H239">
        <v>0</v>
      </c>
      <c r="I239">
        <v>1</v>
      </c>
    </row>
    <row r="240" spans="1:9" x14ac:dyDescent="0.2">
      <c r="A240" t="s">
        <v>256</v>
      </c>
      <c r="B240" t="s">
        <v>10</v>
      </c>
      <c r="D240" t="s">
        <v>255</v>
      </c>
      <c r="E240" t="str">
        <f>"680487135305"</f>
        <v>680487135305</v>
      </c>
      <c r="F240" t="s">
        <v>12</v>
      </c>
      <c r="G240">
        <v>29.99</v>
      </c>
      <c r="H240">
        <v>0</v>
      </c>
      <c r="I240">
        <v>44</v>
      </c>
    </row>
    <row r="241" spans="1:9" x14ac:dyDescent="0.2">
      <c r="A241" t="s">
        <v>257</v>
      </c>
      <c r="B241" t="s">
        <v>10</v>
      </c>
      <c r="D241" t="s">
        <v>255</v>
      </c>
      <c r="E241" t="str">
        <f>"680487135329"</f>
        <v>680487135329</v>
      </c>
      <c r="F241" t="s">
        <v>12</v>
      </c>
      <c r="G241">
        <v>29.99</v>
      </c>
      <c r="H241">
        <v>0</v>
      </c>
      <c r="I241">
        <v>2</v>
      </c>
    </row>
    <row r="242" spans="1:9" x14ac:dyDescent="0.2">
      <c r="A242" t="s">
        <v>258</v>
      </c>
      <c r="B242" t="s">
        <v>10</v>
      </c>
      <c r="D242" t="s">
        <v>255</v>
      </c>
      <c r="E242" t="str">
        <f>"680487135336"</f>
        <v>680487135336</v>
      </c>
      <c r="F242" t="s">
        <v>12</v>
      </c>
      <c r="G242">
        <v>29.99</v>
      </c>
      <c r="H242">
        <v>0</v>
      </c>
      <c r="I242">
        <v>12</v>
      </c>
    </row>
    <row r="243" spans="1:9" x14ac:dyDescent="0.2">
      <c r="A243" t="s">
        <v>259</v>
      </c>
      <c r="B243" t="s">
        <v>10</v>
      </c>
      <c r="D243" t="s">
        <v>255</v>
      </c>
      <c r="E243" t="str">
        <f>"680487135350"</f>
        <v>680487135350</v>
      </c>
      <c r="F243" t="s">
        <v>12</v>
      </c>
      <c r="G243">
        <v>29.99</v>
      </c>
      <c r="H243">
        <v>0</v>
      </c>
      <c r="I243">
        <v>2</v>
      </c>
    </row>
    <row r="244" spans="1:9" x14ac:dyDescent="0.2">
      <c r="A244" t="s">
        <v>260</v>
      </c>
      <c r="B244" t="s">
        <v>10</v>
      </c>
      <c r="D244" t="s">
        <v>255</v>
      </c>
      <c r="E244" t="str">
        <f>"680487135374"</f>
        <v>680487135374</v>
      </c>
      <c r="F244" t="s">
        <v>12</v>
      </c>
      <c r="G244">
        <v>29.99</v>
      </c>
      <c r="H244">
        <v>0</v>
      </c>
      <c r="I244">
        <v>26</v>
      </c>
    </row>
    <row r="245" spans="1:9" x14ac:dyDescent="0.2">
      <c r="A245" t="s">
        <v>261</v>
      </c>
      <c r="B245" t="s">
        <v>10</v>
      </c>
      <c r="D245" t="s">
        <v>255</v>
      </c>
      <c r="E245" t="str">
        <f>"680487135398"</f>
        <v>680487135398</v>
      </c>
      <c r="F245" t="s">
        <v>12</v>
      </c>
      <c r="G245">
        <v>29.99</v>
      </c>
      <c r="H245">
        <v>0</v>
      </c>
      <c r="I245">
        <v>2</v>
      </c>
    </row>
    <row r="246" spans="1:9" x14ac:dyDescent="0.2">
      <c r="A246" t="s">
        <v>262</v>
      </c>
      <c r="B246" t="s">
        <v>10</v>
      </c>
      <c r="D246" t="s">
        <v>255</v>
      </c>
      <c r="E246" t="str">
        <f>"680487135411"</f>
        <v>680487135411</v>
      </c>
      <c r="F246" t="s">
        <v>12</v>
      </c>
      <c r="G246">
        <v>29.99</v>
      </c>
      <c r="H246">
        <v>0</v>
      </c>
      <c r="I246">
        <v>23</v>
      </c>
    </row>
    <row r="247" spans="1:9" x14ac:dyDescent="0.2">
      <c r="A247" t="s">
        <v>263</v>
      </c>
      <c r="B247" t="s">
        <v>10</v>
      </c>
      <c r="D247" t="s">
        <v>255</v>
      </c>
      <c r="E247" t="str">
        <f>"680487135435"</f>
        <v>680487135435</v>
      </c>
      <c r="F247" t="s">
        <v>12</v>
      </c>
      <c r="G247">
        <v>29.99</v>
      </c>
      <c r="H247">
        <v>0</v>
      </c>
      <c r="I247">
        <v>4</v>
      </c>
    </row>
    <row r="248" spans="1:9" x14ac:dyDescent="0.2">
      <c r="A248" t="s">
        <v>264</v>
      </c>
      <c r="B248" t="s">
        <v>10</v>
      </c>
      <c r="D248" t="s">
        <v>255</v>
      </c>
      <c r="E248" t="str">
        <f>"680487165807"</f>
        <v>680487165807</v>
      </c>
      <c r="F248" t="s">
        <v>12</v>
      </c>
      <c r="G248">
        <v>29.99</v>
      </c>
      <c r="H248">
        <v>0</v>
      </c>
      <c r="I248">
        <v>45</v>
      </c>
    </row>
    <row r="249" spans="1:9" x14ac:dyDescent="0.2">
      <c r="A249" t="s">
        <v>265</v>
      </c>
      <c r="B249" t="s">
        <v>10</v>
      </c>
      <c r="D249" t="s">
        <v>255</v>
      </c>
      <c r="E249" t="str">
        <f>"680487135459"</f>
        <v>680487135459</v>
      </c>
      <c r="F249" t="s">
        <v>12</v>
      </c>
      <c r="G249">
        <v>29.99</v>
      </c>
      <c r="H249">
        <v>0</v>
      </c>
      <c r="I249">
        <v>56</v>
      </c>
    </row>
    <row r="250" spans="1:9" x14ac:dyDescent="0.2">
      <c r="A250" t="s">
        <v>266</v>
      </c>
      <c r="B250" t="s">
        <v>10</v>
      </c>
      <c r="D250" t="s">
        <v>255</v>
      </c>
      <c r="E250" t="str">
        <f>"680487135473"</f>
        <v>680487135473</v>
      </c>
      <c r="F250" t="s">
        <v>12</v>
      </c>
      <c r="G250">
        <v>29.99</v>
      </c>
      <c r="H250">
        <v>0</v>
      </c>
      <c r="I250">
        <v>1</v>
      </c>
    </row>
    <row r="251" spans="1:9" x14ac:dyDescent="0.2">
      <c r="A251" t="s">
        <v>267</v>
      </c>
      <c r="B251" t="s">
        <v>10</v>
      </c>
      <c r="D251" t="s">
        <v>255</v>
      </c>
      <c r="E251" t="str">
        <f>"680487135497"</f>
        <v>680487135497</v>
      </c>
      <c r="F251" t="s">
        <v>12</v>
      </c>
      <c r="G251">
        <v>29.99</v>
      </c>
      <c r="H251">
        <v>0</v>
      </c>
      <c r="I251">
        <v>5</v>
      </c>
    </row>
    <row r="252" spans="1:9" x14ac:dyDescent="0.2">
      <c r="A252" t="s">
        <v>268</v>
      </c>
      <c r="B252" t="s">
        <v>10</v>
      </c>
      <c r="D252" t="s">
        <v>255</v>
      </c>
      <c r="E252" t="str">
        <f>"680487135510"</f>
        <v>680487135510</v>
      </c>
      <c r="F252" t="s">
        <v>12</v>
      </c>
      <c r="G252">
        <v>29.99</v>
      </c>
      <c r="H252">
        <v>0</v>
      </c>
      <c r="I252">
        <v>21</v>
      </c>
    </row>
    <row r="253" spans="1:9" x14ac:dyDescent="0.2">
      <c r="A253" t="s">
        <v>269</v>
      </c>
      <c r="B253" t="s">
        <v>10</v>
      </c>
      <c r="D253" t="s">
        <v>255</v>
      </c>
      <c r="E253" t="str">
        <f>"680487135534"</f>
        <v>680487135534</v>
      </c>
      <c r="F253" t="s">
        <v>12</v>
      </c>
      <c r="G253">
        <v>29.99</v>
      </c>
      <c r="H253">
        <v>0</v>
      </c>
      <c r="I253">
        <v>2</v>
      </c>
    </row>
    <row r="254" spans="1:9" x14ac:dyDescent="0.2">
      <c r="A254" t="s">
        <v>270</v>
      </c>
      <c r="B254" t="s">
        <v>10</v>
      </c>
      <c r="D254" t="s">
        <v>255</v>
      </c>
      <c r="E254" t="str">
        <f>"680487135558"</f>
        <v>680487135558</v>
      </c>
      <c r="F254" t="s">
        <v>12</v>
      </c>
      <c r="G254">
        <v>29.99</v>
      </c>
      <c r="H254">
        <v>0</v>
      </c>
      <c r="I254">
        <v>29</v>
      </c>
    </row>
    <row r="255" spans="1:9" x14ac:dyDescent="0.2">
      <c r="A255" t="s">
        <v>271</v>
      </c>
      <c r="B255" t="s">
        <v>10</v>
      </c>
      <c r="D255" t="s">
        <v>255</v>
      </c>
      <c r="E255" t="str">
        <f>"680487135572"</f>
        <v>680487135572</v>
      </c>
      <c r="F255" t="s">
        <v>12</v>
      </c>
      <c r="G255">
        <v>29.99</v>
      </c>
      <c r="H255">
        <v>0</v>
      </c>
      <c r="I255">
        <v>2</v>
      </c>
    </row>
    <row r="256" spans="1:9" x14ac:dyDescent="0.2">
      <c r="A256" t="s">
        <v>272</v>
      </c>
      <c r="B256" t="s">
        <v>10</v>
      </c>
      <c r="D256" t="s">
        <v>255</v>
      </c>
      <c r="E256" t="str">
        <f>"680487167450"</f>
        <v>680487167450</v>
      </c>
      <c r="F256" t="s">
        <v>12</v>
      </c>
      <c r="G256">
        <v>29.99</v>
      </c>
      <c r="H256">
        <v>0</v>
      </c>
      <c r="I256">
        <v>3</v>
      </c>
    </row>
    <row r="257" spans="1:9" x14ac:dyDescent="0.2">
      <c r="A257" t="s">
        <v>273</v>
      </c>
      <c r="B257" t="s">
        <v>10</v>
      </c>
      <c r="D257" t="s">
        <v>255</v>
      </c>
      <c r="E257" t="str">
        <f>"680487135596"</f>
        <v>680487135596</v>
      </c>
      <c r="F257" t="s">
        <v>12</v>
      </c>
      <c r="G257">
        <v>29.99</v>
      </c>
      <c r="H257">
        <v>0</v>
      </c>
      <c r="I257">
        <v>0</v>
      </c>
    </row>
    <row r="258" spans="1:9" x14ac:dyDescent="0.2">
      <c r="A258" t="s">
        <v>274</v>
      </c>
      <c r="B258" t="s">
        <v>10</v>
      </c>
      <c r="D258" t="s">
        <v>255</v>
      </c>
      <c r="E258" t="str">
        <f>"680487135619"</f>
        <v>680487135619</v>
      </c>
      <c r="F258" t="s">
        <v>12</v>
      </c>
      <c r="G258">
        <v>29.99</v>
      </c>
      <c r="H258">
        <v>0</v>
      </c>
      <c r="I258">
        <v>2</v>
      </c>
    </row>
    <row r="259" spans="1:9" x14ac:dyDescent="0.2">
      <c r="A259" t="s">
        <v>275</v>
      </c>
      <c r="B259" t="s">
        <v>10</v>
      </c>
      <c r="D259" t="s">
        <v>255</v>
      </c>
      <c r="E259" t="str">
        <f>"680487135633"</f>
        <v>680487135633</v>
      </c>
      <c r="F259" t="s">
        <v>12</v>
      </c>
      <c r="G259">
        <v>29.99</v>
      </c>
      <c r="H259">
        <v>0</v>
      </c>
      <c r="I259">
        <v>29</v>
      </c>
    </row>
    <row r="260" spans="1:9" x14ac:dyDescent="0.2">
      <c r="A260" t="s">
        <v>276</v>
      </c>
      <c r="B260" t="s">
        <v>10</v>
      </c>
      <c r="D260" t="s">
        <v>255</v>
      </c>
      <c r="E260" t="str">
        <f>"680487135657"</f>
        <v>680487135657</v>
      </c>
      <c r="F260" t="s">
        <v>12</v>
      </c>
      <c r="G260">
        <v>29.99</v>
      </c>
      <c r="H260">
        <v>0</v>
      </c>
      <c r="I260">
        <v>46</v>
      </c>
    </row>
    <row r="261" spans="1:9" x14ac:dyDescent="0.2">
      <c r="A261" t="s">
        <v>277</v>
      </c>
      <c r="B261" t="s">
        <v>10</v>
      </c>
      <c r="D261" t="s">
        <v>255</v>
      </c>
      <c r="E261" t="str">
        <f>"680487167436"</f>
        <v>680487167436</v>
      </c>
      <c r="F261" t="s">
        <v>12</v>
      </c>
      <c r="G261">
        <v>29.99</v>
      </c>
      <c r="H261">
        <v>0</v>
      </c>
      <c r="I261">
        <v>3</v>
      </c>
    </row>
    <row r="262" spans="1:9" x14ac:dyDescent="0.2">
      <c r="A262" t="s">
        <v>278</v>
      </c>
      <c r="B262" t="s">
        <v>10</v>
      </c>
      <c r="D262" t="s">
        <v>255</v>
      </c>
      <c r="E262" t="str">
        <f>"680487135671"</f>
        <v>680487135671</v>
      </c>
      <c r="F262" t="s">
        <v>12</v>
      </c>
      <c r="G262">
        <v>29.99</v>
      </c>
      <c r="H262">
        <v>0</v>
      </c>
      <c r="I262">
        <v>71</v>
      </c>
    </row>
    <row r="263" spans="1:9" x14ac:dyDescent="0.2">
      <c r="A263" t="s">
        <v>279</v>
      </c>
      <c r="B263" t="s">
        <v>10</v>
      </c>
      <c r="D263" t="s">
        <v>255</v>
      </c>
      <c r="E263" t="str">
        <f>"680487165821"</f>
        <v>680487165821</v>
      </c>
      <c r="F263" t="s">
        <v>12</v>
      </c>
      <c r="G263">
        <v>29.99</v>
      </c>
      <c r="H263">
        <v>0</v>
      </c>
      <c r="I263">
        <v>36</v>
      </c>
    </row>
    <row r="264" spans="1:9" x14ac:dyDescent="0.2">
      <c r="A264" t="s">
        <v>280</v>
      </c>
      <c r="B264" t="s">
        <v>10</v>
      </c>
      <c r="D264" t="s">
        <v>255</v>
      </c>
      <c r="E264" t="str">
        <f>"680487135695"</f>
        <v>680487135695</v>
      </c>
      <c r="F264" t="s">
        <v>12</v>
      </c>
      <c r="G264">
        <v>29.99</v>
      </c>
      <c r="H264">
        <v>0</v>
      </c>
      <c r="I264">
        <v>6</v>
      </c>
    </row>
    <row r="265" spans="1:9" x14ac:dyDescent="0.2">
      <c r="A265" t="s">
        <v>281</v>
      </c>
      <c r="B265" t="s">
        <v>10</v>
      </c>
      <c r="D265" t="s">
        <v>255</v>
      </c>
      <c r="E265" t="str">
        <f>"680487167474"</f>
        <v>680487167474</v>
      </c>
      <c r="F265" t="s">
        <v>12</v>
      </c>
      <c r="G265">
        <v>29.99</v>
      </c>
      <c r="H265">
        <v>0</v>
      </c>
      <c r="I265">
        <v>2</v>
      </c>
    </row>
    <row r="266" spans="1:9" x14ac:dyDescent="0.2">
      <c r="A266" t="s">
        <v>282</v>
      </c>
      <c r="B266" t="s">
        <v>10</v>
      </c>
      <c r="D266" t="s">
        <v>255</v>
      </c>
      <c r="E266" t="str">
        <f>"680487135718"</f>
        <v>680487135718</v>
      </c>
      <c r="F266" t="s">
        <v>12</v>
      </c>
      <c r="G266">
        <v>29.99</v>
      </c>
      <c r="H266">
        <v>0</v>
      </c>
      <c r="I266">
        <v>17</v>
      </c>
    </row>
    <row r="267" spans="1:9" x14ac:dyDescent="0.2">
      <c r="A267" t="s">
        <v>283</v>
      </c>
      <c r="B267" t="s">
        <v>10</v>
      </c>
      <c r="D267" t="s">
        <v>255</v>
      </c>
      <c r="E267" t="str">
        <f>"680487135732"</f>
        <v>680487135732</v>
      </c>
      <c r="F267" t="s">
        <v>12</v>
      </c>
      <c r="G267">
        <v>29.99</v>
      </c>
      <c r="H267">
        <v>0</v>
      </c>
      <c r="I267">
        <v>2</v>
      </c>
    </row>
    <row r="268" spans="1:9" x14ac:dyDescent="0.2">
      <c r="A268" t="s">
        <v>284</v>
      </c>
      <c r="B268" t="s">
        <v>10</v>
      </c>
      <c r="D268" t="s">
        <v>255</v>
      </c>
      <c r="E268" t="str">
        <f>"680487135756"</f>
        <v>680487135756</v>
      </c>
      <c r="F268" t="s">
        <v>12</v>
      </c>
      <c r="G268">
        <v>29.99</v>
      </c>
      <c r="H268">
        <v>0</v>
      </c>
      <c r="I268">
        <v>43</v>
      </c>
    </row>
    <row r="269" spans="1:9" x14ac:dyDescent="0.2">
      <c r="A269" t="s">
        <v>285</v>
      </c>
      <c r="B269" t="s">
        <v>10</v>
      </c>
      <c r="D269" t="s">
        <v>255</v>
      </c>
      <c r="E269" t="str">
        <f>"680487135770"</f>
        <v>680487135770</v>
      </c>
      <c r="F269" t="s">
        <v>12</v>
      </c>
      <c r="G269">
        <v>29.99</v>
      </c>
      <c r="H269">
        <v>0</v>
      </c>
      <c r="I269">
        <v>41</v>
      </c>
    </row>
    <row r="270" spans="1:9" x14ac:dyDescent="0.2">
      <c r="A270" t="s">
        <v>286</v>
      </c>
      <c r="B270" t="s">
        <v>10</v>
      </c>
      <c r="D270" t="s">
        <v>255</v>
      </c>
      <c r="E270" t="str">
        <f>"680487183344"</f>
        <v>680487183344</v>
      </c>
      <c r="F270" t="s">
        <v>12</v>
      </c>
      <c r="G270">
        <v>29.99</v>
      </c>
      <c r="H270">
        <v>0</v>
      </c>
      <c r="I270">
        <v>26</v>
      </c>
    </row>
    <row r="271" spans="1:9" x14ac:dyDescent="0.2">
      <c r="A271" t="s">
        <v>287</v>
      </c>
      <c r="B271" t="s">
        <v>10</v>
      </c>
      <c r="D271" t="s">
        <v>255</v>
      </c>
      <c r="E271" t="str">
        <f>"680487135794"</f>
        <v>680487135794</v>
      </c>
      <c r="F271" t="s">
        <v>12</v>
      </c>
      <c r="G271">
        <v>29.99</v>
      </c>
      <c r="H271">
        <v>0</v>
      </c>
      <c r="I271">
        <v>63</v>
      </c>
    </row>
    <row r="272" spans="1:9" x14ac:dyDescent="0.2">
      <c r="A272" t="s">
        <v>288</v>
      </c>
      <c r="B272" t="s">
        <v>10</v>
      </c>
      <c r="D272" t="s">
        <v>255</v>
      </c>
      <c r="E272" t="str">
        <f>"680487183368"</f>
        <v>680487183368</v>
      </c>
      <c r="F272" t="s">
        <v>12</v>
      </c>
      <c r="G272">
        <v>29.99</v>
      </c>
      <c r="H272">
        <v>0</v>
      </c>
      <c r="I272">
        <v>4</v>
      </c>
    </row>
    <row r="273" spans="1:9" x14ac:dyDescent="0.2">
      <c r="A273" t="s">
        <v>289</v>
      </c>
      <c r="B273" t="s">
        <v>10</v>
      </c>
      <c r="D273" t="s">
        <v>255</v>
      </c>
      <c r="E273" t="str">
        <f>"680487135817"</f>
        <v>680487135817</v>
      </c>
      <c r="F273" t="s">
        <v>12</v>
      </c>
      <c r="G273">
        <v>29.99</v>
      </c>
      <c r="H273">
        <v>0</v>
      </c>
      <c r="I273">
        <v>6</v>
      </c>
    </row>
    <row r="274" spans="1:9" x14ac:dyDescent="0.2">
      <c r="A274" t="s">
        <v>290</v>
      </c>
      <c r="B274" t="s">
        <v>10</v>
      </c>
      <c r="D274" t="s">
        <v>255</v>
      </c>
      <c r="E274" t="str">
        <f>"680487135831"</f>
        <v>680487135831</v>
      </c>
      <c r="F274" t="s">
        <v>12</v>
      </c>
      <c r="G274">
        <v>29.99</v>
      </c>
      <c r="H274">
        <v>0</v>
      </c>
      <c r="I274">
        <v>25</v>
      </c>
    </row>
    <row r="275" spans="1:9" x14ac:dyDescent="0.2">
      <c r="A275" t="s">
        <v>291</v>
      </c>
      <c r="B275" t="s">
        <v>10</v>
      </c>
      <c r="D275" t="s">
        <v>255</v>
      </c>
      <c r="E275" t="str">
        <f>"680487135855"</f>
        <v>680487135855</v>
      </c>
      <c r="F275" t="s">
        <v>12</v>
      </c>
      <c r="G275">
        <v>29.99</v>
      </c>
      <c r="H275">
        <v>0</v>
      </c>
      <c r="I275">
        <v>2</v>
      </c>
    </row>
    <row r="276" spans="1:9" x14ac:dyDescent="0.2">
      <c r="A276" t="s">
        <v>292</v>
      </c>
      <c r="B276" t="s">
        <v>10</v>
      </c>
      <c r="D276" t="s">
        <v>255</v>
      </c>
      <c r="E276" t="str">
        <f>"680487135879"</f>
        <v>680487135879</v>
      </c>
      <c r="F276" t="s">
        <v>12</v>
      </c>
      <c r="G276">
        <v>29.99</v>
      </c>
      <c r="H276">
        <v>0</v>
      </c>
      <c r="I276">
        <v>2</v>
      </c>
    </row>
    <row r="277" spans="1:9" x14ac:dyDescent="0.2">
      <c r="A277" t="s">
        <v>293</v>
      </c>
      <c r="B277" t="s">
        <v>10</v>
      </c>
      <c r="D277" t="s">
        <v>255</v>
      </c>
      <c r="E277" t="str">
        <f>"680487135282"</f>
        <v>680487135282</v>
      </c>
      <c r="F277" t="s">
        <v>12</v>
      </c>
      <c r="G277">
        <v>29.99</v>
      </c>
      <c r="H277">
        <v>0</v>
      </c>
      <c r="I277">
        <v>2</v>
      </c>
    </row>
    <row r="278" spans="1:9" x14ac:dyDescent="0.2">
      <c r="A278" t="s">
        <v>294</v>
      </c>
      <c r="B278" t="s">
        <v>10</v>
      </c>
      <c r="D278" t="s">
        <v>255</v>
      </c>
      <c r="E278" t="str">
        <f>"680487135299"</f>
        <v>680487135299</v>
      </c>
      <c r="F278" t="s">
        <v>12</v>
      </c>
      <c r="G278">
        <v>29.99</v>
      </c>
      <c r="H278">
        <v>0</v>
      </c>
      <c r="I278">
        <v>22</v>
      </c>
    </row>
    <row r="279" spans="1:9" x14ac:dyDescent="0.2">
      <c r="A279" t="s">
        <v>295</v>
      </c>
      <c r="B279" t="s">
        <v>10</v>
      </c>
      <c r="D279" t="s">
        <v>255</v>
      </c>
      <c r="E279" t="str">
        <f>"680487135312"</f>
        <v>680487135312</v>
      </c>
      <c r="F279" t="s">
        <v>12</v>
      </c>
      <c r="G279">
        <v>29.99</v>
      </c>
      <c r="H279">
        <v>0</v>
      </c>
      <c r="I279">
        <v>2</v>
      </c>
    </row>
    <row r="280" spans="1:9" x14ac:dyDescent="0.2">
      <c r="A280" t="s">
        <v>296</v>
      </c>
      <c r="B280" t="s">
        <v>10</v>
      </c>
      <c r="D280" t="s">
        <v>255</v>
      </c>
      <c r="E280" t="str">
        <f>"680487135343"</f>
        <v>680487135343</v>
      </c>
      <c r="F280" t="s">
        <v>12</v>
      </c>
      <c r="G280">
        <v>29.99</v>
      </c>
      <c r="H280">
        <v>0</v>
      </c>
      <c r="I280">
        <v>21</v>
      </c>
    </row>
    <row r="281" spans="1:9" x14ac:dyDescent="0.2">
      <c r="A281" t="s">
        <v>297</v>
      </c>
      <c r="B281" t="s">
        <v>10</v>
      </c>
      <c r="D281" t="s">
        <v>255</v>
      </c>
      <c r="E281" t="str">
        <f>"680487135367"</f>
        <v>680487135367</v>
      </c>
      <c r="F281" t="s">
        <v>12</v>
      </c>
      <c r="G281">
        <v>29.99</v>
      </c>
      <c r="H281">
        <v>0</v>
      </c>
      <c r="I281">
        <v>3</v>
      </c>
    </row>
    <row r="282" spans="1:9" x14ac:dyDescent="0.2">
      <c r="A282" t="s">
        <v>298</v>
      </c>
      <c r="B282" t="s">
        <v>10</v>
      </c>
      <c r="D282" t="s">
        <v>255</v>
      </c>
      <c r="E282" t="str">
        <f>"680487135381"</f>
        <v>680487135381</v>
      </c>
      <c r="F282" t="s">
        <v>12</v>
      </c>
      <c r="G282">
        <v>29.99</v>
      </c>
      <c r="H282">
        <v>0</v>
      </c>
      <c r="I282">
        <v>20</v>
      </c>
    </row>
    <row r="283" spans="1:9" x14ac:dyDescent="0.2">
      <c r="A283" t="s">
        <v>299</v>
      </c>
      <c r="B283" t="s">
        <v>10</v>
      </c>
      <c r="D283" t="s">
        <v>255</v>
      </c>
      <c r="E283" t="str">
        <f>"680487135404"</f>
        <v>680487135404</v>
      </c>
      <c r="F283" t="s">
        <v>12</v>
      </c>
      <c r="G283">
        <v>29.99</v>
      </c>
      <c r="H283">
        <v>0</v>
      </c>
      <c r="I283">
        <v>2</v>
      </c>
    </row>
    <row r="284" spans="1:9" x14ac:dyDescent="0.2">
      <c r="A284" t="s">
        <v>300</v>
      </c>
      <c r="B284" t="s">
        <v>10</v>
      </c>
      <c r="D284" t="s">
        <v>255</v>
      </c>
      <c r="E284" t="str">
        <f>"680487135428"</f>
        <v>680487135428</v>
      </c>
      <c r="F284" t="s">
        <v>12</v>
      </c>
      <c r="G284">
        <v>29.99</v>
      </c>
      <c r="H284">
        <v>0</v>
      </c>
      <c r="I284">
        <v>38</v>
      </c>
    </row>
    <row r="285" spans="1:9" x14ac:dyDescent="0.2">
      <c r="A285" t="s">
        <v>301</v>
      </c>
      <c r="B285" t="s">
        <v>10</v>
      </c>
      <c r="D285" t="s">
        <v>255</v>
      </c>
      <c r="E285" t="str">
        <f>"680487135442"</f>
        <v>680487135442</v>
      </c>
      <c r="F285" t="s">
        <v>12</v>
      </c>
      <c r="G285">
        <v>29.99</v>
      </c>
      <c r="H285">
        <v>0</v>
      </c>
      <c r="I285">
        <v>1</v>
      </c>
    </row>
    <row r="286" spans="1:9" x14ac:dyDescent="0.2">
      <c r="A286" t="s">
        <v>302</v>
      </c>
      <c r="B286" t="s">
        <v>10</v>
      </c>
      <c r="D286" t="s">
        <v>255</v>
      </c>
      <c r="E286" t="str">
        <f>"680487165814"</f>
        <v>680487165814</v>
      </c>
      <c r="F286" t="s">
        <v>12</v>
      </c>
      <c r="G286">
        <v>29.99</v>
      </c>
      <c r="H286">
        <v>0</v>
      </c>
      <c r="I286">
        <v>15</v>
      </c>
    </row>
    <row r="287" spans="1:9" x14ac:dyDescent="0.2">
      <c r="A287" t="s">
        <v>303</v>
      </c>
      <c r="B287" t="s">
        <v>10</v>
      </c>
      <c r="D287" t="s">
        <v>255</v>
      </c>
      <c r="E287" t="str">
        <f>"680487135466"</f>
        <v>680487135466</v>
      </c>
      <c r="F287" t="s">
        <v>12</v>
      </c>
      <c r="G287">
        <v>29.99</v>
      </c>
      <c r="H287">
        <v>0</v>
      </c>
      <c r="I287">
        <v>24</v>
      </c>
    </row>
    <row r="288" spans="1:9" x14ac:dyDescent="0.2">
      <c r="A288" t="s">
        <v>304</v>
      </c>
      <c r="B288" t="s">
        <v>10</v>
      </c>
      <c r="D288" t="s">
        <v>255</v>
      </c>
      <c r="E288" t="str">
        <f>"680487135480"</f>
        <v>680487135480</v>
      </c>
      <c r="F288" t="s">
        <v>12</v>
      </c>
      <c r="G288">
        <v>29.99</v>
      </c>
      <c r="H288">
        <v>0</v>
      </c>
      <c r="I288">
        <v>1</v>
      </c>
    </row>
    <row r="289" spans="1:9" x14ac:dyDescent="0.2">
      <c r="A289" t="s">
        <v>305</v>
      </c>
      <c r="B289" t="s">
        <v>10</v>
      </c>
      <c r="D289" t="s">
        <v>255</v>
      </c>
      <c r="E289" t="str">
        <f>"680487135503"</f>
        <v>680487135503</v>
      </c>
      <c r="F289" t="s">
        <v>12</v>
      </c>
      <c r="G289">
        <v>29.99</v>
      </c>
      <c r="H289">
        <v>0</v>
      </c>
      <c r="I289">
        <v>6</v>
      </c>
    </row>
    <row r="290" spans="1:9" x14ac:dyDescent="0.2">
      <c r="A290" t="s">
        <v>306</v>
      </c>
      <c r="B290" t="s">
        <v>10</v>
      </c>
      <c r="D290" t="s">
        <v>255</v>
      </c>
      <c r="E290" t="str">
        <f>"680487135527"</f>
        <v>680487135527</v>
      </c>
      <c r="F290" t="s">
        <v>12</v>
      </c>
      <c r="G290">
        <v>29.99</v>
      </c>
      <c r="H290">
        <v>0</v>
      </c>
      <c r="I290">
        <v>24</v>
      </c>
    </row>
    <row r="291" spans="1:9" x14ac:dyDescent="0.2">
      <c r="A291" t="s">
        <v>307</v>
      </c>
      <c r="B291" t="s">
        <v>10</v>
      </c>
      <c r="D291" t="s">
        <v>255</v>
      </c>
      <c r="E291" t="str">
        <f>"680487135541"</f>
        <v>680487135541</v>
      </c>
      <c r="F291" t="s">
        <v>12</v>
      </c>
      <c r="G291">
        <v>29.99</v>
      </c>
      <c r="H291">
        <v>0</v>
      </c>
      <c r="I291">
        <v>2</v>
      </c>
    </row>
    <row r="292" spans="1:9" x14ac:dyDescent="0.2">
      <c r="A292" t="s">
        <v>308</v>
      </c>
      <c r="B292" t="s">
        <v>10</v>
      </c>
      <c r="D292" t="s">
        <v>255</v>
      </c>
      <c r="E292" t="str">
        <f>"680487135565"</f>
        <v>680487135565</v>
      </c>
      <c r="F292" t="s">
        <v>12</v>
      </c>
      <c r="G292">
        <v>29.99</v>
      </c>
      <c r="H292">
        <v>0</v>
      </c>
      <c r="I292">
        <v>25</v>
      </c>
    </row>
    <row r="293" spans="1:9" x14ac:dyDescent="0.2">
      <c r="A293" t="s">
        <v>309</v>
      </c>
      <c r="B293" t="s">
        <v>10</v>
      </c>
      <c r="D293" t="s">
        <v>255</v>
      </c>
      <c r="E293" t="str">
        <f>"680487135589"</f>
        <v>680487135589</v>
      </c>
      <c r="F293" t="s">
        <v>12</v>
      </c>
      <c r="G293">
        <v>29.99</v>
      </c>
      <c r="H293">
        <v>0</v>
      </c>
      <c r="I293">
        <v>4</v>
      </c>
    </row>
    <row r="294" spans="1:9" x14ac:dyDescent="0.2">
      <c r="A294" t="s">
        <v>310</v>
      </c>
      <c r="B294" t="s">
        <v>10</v>
      </c>
      <c r="D294" t="s">
        <v>255</v>
      </c>
      <c r="E294" t="str">
        <f>"680487167467"</f>
        <v>680487167467</v>
      </c>
      <c r="F294" t="s">
        <v>12</v>
      </c>
      <c r="G294">
        <v>29.99</v>
      </c>
      <c r="H294">
        <v>0</v>
      </c>
      <c r="I294">
        <v>4</v>
      </c>
    </row>
    <row r="295" spans="1:9" x14ac:dyDescent="0.2">
      <c r="A295" t="s">
        <v>311</v>
      </c>
      <c r="B295" t="s">
        <v>10</v>
      </c>
      <c r="D295" t="s">
        <v>255</v>
      </c>
      <c r="E295" t="str">
        <f>"680487135602"</f>
        <v>680487135602</v>
      </c>
      <c r="F295" t="s">
        <v>12</v>
      </c>
      <c r="G295">
        <v>29.99</v>
      </c>
      <c r="H295">
        <v>0</v>
      </c>
      <c r="I295">
        <v>0</v>
      </c>
    </row>
    <row r="296" spans="1:9" x14ac:dyDescent="0.2">
      <c r="A296" t="s">
        <v>312</v>
      </c>
      <c r="B296" t="s">
        <v>10</v>
      </c>
      <c r="D296" t="s">
        <v>255</v>
      </c>
      <c r="E296" t="str">
        <f>"680487135626"</f>
        <v>680487135626</v>
      </c>
      <c r="F296" t="s">
        <v>12</v>
      </c>
      <c r="G296">
        <v>29.99</v>
      </c>
      <c r="H296">
        <v>0</v>
      </c>
      <c r="I296">
        <v>2</v>
      </c>
    </row>
    <row r="297" spans="1:9" x14ac:dyDescent="0.2">
      <c r="A297" t="s">
        <v>313</v>
      </c>
      <c r="B297" t="s">
        <v>10</v>
      </c>
      <c r="D297" t="s">
        <v>255</v>
      </c>
      <c r="E297" t="str">
        <f>"680487135640"</f>
        <v>680487135640</v>
      </c>
      <c r="F297" t="s">
        <v>12</v>
      </c>
      <c r="G297">
        <v>29.99</v>
      </c>
      <c r="H297">
        <v>0</v>
      </c>
      <c r="I297">
        <v>24</v>
      </c>
    </row>
    <row r="298" spans="1:9" x14ac:dyDescent="0.2">
      <c r="A298" t="s">
        <v>314</v>
      </c>
      <c r="B298" t="s">
        <v>10</v>
      </c>
      <c r="D298" t="s">
        <v>255</v>
      </c>
      <c r="E298" t="str">
        <f>"680487135664"</f>
        <v>680487135664</v>
      </c>
      <c r="F298" t="s">
        <v>12</v>
      </c>
      <c r="G298">
        <v>29.99</v>
      </c>
      <c r="H298">
        <v>0</v>
      </c>
      <c r="I298">
        <v>6</v>
      </c>
    </row>
    <row r="299" spans="1:9" x14ac:dyDescent="0.2">
      <c r="A299" t="s">
        <v>315</v>
      </c>
      <c r="B299" t="s">
        <v>10</v>
      </c>
      <c r="D299" t="s">
        <v>255</v>
      </c>
      <c r="E299" t="str">
        <f>"680487167443"</f>
        <v>680487167443</v>
      </c>
      <c r="F299" t="s">
        <v>12</v>
      </c>
      <c r="G299">
        <v>29.99</v>
      </c>
      <c r="H299">
        <v>0</v>
      </c>
      <c r="I299">
        <v>3</v>
      </c>
    </row>
    <row r="300" spans="1:9" x14ac:dyDescent="0.2">
      <c r="A300" t="s">
        <v>316</v>
      </c>
      <c r="B300" t="s">
        <v>10</v>
      </c>
      <c r="D300" t="s">
        <v>255</v>
      </c>
      <c r="E300" t="str">
        <f>"680487135688"</f>
        <v>680487135688</v>
      </c>
      <c r="F300" t="s">
        <v>12</v>
      </c>
      <c r="G300">
        <v>29.99</v>
      </c>
      <c r="H300">
        <v>0</v>
      </c>
      <c r="I300">
        <v>9</v>
      </c>
    </row>
    <row r="301" spans="1:9" x14ac:dyDescent="0.2">
      <c r="A301" t="s">
        <v>317</v>
      </c>
      <c r="B301" t="s">
        <v>10</v>
      </c>
      <c r="D301" t="s">
        <v>255</v>
      </c>
      <c r="E301" t="str">
        <f>"680487165838"</f>
        <v>680487165838</v>
      </c>
      <c r="F301" t="s">
        <v>12</v>
      </c>
      <c r="G301">
        <v>29.99</v>
      </c>
      <c r="H301">
        <v>0</v>
      </c>
      <c r="I301">
        <v>57</v>
      </c>
    </row>
    <row r="302" spans="1:9" x14ac:dyDescent="0.2">
      <c r="A302" t="s">
        <v>318</v>
      </c>
      <c r="B302" t="s">
        <v>10</v>
      </c>
      <c r="D302" t="s">
        <v>255</v>
      </c>
      <c r="E302" t="str">
        <f>"680487135701"</f>
        <v>680487135701</v>
      </c>
      <c r="F302" t="s">
        <v>12</v>
      </c>
      <c r="G302">
        <v>29.99</v>
      </c>
      <c r="H302">
        <v>0</v>
      </c>
      <c r="I302">
        <v>6</v>
      </c>
    </row>
    <row r="303" spans="1:9" x14ac:dyDescent="0.2">
      <c r="A303" t="s">
        <v>319</v>
      </c>
      <c r="B303" t="s">
        <v>10</v>
      </c>
      <c r="D303" t="s">
        <v>255</v>
      </c>
      <c r="E303" t="str">
        <f>"680487167481"</f>
        <v>680487167481</v>
      </c>
      <c r="F303" t="s">
        <v>12</v>
      </c>
      <c r="G303">
        <v>29.99</v>
      </c>
      <c r="H303">
        <v>0</v>
      </c>
      <c r="I303">
        <v>1</v>
      </c>
    </row>
    <row r="304" spans="1:9" x14ac:dyDescent="0.2">
      <c r="A304" t="s">
        <v>320</v>
      </c>
      <c r="B304" t="s">
        <v>10</v>
      </c>
      <c r="D304" t="s">
        <v>255</v>
      </c>
      <c r="E304" t="str">
        <f>"680487135725"</f>
        <v>680487135725</v>
      </c>
      <c r="F304" t="s">
        <v>12</v>
      </c>
      <c r="G304">
        <v>29.99</v>
      </c>
      <c r="H304">
        <v>0</v>
      </c>
      <c r="I304">
        <v>26</v>
      </c>
    </row>
    <row r="305" spans="1:9" x14ac:dyDescent="0.2">
      <c r="A305" t="s">
        <v>321</v>
      </c>
      <c r="B305" t="s">
        <v>10</v>
      </c>
      <c r="D305" t="s">
        <v>255</v>
      </c>
      <c r="E305" t="str">
        <f>"680487135749"</f>
        <v>680487135749</v>
      </c>
      <c r="F305" t="s">
        <v>12</v>
      </c>
      <c r="G305">
        <v>29.99</v>
      </c>
      <c r="H305">
        <v>0</v>
      </c>
      <c r="I305">
        <v>4</v>
      </c>
    </row>
    <row r="306" spans="1:9" x14ac:dyDescent="0.2">
      <c r="A306" t="s">
        <v>322</v>
      </c>
      <c r="B306" t="s">
        <v>10</v>
      </c>
      <c r="D306" t="s">
        <v>255</v>
      </c>
      <c r="E306" t="str">
        <f>"680487135763"</f>
        <v>680487135763</v>
      </c>
      <c r="F306" t="s">
        <v>12</v>
      </c>
      <c r="G306">
        <v>29.99</v>
      </c>
      <c r="H306">
        <v>0</v>
      </c>
      <c r="I306">
        <v>8</v>
      </c>
    </row>
    <row r="307" spans="1:9" x14ac:dyDescent="0.2">
      <c r="A307" t="s">
        <v>323</v>
      </c>
      <c r="B307" t="s">
        <v>10</v>
      </c>
      <c r="D307" t="s">
        <v>255</v>
      </c>
      <c r="E307" t="str">
        <f>"680487135787"</f>
        <v>680487135787</v>
      </c>
      <c r="F307" t="s">
        <v>12</v>
      </c>
      <c r="G307">
        <v>29.99</v>
      </c>
      <c r="H307">
        <v>0</v>
      </c>
      <c r="I307">
        <v>13</v>
      </c>
    </row>
    <row r="308" spans="1:9" x14ac:dyDescent="0.2">
      <c r="A308" t="s">
        <v>324</v>
      </c>
      <c r="B308" t="s">
        <v>10</v>
      </c>
      <c r="D308" t="s">
        <v>255</v>
      </c>
      <c r="E308" t="str">
        <f>"680487183351"</f>
        <v>680487183351</v>
      </c>
      <c r="F308" t="s">
        <v>12</v>
      </c>
      <c r="G308">
        <v>29.99</v>
      </c>
      <c r="H308">
        <v>0</v>
      </c>
      <c r="I308">
        <v>8</v>
      </c>
    </row>
    <row r="309" spans="1:9" x14ac:dyDescent="0.2">
      <c r="A309" t="s">
        <v>325</v>
      </c>
      <c r="B309" t="s">
        <v>10</v>
      </c>
      <c r="D309" t="s">
        <v>255</v>
      </c>
      <c r="E309" t="str">
        <f>"680487135800"</f>
        <v>680487135800</v>
      </c>
      <c r="F309" t="s">
        <v>12</v>
      </c>
      <c r="G309">
        <v>29.99</v>
      </c>
      <c r="H309">
        <v>0</v>
      </c>
      <c r="I309">
        <v>15</v>
      </c>
    </row>
    <row r="310" spans="1:9" x14ac:dyDescent="0.2">
      <c r="A310" t="s">
        <v>326</v>
      </c>
      <c r="B310" t="s">
        <v>10</v>
      </c>
      <c r="D310" t="s">
        <v>255</v>
      </c>
      <c r="E310" t="str">
        <f>"680487183375"</f>
        <v>680487183375</v>
      </c>
      <c r="F310" t="s">
        <v>12</v>
      </c>
      <c r="G310">
        <v>29.99</v>
      </c>
      <c r="H310">
        <v>0</v>
      </c>
      <c r="I310">
        <v>5</v>
      </c>
    </row>
    <row r="311" spans="1:9" x14ac:dyDescent="0.2">
      <c r="A311" t="s">
        <v>327</v>
      </c>
      <c r="B311" t="s">
        <v>10</v>
      </c>
      <c r="D311" t="s">
        <v>255</v>
      </c>
      <c r="E311" t="str">
        <f>"680487135824"</f>
        <v>680487135824</v>
      </c>
      <c r="F311" t="s">
        <v>12</v>
      </c>
      <c r="G311">
        <v>29.99</v>
      </c>
      <c r="H311">
        <v>0</v>
      </c>
      <c r="I311">
        <v>12</v>
      </c>
    </row>
    <row r="312" spans="1:9" x14ac:dyDescent="0.2">
      <c r="A312" t="s">
        <v>328</v>
      </c>
      <c r="B312" t="s">
        <v>10</v>
      </c>
      <c r="D312" t="s">
        <v>255</v>
      </c>
      <c r="E312" t="str">
        <f>"680487135848"</f>
        <v>680487135848</v>
      </c>
      <c r="F312" t="s">
        <v>12</v>
      </c>
      <c r="G312">
        <v>29.99</v>
      </c>
      <c r="H312">
        <v>0</v>
      </c>
      <c r="I312">
        <v>5</v>
      </c>
    </row>
    <row r="313" spans="1:9" x14ac:dyDescent="0.2">
      <c r="A313" t="s">
        <v>329</v>
      </c>
      <c r="B313" t="s">
        <v>10</v>
      </c>
      <c r="D313" t="s">
        <v>255</v>
      </c>
      <c r="E313" t="str">
        <f>"680487135862"</f>
        <v>680487135862</v>
      </c>
      <c r="F313" t="s">
        <v>12</v>
      </c>
      <c r="G313">
        <v>29.99</v>
      </c>
      <c r="H313">
        <v>0</v>
      </c>
      <c r="I313">
        <v>0</v>
      </c>
    </row>
    <row r="314" spans="1:9" x14ac:dyDescent="0.2">
      <c r="A314" t="s">
        <v>330</v>
      </c>
      <c r="B314" t="s">
        <v>10</v>
      </c>
      <c r="D314" t="s">
        <v>255</v>
      </c>
      <c r="E314" t="str">
        <f>"680487135886"</f>
        <v>680487135886</v>
      </c>
      <c r="F314" t="s">
        <v>12</v>
      </c>
      <c r="G314">
        <v>29.99</v>
      </c>
      <c r="H314">
        <v>0</v>
      </c>
      <c r="I3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Chen</dc:creator>
  <cp:lastModifiedBy>Peter Chen</cp:lastModifiedBy>
  <dcterms:created xsi:type="dcterms:W3CDTF">2020-09-03T17:37:03Z</dcterms:created>
  <dcterms:modified xsi:type="dcterms:W3CDTF">2020-09-03T17:37:03Z</dcterms:modified>
</cp:coreProperties>
</file>