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Ingrid/Documents/Harvard17/CS182/CS182Project_Hermanrud_Narvhus/"/>
    </mc:Choice>
  </mc:AlternateContent>
  <bookViews>
    <workbookView xWindow="2620" yWindow="460" windowWidth="22980" windowHeight="14700" tabRatio="500"/>
  </bookViews>
  <sheets>
    <sheet name="Insert Data" sheetId="4" r:id="rId1"/>
    <sheet name="Output - Policy Table&amp;Approx" sheetId="10" r:id="rId2"/>
    <sheet name="LOOK UP Optimal Policy" sheetId="3" r:id="rId3"/>
    <sheet name="LOOK UP Policy table" sheetId="9" r:id="rId4"/>
    <sheet name="Paramter tweeks" sheetId="6" r:id="rId5"/>
  </sheets>
  <definedNames>
    <definedName name="_xlnm._FilterDatabase" localSheetId="0" hidden="1">'Insert Data'!$A$1:$AG$381</definedName>
    <definedName name="_xlnm._FilterDatabase" localSheetId="2" hidden="1">'LOOK UP Optimal Policy'!#REF!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B2" i="4"/>
  <c r="A3" i="4"/>
  <c r="C3" i="4"/>
  <c r="D3" i="4"/>
  <c r="E3" i="4"/>
  <c r="F3" i="4"/>
  <c r="B3" i="4"/>
  <c r="A4" i="4"/>
  <c r="C4" i="4"/>
  <c r="D4" i="4"/>
  <c r="E4" i="4"/>
  <c r="F4" i="4"/>
  <c r="B4" i="4"/>
  <c r="A5" i="4"/>
  <c r="C5" i="4"/>
  <c r="D5" i="4"/>
  <c r="E5" i="4"/>
  <c r="F5" i="4"/>
  <c r="B5" i="4"/>
  <c r="G2" i="4"/>
  <c r="I2" i="4"/>
  <c r="J2" i="4"/>
  <c r="K2" i="4"/>
  <c r="L2" i="4"/>
  <c r="M2" i="4"/>
  <c r="N2" i="4"/>
  <c r="G3" i="4"/>
  <c r="I3" i="4"/>
  <c r="J3" i="4"/>
  <c r="K3" i="4"/>
  <c r="L3" i="4"/>
  <c r="M3" i="4"/>
  <c r="N3" i="4"/>
  <c r="G4" i="4"/>
  <c r="I4" i="4"/>
  <c r="J4" i="4"/>
  <c r="K4" i="4"/>
  <c r="L4" i="4"/>
  <c r="M4" i="4"/>
  <c r="N4" i="4"/>
  <c r="G5" i="4"/>
  <c r="I5" i="4"/>
  <c r="J5" i="4"/>
  <c r="K5" i="4"/>
  <c r="L5" i="4"/>
  <c r="M5" i="4"/>
  <c r="N5" i="4"/>
  <c r="A6" i="4"/>
  <c r="C6" i="4"/>
  <c r="D6" i="4"/>
  <c r="E6" i="4"/>
  <c r="F6" i="4"/>
  <c r="B6" i="4"/>
  <c r="G6" i="4"/>
  <c r="I6" i="4"/>
  <c r="J6" i="4"/>
  <c r="K6" i="4"/>
  <c r="L6" i="4"/>
  <c r="M6" i="4"/>
  <c r="N6" i="4"/>
  <c r="A7" i="4"/>
  <c r="C7" i="4"/>
  <c r="D7" i="4"/>
  <c r="E7" i="4"/>
  <c r="F7" i="4"/>
  <c r="B7" i="4"/>
  <c r="G7" i="4"/>
  <c r="I7" i="4"/>
  <c r="J7" i="4"/>
  <c r="K7" i="4"/>
  <c r="L7" i="4"/>
  <c r="M7" i="4"/>
  <c r="N7" i="4"/>
  <c r="A8" i="4"/>
  <c r="C8" i="4"/>
  <c r="D8" i="4"/>
  <c r="E8" i="4"/>
  <c r="F8" i="4"/>
  <c r="B8" i="4"/>
  <c r="G8" i="4"/>
  <c r="I8" i="4"/>
  <c r="J8" i="4"/>
  <c r="K8" i="4"/>
  <c r="L8" i="4"/>
  <c r="M8" i="4"/>
  <c r="N8" i="4"/>
  <c r="A9" i="4"/>
  <c r="C9" i="4"/>
  <c r="D9" i="4"/>
  <c r="E9" i="4"/>
  <c r="F9" i="4"/>
  <c r="B9" i="4"/>
  <c r="G9" i="4"/>
  <c r="I9" i="4"/>
  <c r="J9" i="4"/>
  <c r="K9" i="4"/>
  <c r="L9" i="4"/>
  <c r="M9" i="4"/>
  <c r="N9" i="4"/>
  <c r="A10" i="4"/>
  <c r="C10" i="4"/>
  <c r="D10" i="4"/>
  <c r="E10" i="4"/>
  <c r="F10" i="4"/>
  <c r="B10" i="4"/>
  <c r="G10" i="4"/>
  <c r="I10" i="4"/>
  <c r="J10" i="4"/>
  <c r="K10" i="4"/>
  <c r="L10" i="4"/>
  <c r="M10" i="4"/>
  <c r="N10" i="4"/>
  <c r="A11" i="4"/>
  <c r="C11" i="4"/>
  <c r="D11" i="4"/>
  <c r="E11" i="4"/>
  <c r="F11" i="4"/>
  <c r="B11" i="4"/>
  <c r="G11" i="4"/>
  <c r="I11" i="4"/>
  <c r="J11" i="4"/>
  <c r="K11" i="4"/>
  <c r="L11" i="4"/>
  <c r="M11" i="4"/>
  <c r="N11" i="4"/>
  <c r="A12" i="4"/>
  <c r="C12" i="4"/>
  <c r="D12" i="4"/>
  <c r="E12" i="4"/>
  <c r="F12" i="4"/>
  <c r="B12" i="4"/>
  <c r="G12" i="4"/>
  <c r="I12" i="4"/>
  <c r="J12" i="4"/>
  <c r="K12" i="4"/>
  <c r="L12" i="4"/>
  <c r="M12" i="4"/>
  <c r="N12" i="4"/>
  <c r="A13" i="4"/>
  <c r="C13" i="4"/>
  <c r="D13" i="4"/>
  <c r="E13" i="4"/>
  <c r="F13" i="4"/>
  <c r="B13" i="4"/>
  <c r="G13" i="4"/>
  <c r="I13" i="4"/>
  <c r="J13" i="4"/>
  <c r="K13" i="4"/>
  <c r="L13" i="4"/>
  <c r="M13" i="4"/>
  <c r="N13" i="4"/>
  <c r="A14" i="4"/>
  <c r="C14" i="4"/>
  <c r="D14" i="4"/>
  <c r="E14" i="4"/>
  <c r="F14" i="4"/>
  <c r="B14" i="4"/>
  <c r="G14" i="4"/>
  <c r="I14" i="4"/>
  <c r="J14" i="4"/>
  <c r="K14" i="4"/>
  <c r="L14" i="4"/>
  <c r="M14" i="4"/>
  <c r="N14" i="4"/>
  <c r="A15" i="4"/>
  <c r="C15" i="4"/>
  <c r="D15" i="4"/>
  <c r="E15" i="4"/>
  <c r="F15" i="4"/>
  <c r="B15" i="4"/>
  <c r="G15" i="4"/>
  <c r="I15" i="4"/>
  <c r="J15" i="4"/>
  <c r="K15" i="4"/>
  <c r="L15" i="4"/>
  <c r="M15" i="4"/>
  <c r="N15" i="4"/>
  <c r="A16" i="4"/>
  <c r="C16" i="4"/>
  <c r="D16" i="4"/>
  <c r="E16" i="4"/>
  <c r="F16" i="4"/>
  <c r="B16" i="4"/>
  <c r="G16" i="4"/>
  <c r="I16" i="4"/>
  <c r="J16" i="4"/>
  <c r="K16" i="4"/>
  <c r="L16" i="4"/>
  <c r="M16" i="4"/>
  <c r="N16" i="4"/>
  <c r="A17" i="4"/>
  <c r="C17" i="4"/>
  <c r="D17" i="4"/>
  <c r="E17" i="4"/>
  <c r="F17" i="4"/>
  <c r="B17" i="4"/>
  <c r="G17" i="4"/>
  <c r="I17" i="4"/>
  <c r="J17" i="4"/>
  <c r="K17" i="4"/>
  <c r="L17" i="4"/>
  <c r="M17" i="4"/>
  <c r="N17" i="4"/>
  <c r="A18" i="4"/>
  <c r="C18" i="4"/>
  <c r="D18" i="4"/>
  <c r="E18" i="4"/>
  <c r="F18" i="4"/>
  <c r="B18" i="4"/>
  <c r="G18" i="4"/>
  <c r="I18" i="4"/>
  <c r="J18" i="4"/>
  <c r="K18" i="4"/>
  <c r="L18" i="4"/>
  <c r="M18" i="4"/>
  <c r="N18" i="4"/>
  <c r="A19" i="4"/>
  <c r="C19" i="4"/>
  <c r="D19" i="4"/>
  <c r="E19" i="4"/>
  <c r="F19" i="4"/>
  <c r="B19" i="4"/>
  <c r="G19" i="4"/>
  <c r="I19" i="4"/>
  <c r="J19" i="4"/>
  <c r="K19" i="4"/>
  <c r="L19" i="4"/>
  <c r="M19" i="4"/>
  <c r="N19" i="4"/>
  <c r="A20" i="4"/>
  <c r="C20" i="4"/>
  <c r="D20" i="4"/>
  <c r="E20" i="4"/>
  <c r="F20" i="4"/>
  <c r="B20" i="4"/>
  <c r="G20" i="4"/>
  <c r="I20" i="4"/>
  <c r="J20" i="4"/>
  <c r="K20" i="4"/>
  <c r="L20" i="4"/>
  <c r="M20" i="4"/>
  <c r="N20" i="4"/>
  <c r="A21" i="4"/>
  <c r="C21" i="4"/>
  <c r="D21" i="4"/>
  <c r="E21" i="4"/>
  <c r="F21" i="4"/>
  <c r="B21" i="4"/>
  <c r="G21" i="4"/>
  <c r="I21" i="4"/>
  <c r="J21" i="4"/>
  <c r="K21" i="4"/>
  <c r="L21" i="4"/>
  <c r="M21" i="4"/>
  <c r="N21" i="4"/>
  <c r="A22" i="4"/>
  <c r="C22" i="4"/>
  <c r="D22" i="4"/>
  <c r="E22" i="4"/>
  <c r="F22" i="4"/>
  <c r="B22" i="4"/>
  <c r="G22" i="4"/>
  <c r="I22" i="4"/>
  <c r="J22" i="4"/>
  <c r="K22" i="4"/>
  <c r="L22" i="4"/>
  <c r="M22" i="4"/>
  <c r="N22" i="4"/>
  <c r="A23" i="4"/>
  <c r="C23" i="4"/>
  <c r="D23" i="4"/>
  <c r="E23" i="4"/>
  <c r="F23" i="4"/>
  <c r="B23" i="4"/>
  <c r="G23" i="4"/>
  <c r="I23" i="4"/>
  <c r="J23" i="4"/>
  <c r="K23" i="4"/>
  <c r="L23" i="4"/>
  <c r="M23" i="4"/>
  <c r="N23" i="4"/>
  <c r="A24" i="4"/>
  <c r="C24" i="4"/>
  <c r="D24" i="4"/>
  <c r="E24" i="4"/>
  <c r="F24" i="4"/>
  <c r="B24" i="4"/>
  <c r="G24" i="4"/>
  <c r="I24" i="4"/>
  <c r="J24" i="4"/>
  <c r="K24" i="4"/>
  <c r="L24" i="4"/>
  <c r="M24" i="4"/>
  <c r="N24" i="4"/>
  <c r="A25" i="4"/>
  <c r="C25" i="4"/>
  <c r="D25" i="4"/>
  <c r="E25" i="4"/>
  <c r="F25" i="4"/>
  <c r="B25" i="4"/>
  <c r="G25" i="4"/>
  <c r="I25" i="4"/>
  <c r="J25" i="4"/>
  <c r="K25" i="4"/>
  <c r="L25" i="4"/>
  <c r="M25" i="4"/>
  <c r="N25" i="4"/>
  <c r="A26" i="4"/>
  <c r="C26" i="4"/>
  <c r="D26" i="4"/>
  <c r="E26" i="4"/>
  <c r="F26" i="4"/>
  <c r="B26" i="4"/>
  <c r="G26" i="4"/>
  <c r="I26" i="4"/>
  <c r="J26" i="4"/>
  <c r="K26" i="4"/>
  <c r="L26" i="4"/>
  <c r="M26" i="4"/>
  <c r="N26" i="4"/>
  <c r="A27" i="4"/>
  <c r="C27" i="4"/>
  <c r="D27" i="4"/>
  <c r="E27" i="4"/>
  <c r="F27" i="4"/>
  <c r="B27" i="4"/>
  <c r="G27" i="4"/>
  <c r="I27" i="4"/>
  <c r="J27" i="4"/>
  <c r="K27" i="4"/>
  <c r="L27" i="4"/>
  <c r="M27" i="4"/>
  <c r="N27" i="4"/>
  <c r="A28" i="4"/>
  <c r="C28" i="4"/>
  <c r="D28" i="4"/>
  <c r="E28" i="4"/>
  <c r="F28" i="4"/>
  <c r="B28" i="4"/>
  <c r="G28" i="4"/>
  <c r="I28" i="4"/>
  <c r="J28" i="4"/>
  <c r="K28" i="4"/>
  <c r="L28" i="4"/>
  <c r="M28" i="4"/>
  <c r="N28" i="4"/>
  <c r="A29" i="4"/>
  <c r="C29" i="4"/>
  <c r="D29" i="4"/>
  <c r="E29" i="4"/>
  <c r="F29" i="4"/>
  <c r="B29" i="4"/>
  <c r="G29" i="4"/>
  <c r="I29" i="4"/>
  <c r="J29" i="4"/>
  <c r="K29" i="4"/>
  <c r="L29" i="4"/>
  <c r="M29" i="4"/>
  <c r="N29" i="4"/>
  <c r="A30" i="4"/>
  <c r="C30" i="4"/>
  <c r="D30" i="4"/>
  <c r="E30" i="4"/>
  <c r="F30" i="4"/>
  <c r="B30" i="4"/>
  <c r="G30" i="4"/>
  <c r="I30" i="4"/>
  <c r="J30" i="4"/>
  <c r="K30" i="4"/>
  <c r="L30" i="4"/>
  <c r="M30" i="4"/>
  <c r="N30" i="4"/>
  <c r="A31" i="4"/>
  <c r="C31" i="4"/>
  <c r="D31" i="4"/>
  <c r="E31" i="4"/>
  <c r="F31" i="4"/>
  <c r="B31" i="4"/>
  <c r="G31" i="4"/>
  <c r="I31" i="4"/>
  <c r="J31" i="4"/>
  <c r="K31" i="4"/>
  <c r="L31" i="4"/>
  <c r="M31" i="4"/>
  <c r="N31" i="4"/>
  <c r="A32" i="4"/>
  <c r="C32" i="4"/>
  <c r="D32" i="4"/>
  <c r="E32" i="4"/>
  <c r="F32" i="4"/>
  <c r="B32" i="4"/>
  <c r="G32" i="4"/>
  <c r="I32" i="4"/>
  <c r="J32" i="4"/>
  <c r="K32" i="4"/>
  <c r="L32" i="4"/>
  <c r="M32" i="4"/>
  <c r="N32" i="4"/>
  <c r="A33" i="4"/>
  <c r="C33" i="4"/>
  <c r="D33" i="4"/>
  <c r="E33" i="4"/>
  <c r="F33" i="4"/>
  <c r="B33" i="4"/>
  <c r="G33" i="4"/>
  <c r="I33" i="4"/>
  <c r="J33" i="4"/>
  <c r="K33" i="4"/>
  <c r="L33" i="4"/>
  <c r="M33" i="4"/>
  <c r="N33" i="4"/>
  <c r="A34" i="4"/>
  <c r="C34" i="4"/>
  <c r="D34" i="4"/>
  <c r="E34" i="4"/>
  <c r="F34" i="4"/>
  <c r="B34" i="4"/>
  <c r="G34" i="4"/>
  <c r="I34" i="4"/>
  <c r="J34" i="4"/>
  <c r="K34" i="4"/>
  <c r="L34" i="4"/>
  <c r="M34" i="4"/>
  <c r="N34" i="4"/>
  <c r="A35" i="4"/>
  <c r="C35" i="4"/>
  <c r="D35" i="4"/>
  <c r="E35" i="4"/>
  <c r="F35" i="4"/>
  <c r="B35" i="4"/>
  <c r="G35" i="4"/>
  <c r="I35" i="4"/>
  <c r="J35" i="4"/>
  <c r="K35" i="4"/>
  <c r="L35" i="4"/>
  <c r="M35" i="4"/>
  <c r="N35" i="4"/>
  <c r="A36" i="4"/>
  <c r="C36" i="4"/>
  <c r="D36" i="4"/>
  <c r="E36" i="4"/>
  <c r="F36" i="4"/>
  <c r="B36" i="4"/>
  <c r="G36" i="4"/>
  <c r="I36" i="4"/>
  <c r="J36" i="4"/>
  <c r="K36" i="4"/>
  <c r="L36" i="4"/>
  <c r="M36" i="4"/>
  <c r="N36" i="4"/>
  <c r="A37" i="4"/>
  <c r="C37" i="4"/>
  <c r="D37" i="4"/>
  <c r="E37" i="4"/>
  <c r="F37" i="4"/>
  <c r="B37" i="4"/>
  <c r="G37" i="4"/>
  <c r="I37" i="4"/>
  <c r="J37" i="4"/>
  <c r="K37" i="4"/>
  <c r="L37" i="4"/>
  <c r="M37" i="4"/>
  <c r="N37" i="4"/>
  <c r="A38" i="4"/>
  <c r="C38" i="4"/>
  <c r="D38" i="4"/>
  <c r="E38" i="4"/>
  <c r="F38" i="4"/>
  <c r="B38" i="4"/>
  <c r="G38" i="4"/>
  <c r="I38" i="4"/>
  <c r="J38" i="4"/>
  <c r="K38" i="4"/>
  <c r="L38" i="4"/>
  <c r="M38" i="4"/>
  <c r="N38" i="4"/>
  <c r="A39" i="4"/>
  <c r="C39" i="4"/>
  <c r="D39" i="4"/>
  <c r="E39" i="4"/>
  <c r="F39" i="4"/>
  <c r="B39" i="4"/>
  <c r="G39" i="4"/>
  <c r="I39" i="4"/>
  <c r="J39" i="4"/>
  <c r="K39" i="4"/>
  <c r="L39" i="4"/>
  <c r="M39" i="4"/>
  <c r="N39" i="4"/>
  <c r="A40" i="4"/>
  <c r="C40" i="4"/>
  <c r="D40" i="4"/>
  <c r="E40" i="4"/>
  <c r="F40" i="4"/>
  <c r="B40" i="4"/>
  <c r="G40" i="4"/>
  <c r="I40" i="4"/>
  <c r="J40" i="4"/>
  <c r="K40" i="4"/>
  <c r="L40" i="4"/>
  <c r="M40" i="4"/>
  <c r="N40" i="4"/>
  <c r="A41" i="4"/>
  <c r="C41" i="4"/>
  <c r="D41" i="4"/>
  <c r="E41" i="4"/>
  <c r="F41" i="4"/>
  <c r="B41" i="4"/>
  <c r="G41" i="4"/>
  <c r="I41" i="4"/>
  <c r="J41" i="4"/>
  <c r="K41" i="4"/>
  <c r="L41" i="4"/>
  <c r="M41" i="4"/>
  <c r="N41" i="4"/>
  <c r="A42" i="4"/>
  <c r="C42" i="4"/>
  <c r="D42" i="4"/>
  <c r="E42" i="4"/>
  <c r="F42" i="4"/>
  <c r="B42" i="4"/>
  <c r="G42" i="4"/>
  <c r="I42" i="4"/>
  <c r="J42" i="4"/>
  <c r="K42" i="4"/>
  <c r="L42" i="4"/>
  <c r="M42" i="4"/>
  <c r="N42" i="4"/>
  <c r="A43" i="4"/>
  <c r="C43" i="4"/>
  <c r="D43" i="4"/>
  <c r="E43" i="4"/>
  <c r="F43" i="4"/>
  <c r="B43" i="4"/>
  <c r="G43" i="4"/>
  <c r="I43" i="4"/>
  <c r="J43" i="4"/>
  <c r="K43" i="4"/>
  <c r="L43" i="4"/>
  <c r="M43" i="4"/>
  <c r="N43" i="4"/>
  <c r="A44" i="4"/>
  <c r="C44" i="4"/>
  <c r="D44" i="4"/>
  <c r="E44" i="4"/>
  <c r="F44" i="4"/>
  <c r="B44" i="4"/>
  <c r="G44" i="4"/>
  <c r="I44" i="4"/>
  <c r="J44" i="4"/>
  <c r="K44" i="4"/>
  <c r="L44" i="4"/>
  <c r="M44" i="4"/>
  <c r="N44" i="4"/>
  <c r="A45" i="4"/>
  <c r="C45" i="4"/>
  <c r="D45" i="4"/>
  <c r="E45" i="4"/>
  <c r="F45" i="4"/>
  <c r="B45" i="4"/>
  <c r="G45" i="4"/>
  <c r="I45" i="4"/>
  <c r="J45" i="4"/>
  <c r="K45" i="4"/>
  <c r="L45" i="4"/>
  <c r="M45" i="4"/>
  <c r="N45" i="4"/>
  <c r="A46" i="4"/>
  <c r="C46" i="4"/>
  <c r="D46" i="4"/>
  <c r="E46" i="4"/>
  <c r="F46" i="4"/>
  <c r="B46" i="4"/>
  <c r="G46" i="4"/>
  <c r="I46" i="4"/>
  <c r="J46" i="4"/>
  <c r="K46" i="4"/>
  <c r="L46" i="4"/>
  <c r="M46" i="4"/>
  <c r="N46" i="4"/>
  <c r="A47" i="4"/>
  <c r="C47" i="4"/>
  <c r="D47" i="4"/>
  <c r="E47" i="4"/>
  <c r="F47" i="4"/>
  <c r="B47" i="4"/>
  <c r="G47" i="4"/>
  <c r="I47" i="4"/>
  <c r="J47" i="4"/>
  <c r="K47" i="4"/>
  <c r="L47" i="4"/>
  <c r="M47" i="4"/>
  <c r="N47" i="4"/>
  <c r="A48" i="4"/>
  <c r="C48" i="4"/>
  <c r="D48" i="4"/>
  <c r="E48" i="4"/>
  <c r="F48" i="4"/>
  <c r="B48" i="4"/>
  <c r="G48" i="4"/>
  <c r="I48" i="4"/>
  <c r="J48" i="4"/>
  <c r="K48" i="4"/>
  <c r="L48" i="4"/>
  <c r="M48" i="4"/>
  <c r="N48" i="4"/>
  <c r="A49" i="4"/>
  <c r="C49" i="4"/>
  <c r="D49" i="4"/>
  <c r="E49" i="4"/>
  <c r="F49" i="4"/>
  <c r="B49" i="4"/>
  <c r="G49" i="4"/>
  <c r="I49" i="4"/>
  <c r="J49" i="4"/>
  <c r="K49" i="4"/>
  <c r="L49" i="4"/>
  <c r="M49" i="4"/>
  <c r="N49" i="4"/>
  <c r="A50" i="4"/>
  <c r="C50" i="4"/>
  <c r="D50" i="4"/>
  <c r="E50" i="4"/>
  <c r="F50" i="4"/>
  <c r="B50" i="4"/>
  <c r="G50" i="4"/>
  <c r="I50" i="4"/>
  <c r="J50" i="4"/>
  <c r="K50" i="4"/>
  <c r="L50" i="4"/>
  <c r="M50" i="4"/>
  <c r="N50" i="4"/>
  <c r="A51" i="4"/>
  <c r="C51" i="4"/>
  <c r="D51" i="4"/>
  <c r="E51" i="4"/>
  <c r="F51" i="4"/>
  <c r="B51" i="4"/>
  <c r="G51" i="4"/>
  <c r="I51" i="4"/>
  <c r="J51" i="4"/>
  <c r="K51" i="4"/>
  <c r="L51" i="4"/>
  <c r="M51" i="4"/>
  <c r="N51" i="4"/>
  <c r="A52" i="4"/>
  <c r="C52" i="4"/>
  <c r="D52" i="4"/>
  <c r="E52" i="4"/>
  <c r="F52" i="4"/>
  <c r="B52" i="4"/>
  <c r="G52" i="4"/>
  <c r="I52" i="4"/>
  <c r="J52" i="4"/>
  <c r="K52" i="4"/>
  <c r="L52" i="4"/>
  <c r="M52" i="4"/>
  <c r="N52" i="4"/>
  <c r="A53" i="4"/>
  <c r="C53" i="4"/>
  <c r="D53" i="4"/>
  <c r="E53" i="4"/>
  <c r="F53" i="4"/>
  <c r="B53" i="4"/>
  <c r="G53" i="4"/>
  <c r="I53" i="4"/>
  <c r="J53" i="4"/>
  <c r="K53" i="4"/>
  <c r="L53" i="4"/>
  <c r="M53" i="4"/>
  <c r="N53" i="4"/>
  <c r="A54" i="4"/>
  <c r="C54" i="4"/>
  <c r="D54" i="4"/>
  <c r="E54" i="4"/>
  <c r="F54" i="4"/>
  <c r="B54" i="4"/>
  <c r="G54" i="4"/>
  <c r="I54" i="4"/>
  <c r="J54" i="4"/>
  <c r="K54" i="4"/>
  <c r="L54" i="4"/>
  <c r="M54" i="4"/>
  <c r="N54" i="4"/>
  <c r="A55" i="4"/>
  <c r="C55" i="4"/>
  <c r="D55" i="4"/>
  <c r="E55" i="4"/>
  <c r="F55" i="4"/>
  <c r="B55" i="4"/>
  <c r="G55" i="4"/>
  <c r="I55" i="4"/>
  <c r="J55" i="4"/>
  <c r="K55" i="4"/>
  <c r="L55" i="4"/>
  <c r="M55" i="4"/>
  <c r="N55" i="4"/>
  <c r="A56" i="4"/>
  <c r="C56" i="4"/>
  <c r="D56" i="4"/>
  <c r="E56" i="4"/>
  <c r="F56" i="4"/>
  <c r="B56" i="4"/>
  <c r="G56" i="4"/>
  <c r="I56" i="4"/>
  <c r="J56" i="4"/>
  <c r="K56" i="4"/>
  <c r="L56" i="4"/>
  <c r="M56" i="4"/>
  <c r="N56" i="4"/>
  <c r="A57" i="4"/>
  <c r="C57" i="4"/>
  <c r="D57" i="4"/>
  <c r="E57" i="4"/>
  <c r="F57" i="4"/>
  <c r="B57" i="4"/>
  <c r="G57" i="4"/>
  <c r="I57" i="4"/>
  <c r="J57" i="4"/>
  <c r="K57" i="4"/>
  <c r="L57" i="4"/>
  <c r="M57" i="4"/>
  <c r="N57" i="4"/>
  <c r="A58" i="4"/>
  <c r="C58" i="4"/>
  <c r="D58" i="4"/>
  <c r="E58" i="4"/>
  <c r="F58" i="4"/>
  <c r="B58" i="4"/>
  <c r="G58" i="4"/>
  <c r="I58" i="4"/>
  <c r="J58" i="4"/>
  <c r="K58" i="4"/>
  <c r="L58" i="4"/>
  <c r="M58" i="4"/>
  <c r="N58" i="4"/>
  <c r="A59" i="4"/>
  <c r="C59" i="4"/>
  <c r="D59" i="4"/>
  <c r="E59" i="4"/>
  <c r="F59" i="4"/>
  <c r="B59" i="4"/>
  <c r="G59" i="4"/>
  <c r="I59" i="4"/>
  <c r="J59" i="4"/>
  <c r="K59" i="4"/>
  <c r="L59" i="4"/>
  <c r="M59" i="4"/>
  <c r="N59" i="4"/>
  <c r="A60" i="4"/>
  <c r="C60" i="4"/>
  <c r="D60" i="4"/>
  <c r="E60" i="4"/>
  <c r="F60" i="4"/>
  <c r="B60" i="4"/>
  <c r="G60" i="4"/>
  <c r="I60" i="4"/>
  <c r="J60" i="4"/>
  <c r="K60" i="4"/>
  <c r="L60" i="4"/>
  <c r="M60" i="4"/>
  <c r="N60" i="4"/>
  <c r="A61" i="4"/>
  <c r="C61" i="4"/>
  <c r="D61" i="4"/>
  <c r="E61" i="4"/>
  <c r="F61" i="4"/>
  <c r="B61" i="4"/>
  <c r="G61" i="4"/>
  <c r="I61" i="4"/>
  <c r="J61" i="4"/>
  <c r="K61" i="4"/>
  <c r="L61" i="4"/>
  <c r="M61" i="4"/>
  <c r="N61" i="4"/>
  <c r="A62" i="4"/>
  <c r="C62" i="4"/>
  <c r="D62" i="4"/>
  <c r="E62" i="4"/>
  <c r="F62" i="4"/>
  <c r="B62" i="4"/>
  <c r="G62" i="4"/>
  <c r="I62" i="4"/>
  <c r="J62" i="4"/>
  <c r="K62" i="4"/>
  <c r="L62" i="4"/>
  <c r="M62" i="4"/>
  <c r="N62" i="4"/>
  <c r="A63" i="4"/>
  <c r="C63" i="4"/>
  <c r="D63" i="4"/>
  <c r="E63" i="4"/>
  <c r="F63" i="4"/>
  <c r="B63" i="4"/>
  <c r="G63" i="4"/>
  <c r="I63" i="4"/>
  <c r="J63" i="4"/>
  <c r="K63" i="4"/>
  <c r="L63" i="4"/>
  <c r="M63" i="4"/>
  <c r="N63" i="4"/>
  <c r="A64" i="4"/>
  <c r="C64" i="4"/>
  <c r="D64" i="4"/>
  <c r="E64" i="4"/>
  <c r="F64" i="4"/>
  <c r="B64" i="4"/>
  <c r="G64" i="4"/>
  <c r="I64" i="4"/>
  <c r="J64" i="4"/>
  <c r="K64" i="4"/>
  <c r="L64" i="4"/>
  <c r="M64" i="4"/>
  <c r="N64" i="4"/>
  <c r="A65" i="4"/>
  <c r="C65" i="4"/>
  <c r="D65" i="4"/>
  <c r="E65" i="4"/>
  <c r="F65" i="4"/>
  <c r="B65" i="4"/>
  <c r="G65" i="4"/>
  <c r="I65" i="4"/>
  <c r="J65" i="4"/>
  <c r="K65" i="4"/>
  <c r="L65" i="4"/>
  <c r="M65" i="4"/>
  <c r="N65" i="4"/>
  <c r="A66" i="4"/>
  <c r="C66" i="4"/>
  <c r="D66" i="4"/>
  <c r="E66" i="4"/>
  <c r="F66" i="4"/>
  <c r="B66" i="4"/>
  <c r="G66" i="4"/>
  <c r="I66" i="4"/>
  <c r="J66" i="4"/>
  <c r="K66" i="4"/>
  <c r="L66" i="4"/>
  <c r="M66" i="4"/>
  <c r="N66" i="4"/>
  <c r="A67" i="4"/>
  <c r="C67" i="4"/>
  <c r="D67" i="4"/>
  <c r="E67" i="4"/>
  <c r="F67" i="4"/>
  <c r="B67" i="4"/>
  <c r="G67" i="4"/>
  <c r="I67" i="4"/>
  <c r="J67" i="4"/>
  <c r="K67" i="4"/>
  <c r="L67" i="4"/>
  <c r="M67" i="4"/>
  <c r="N67" i="4"/>
  <c r="A68" i="4"/>
  <c r="C68" i="4"/>
  <c r="D68" i="4"/>
  <c r="E68" i="4"/>
  <c r="F68" i="4"/>
  <c r="B68" i="4"/>
  <c r="G68" i="4"/>
  <c r="I68" i="4"/>
  <c r="J68" i="4"/>
  <c r="K68" i="4"/>
  <c r="L68" i="4"/>
  <c r="M68" i="4"/>
  <c r="N68" i="4"/>
  <c r="A69" i="4"/>
  <c r="C69" i="4"/>
  <c r="D69" i="4"/>
  <c r="E69" i="4"/>
  <c r="F69" i="4"/>
  <c r="B69" i="4"/>
  <c r="G69" i="4"/>
  <c r="I69" i="4"/>
  <c r="J69" i="4"/>
  <c r="K69" i="4"/>
  <c r="L69" i="4"/>
  <c r="M69" i="4"/>
  <c r="N69" i="4"/>
  <c r="A70" i="4"/>
  <c r="C70" i="4"/>
  <c r="D70" i="4"/>
  <c r="E70" i="4"/>
  <c r="F70" i="4"/>
  <c r="B70" i="4"/>
  <c r="G70" i="4"/>
  <c r="I70" i="4"/>
  <c r="J70" i="4"/>
  <c r="K70" i="4"/>
  <c r="L70" i="4"/>
  <c r="M70" i="4"/>
  <c r="N70" i="4"/>
  <c r="A71" i="4"/>
  <c r="C71" i="4"/>
  <c r="D71" i="4"/>
  <c r="E71" i="4"/>
  <c r="F71" i="4"/>
  <c r="B71" i="4"/>
  <c r="G71" i="4"/>
  <c r="I71" i="4"/>
  <c r="J71" i="4"/>
  <c r="K71" i="4"/>
  <c r="L71" i="4"/>
  <c r="M71" i="4"/>
  <c r="N71" i="4"/>
  <c r="A72" i="4"/>
  <c r="C72" i="4"/>
  <c r="D72" i="4"/>
  <c r="E72" i="4"/>
  <c r="F72" i="4"/>
  <c r="B72" i="4"/>
  <c r="G72" i="4"/>
  <c r="I72" i="4"/>
  <c r="J72" i="4"/>
  <c r="K72" i="4"/>
  <c r="L72" i="4"/>
  <c r="M72" i="4"/>
  <c r="N72" i="4"/>
  <c r="A73" i="4"/>
  <c r="C73" i="4"/>
  <c r="D73" i="4"/>
  <c r="E73" i="4"/>
  <c r="F73" i="4"/>
  <c r="B73" i="4"/>
  <c r="G73" i="4"/>
  <c r="I73" i="4"/>
  <c r="J73" i="4"/>
  <c r="K73" i="4"/>
  <c r="L73" i="4"/>
  <c r="M73" i="4"/>
  <c r="N73" i="4"/>
  <c r="A74" i="4"/>
  <c r="C74" i="4"/>
  <c r="D74" i="4"/>
  <c r="E74" i="4"/>
  <c r="F74" i="4"/>
  <c r="B74" i="4"/>
  <c r="G74" i="4"/>
  <c r="I74" i="4"/>
  <c r="J74" i="4"/>
  <c r="K74" i="4"/>
  <c r="L74" i="4"/>
  <c r="M74" i="4"/>
  <c r="N74" i="4"/>
  <c r="A75" i="4"/>
  <c r="C75" i="4"/>
  <c r="D75" i="4"/>
  <c r="E75" i="4"/>
  <c r="F75" i="4"/>
  <c r="B75" i="4"/>
  <c r="G75" i="4"/>
  <c r="I75" i="4"/>
  <c r="J75" i="4"/>
  <c r="K75" i="4"/>
  <c r="L75" i="4"/>
  <c r="M75" i="4"/>
  <c r="N75" i="4"/>
  <c r="A76" i="4"/>
  <c r="C76" i="4"/>
  <c r="D76" i="4"/>
  <c r="E76" i="4"/>
  <c r="F76" i="4"/>
  <c r="B76" i="4"/>
  <c r="G76" i="4"/>
  <c r="I76" i="4"/>
  <c r="J76" i="4"/>
  <c r="K76" i="4"/>
  <c r="L76" i="4"/>
  <c r="M76" i="4"/>
  <c r="N76" i="4"/>
  <c r="A77" i="4"/>
  <c r="C77" i="4"/>
  <c r="D77" i="4"/>
  <c r="E77" i="4"/>
  <c r="F77" i="4"/>
  <c r="B77" i="4"/>
  <c r="G77" i="4"/>
  <c r="I77" i="4"/>
  <c r="J77" i="4"/>
  <c r="K77" i="4"/>
  <c r="L77" i="4"/>
  <c r="M77" i="4"/>
  <c r="N77" i="4"/>
  <c r="A78" i="4"/>
  <c r="C78" i="4"/>
  <c r="D78" i="4"/>
  <c r="E78" i="4"/>
  <c r="F78" i="4"/>
  <c r="B78" i="4"/>
  <c r="G78" i="4"/>
  <c r="I78" i="4"/>
  <c r="J78" i="4"/>
  <c r="K78" i="4"/>
  <c r="L78" i="4"/>
  <c r="M78" i="4"/>
  <c r="N78" i="4"/>
  <c r="A79" i="4"/>
  <c r="C79" i="4"/>
  <c r="D79" i="4"/>
  <c r="E79" i="4"/>
  <c r="F79" i="4"/>
  <c r="B79" i="4"/>
  <c r="G79" i="4"/>
  <c r="I79" i="4"/>
  <c r="J79" i="4"/>
  <c r="K79" i="4"/>
  <c r="L79" i="4"/>
  <c r="M79" i="4"/>
  <c r="N79" i="4"/>
  <c r="A80" i="4"/>
  <c r="C80" i="4"/>
  <c r="D80" i="4"/>
  <c r="E80" i="4"/>
  <c r="F80" i="4"/>
  <c r="B80" i="4"/>
  <c r="G80" i="4"/>
  <c r="I80" i="4"/>
  <c r="J80" i="4"/>
  <c r="K80" i="4"/>
  <c r="L80" i="4"/>
  <c r="M80" i="4"/>
  <c r="N80" i="4"/>
  <c r="A81" i="4"/>
  <c r="C81" i="4"/>
  <c r="D81" i="4"/>
  <c r="E81" i="4"/>
  <c r="F81" i="4"/>
  <c r="B81" i="4"/>
  <c r="G81" i="4"/>
  <c r="I81" i="4"/>
  <c r="J81" i="4"/>
  <c r="K81" i="4"/>
  <c r="L81" i="4"/>
  <c r="M81" i="4"/>
  <c r="N81" i="4"/>
  <c r="A82" i="4"/>
  <c r="C82" i="4"/>
  <c r="D82" i="4"/>
  <c r="E82" i="4"/>
  <c r="F82" i="4"/>
  <c r="B82" i="4"/>
  <c r="G82" i="4"/>
  <c r="I82" i="4"/>
  <c r="J82" i="4"/>
  <c r="K82" i="4"/>
  <c r="L82" i="4"/>
  <c r="M82" i="4"/>
  <c r="N82" i="4"/>
  <c r="A83" i="4"/>
  <c r="C83" i="4"/>
  <c r="D83" i="4"/>
  <c r="E83" i="4"/>
  <c r="F83" i="4"/>
  <c r="B83" i="4"/>
  <c r="G83" i="4"/>
  <c r="I83" i="4"/>
  <c r="J83" i="4"/>
  <c r="K83" i="4"/>
  <c r="L83" i="4"/>
  <c r="M83" i="4"/>
  <c r="N83" i="4"/>
  <c r="A84" i="4"/>
  <c r="C84" i="4"/>
  <c r="D84" i="4"/>
  <c r="E84" i="4"/>
  <c r="F84" i="4"/>
  <c r="B84" i="4"/>
  <c r="G84" i="4"/>
  <c r="I84" i="4"/>
  <c r="J84" i="4"/>
  <c r="K84" i="4"/>
  <c r="L84" i="4"/>
  <c r="M84" i="4"/>
  <c r="N84" i="4"/>
  <c r="A85" i="4"/>
  <c r="C85" i="4"/>
  <c r="D85" i="4"/>
  <c r="E85" i="4"/>
  <c r="F85" i="4"/>
  <c r="B85" i="4"/>
  <c r="G85" i="4"/>
  <c r="I85" i="4"/>
  <c r="J85" i="4"/>
  <c r="K85" i="4"/>
  <c r="L85" i="4"/>
  <c r="M85" i="4"/>
  <c r="N85" i="4"/>
  <c r="A86" i="4"/>
  <c r="C86" i="4"/>
  <c r="D86" i="4"/>
  <c r="E86" i="4"/>
  <c r="F86" i="4"/>
  <c r="B86" i="4"/>
  <c r="G86" i="4"/>
  <c r="I86" i="4"/>
  <c r="J86" i="4"/>
  <c r="K86" i="4"/>
  <c r="L86" i="4"/>
  <c r="M86" i="4"/>
  <c r="N86" i="4"/>
  <c r="A87" i="4"/>
  <c r="C87" i="4"/>
  <c r="D87" i="4"/>
  <c r="E87" i="4"/>
  <c r="F87" i="4"/>
  <c r="B87" i="4"/>
  <c r="G87" i="4"/>
  <c r="I87" i="4"/>
  <c r="J87" i="4"/>
  <c r="K87" i="4"/>
  <c r="L87" i="4"/>
  <c r="M87" i="4"/>
  <c r="N87" i="4"/>
  <c r="A88" i="4"/>
  <c r="C88" i="4"/>
  <c r="D88" i="4"/>
  <c r="E88" i="4"/>
  <c r="F88" i="4"/>
  <c r="B88" i="4"/>
  <c r="G88" i="4"/>
  <c r="I88" i="4"/>
  <c r="J88" i="4"/>
  <c r="K88" i="4"/>
  <c r="L88" i="4"/>
  <c r="M88" i="4"/>
  <c r="N88" i="4"/>
  <c r="A89" i="4"/>
  <c r="C89" i="4"/>
  <c r="D89" i="4"/>
  <c r="E89" i="4"/>
  <c r="F89" i="4"/>
  <c r="B89" i="4"/>
  <c r="G89" i="4"/>
  <c r="I89" i="4"/>
  <c r="J89" i="4"/>
  <c r="K89" i="4"/>
  <c r="L89" i="4"/>
  <c r="M89" i="4"/>
  <c r="N89" i="4"/>
  <c r="A90" i="4"/>
  <c r="C90" i="4"/>
  <c r="D90" i="4"/>
  <c r="E90" i="4"/>
  <c r="F90" i="4"/>
  <c r="B90" i="4"/>
  <c r="G90" i="4"/>
  <c r="I90" i="4"/>
  <c r="J90" i="4"/>
  <c r="K90" i="4"/>
  <c r="L90" i="4"/>
  <c r="M90" i="4"/>
  <c r="N90" i="4"/>
  <c r="A91" i="4"/>
  <c r="C91" i="4"/>
  <c r="D91" i="4"/>
  <c r="E91" i="4"/>
  <c r="F91" i="4"/>
  <c r="B91" i="4"/>
  <c r="G91" i="4"/>
  <c r="I91" i="4"/>
  <c r="J91" i="4"/>
  <c r="K91" i="4"/>
  <c r="L91" i="4"/>
  <c r="M91" i="4"/>
  <c r="N91" i="4"/>
  <c r="A92" i="4"/>
  <c r="C92" i="4"/>
  <c r="D92" i="4"/>
  <c r="E92" i="4"/>
  <c r="F92" i="4"/>
  <c r="B92" i="4"/>
  <c r="G92" i="4"/>
  <c r="I92" i="4"/>
  <c r="J92" i="4"/>
  <c r="K92" i="4"/>
  <c r="L92" i="4"/>
  <c r="M92" i="4"/>
  <c r="N92" i="4"/>
  <c r="A93" i="4"/>
  <c r="C93" i="4"/>
  <c r="D93" i="4"/>
  <c r="E93" i="4"/>
  <c r="F93" i="4"/>
  <c r="B93" i="4"/>
  <c r="G93" i="4"/>
  <c r="I93" i="4"/>
  <c r="J93" i="4"/>
  <c r="K93" i="4"/>
  <c r="L93" i="4"/>
  <c r="M93" i="4"/>
  <c r="N93" i="4"/>
  <c r="A94" i="4"/>
  <c r="C94" i="4"/>
  <c r="D94" i="4"/>
  <c r="E94" i="4"/>
  <c r="F94" i="4"/>
  <c r="B94" i="4"/>
  <c r="G94" i="4"/>
  <c r="I94" i="4"/>
  <c r="J94" i="4"/>
  <c r="K94" i="4"/>
  <c r="L94" i="4"/>
  <c r="M94" i="4"/>
  <c r="N94" i="4"/>
  <c r="A95" i="4"/>
  <c r="C95" i="4"/>
  <c r="D95" i="4"/>
  <c r="E95" i="4"/>
  <c r="F95" i="4"/>
  <c r="B95" i="4"/>
  <c r="G95" i="4"/>
  <c r="I95" i="4"/>
  <c r="J95" i="4"/>
  <c r="K95" i="4"/>
  <c r="L95" i="4"/>
  <c r="M95" i="4"/>
  <c r="N95" i="4"/>
  <c r="A96" i="4"/>
  <c r="C96" i="4"/>
  <c r="D96" i="4"/>
  <c r="E96" i="4"/>
  <c r="F96" i="4"/>
  <c r="B96" i="4"/>
  <c r="G96" i="4"/>
  <c r="I96" i="4"/>
  <c r="J96" i="4"/>
  <c r="K96" i="4"/>
  <c r="L96" i="4"/>
  <c r="M96" i="4"/>
  <c r="N96" i="4"/>
  <c r="A97" i="4"/>
  <c r="C97" i="4"/>
  <c r="D97" i="4"/>
  <c r="E97" i="4"/>
  <c r="F97" i="4"/>
  <c r="B97" i="4"/>
  <c r="G97" i="4"/>
  <c r="I97" i="4"/>
  <c r="J97" i="4"/>
  <c r="K97" i="4"/>
  <c r="L97" i="4"/>
  <c r="M97" i="4"/>
  <c r="N97" i="4"/>
  <c r="A98" i="4"/>
  <c r="C98" i="4"/>
  <c r="D98" i="4"/>
  <c r="E98" i="4"/>
  <c r="F98" i="4"/>
  <c r="B98" i="4"/>
  <c r="G98" i="4"/>
  <c r="I98" i="4"/>
  <c r="J98" i="4"/>
  <c r="K98" i="4"/>
  <c r="L98" i="4"/>
  <c r="M98" i="4"/>
  <c r="N98" i="4"/>
  <c r="A99" i="4"/>
  <c r="C99" i="4"/>
  <c r="D99" i="4"/>
  <c r="E99" i="4"/>
  <c r="F99" i="4"/>
  <c r="B99" i="4"/>
  <c r="G99" i="4"/>
  <c r="I99" i="4"/>
  <c r="J99" i="4"/>
  <c r="K99" i="4"/>
  <c r="L99" i="4"/>
  <c r="M99" i="4"/>
  <c r="N99" i="4"/>
  <c r="A100" i="4"/>
  <c r="C100" i="4"/>
  <c r="D100" i="4"/>
  <c r="E100" i="4"/>
  <c r="F100" i="4"/>
  <c r="B100" i="4"/>
  <c r="G100" i="4"/>
  <c r="I100" i="4"/>
  <c r="J100" i="4"/>
  <c r="K100" i="4"/>
  <c r="L100" i="4"/>
  <c r="M100" i="4"/>
  <c r="N100" i="4"/>
  <c r="A101" i="4"/>
  <c r="C101" i="4"/>
  <c r="D101" i="4"/>
  <c r="E101" i="4"/>
  <c r="F101" i="4"/>
  <c r="B101" i="4"/>
  <c r="G101" i="4"/>
  <c r="I101" i="4"/>
  <c r="J101" i="4"/>
  <c r="K101" i="4"/>
  <c r="L101" i="4"/>
  <c r="M101" i="4"/>
  <c r="N101" i="4"/>
  <c r="A102" i="4"/>
  <c r="C102" i="4"/>
  <c r="D102" i="4"/>
  <c r="E102" i="4"/>
  <c r="F102" i="4"/>
  <c r="B102" i="4"/>
  <c r="G102" i="4"/>
  <c r="I102" i="4"/>
  <c r="J102" i="4"/>
  <c r="K102" i="4"/>
  <c r="L102" i="4"/>
  <c r="M102" i="4"/>
  <c r="N102" i="4"/>
  <c r="A103" i="4"/>
  <c r="C103" i="4"/>
  <c r="D103" i="4"/>
  <c r="E103" i="4"/>
  <c r="F103" i="4"/>
  <c r="B103" i="4"/>
  <c r="G103" i="4"/>
  <c r="I103" i="4"/>
  <c r="J103" i="4"/>
  <c r="K103" i="4"/>
  <c r="L103" i="4"/>
  <c r="M103" i="4"/>
  <c r="N103" i="4"/>
  <c r="A104" i="4"/>
  <c r="C104" i="4"/>
  <c r="D104" i="4"/>
  <c r="E104" i="4"/>
  <c r="F104" i="4"/>
  <c r="B104" i="4"/>
  <c r="G104" i="4"/>
  <c r="I104" i="4"/>
  <c r="J104" i="4"/>
  <c r="K104" i="4"/>
  <c r="L104" i="4"/>
  <c r="M104" i="4"/>
  <c r="N104" i="4"/>
  <c r="A105" i="4"/>
  <c r="C105" i="4"/>
  <c r="D105" i="4"/>
  <c r="E105" i="4"/>
  <c r="F105" i="4"/>
  <c r="B105" i="4"/>
  <c r="G105" i="4"/>
  <c r="I105" i="4"/>
  <c r="J105" i="4"/>
  <c r="K105" i="4"/>
  <c r="L105" i="4"/>
  <c r="M105" i="4"/>
  <c r="N105" i="4"/>
  <c r="A106" i="4"/>
  <c r="C106" i="4"/>
  <c r="D106" i="4"/>
  <c r="E106" i="4"/>
  <c r="F106" i="4"/>
  <c r="B106" i="4"/>
  <c r="G106" i="4"/>
  <c r="I106" i="4"/>
  <c r="J106" i="4"/>
  <c r="K106" i="4"/>
  <c r="L106" i="4"/>
  <c r="M106" i="4"/>
  <c r="N106" i="4"/>
  <c r="A107" i="4"/>
  <c r="C107" i="4"/>
  <c r="D107" i="4"/>
  <c r="E107" i="4"/>
  <c r="F107" i="4"/>
  <c r="B107" i="4"/>
  <c r="G107" i="4"/>
  <c r="I107" i="4"/>
  <c r="J107" i="4"/>
  <c r="K107" i="4"/>
  <c r="L107" i="4"/>
  <c r="M107" i="4"/>
  <c r="N107" i="4"/>
  <c r="A108" i="4"/>
  <c r="C108" i="4"/>
  <c r="D108" i="4"/>
  <c r="E108" i="4"/>
  <c r="F108" i="4"/>
  <c r="B108" i="4"/>
  <c r="G108" i="4"/>
  <c r="I108" i="4"/>
  <c r="J108" i="4"/>
  <c r="K108" i="4"/>
  <c r="L108" i="4"/>
  <c r="M108" i="4"/>
  <c r="N108" i="4"/>
  <c r="A109" i="4"/>
  <c r="C109" i="4"/>
  <c r="D109" i="4"/>
  <c r="E109" i="4"/>
  <c r="F109" i="4"/>
  <c r="B109" i="4"/>
  <c r="G109" i="4"/>
  <c r="I109" i="4"/>
  <c r="J109" i="4"/>
  <c r="K109" i="4"/>
  <c r="L109" i="4"/>
  <c r="M109" i="4"/>
  <c r="N109" i="4"/>
  <c r="A110" i="4"/>
  <c r="C110" i="4"/>
  <c r="D110" i="4"/>
  <c r="E110" i="4"/>
  <c r="F110" i="4"/>
  <c r="B110" i="4"/>
  <c r="G110" i="4"/>
  <c r="I110" i="4"/>
  <c r="J110" i="4"/>
  <c r="K110" i="4"/>
  <c r="L110" i="4"/>
  <c r="M110" i="4"/>
  <c r="N110" i="4"/>
  <c r="A111" i="4"/>
  <c r="C111" i="4"/>
  <c r="D111" i="4"/>
  <c r="E111" i="4"/>
  <c r="F111" i="4"/>
  <c r="B111" i="4"/>
  <c r="G111" i="4"/>
  <c r="I111" i="4"/>
  <c r="J111" i="4"/>
  <c r="K111" i="4"/>
  <c r="L111" i="4"/>
  <c r="M111" i="4"/>
  <c r="N111" i="4"/>
  <c r="A112" i="4"/>
  <c r="C112" i="4"/>
  <c r="D112" i="4"/>
  <c r="E112" i="4"/>
  <c r="F112" i="4"/>
  <c r="B112" i="4"/>
  <c r="G112" i="4"/>
  <c r="I112" i="4"/>
  <c r="J112" i="4"/>
  <c r="K112" i="4"/>
  <c r="L112" i="4"/>
  <c r="M112" i="4"/>
  <c r="N112" i="4"/>
  <c r="A113" i="4"/>
  <c r="C113" i="4"/>
  <c r="D113" i="4"/>
  <c r="E113" i="4"/>
  <c r="F113" i="4"/>
  <c r="B113" i="4"/>
  <c r="G113" i="4"/>
  <c r="I113" i="4"/>
  <c r="J113" i="4"/>
  <c r="K113" i="4"/>
  <c r="L113" i="4"/>
  <c r="M113" i="4"/>
  <c r="N113" i="4"/>
  <c r="A114" i="4"/>
  <c r="C114" i="4"/>
  <c r="D114" i="4"/>
  <c r="E114" i="4"/>
  <c r="F114" i="4"/>
  <c r="B114" i="4"/>
  <c r="G114" i="4"/>
  <c r="I114" i="4"/>
  <c r="J114" i="4"/>
  <c r="K114" i="4"/>
  <c r="L114" i="4"/>
  <c r="M114" i="4"/>
  <c r="N114" i="4"/>
  <c r="A115" i="4"/>
  <c r="C115" i="4"/>
  <c r="D115" i="4"/>
  <c r="E115" i="4"/>
  <c r="F115" i="4"/>
  <c r="B115" i="4"/>
  <c r="G115" i="4"/>
  <c r="I115" i="4"/>
  <c r="J115" i="4"/>
  <c r="K115" i="4"/>
  <c r="L115" i="4"/>
  <c r="M115" i="4"/>
  <c r="N115" i="4"/>
  <c r="A116" i="4"/>
  <c r="C116" i="4"/>
  <c r="D116" i="4"/>
  <c r="E116" i="4"/>
  <c r="F116" i="4"/>
  <c r="B116" i="4"/>
  <c r="G116" i="4"/>
  <c r="I116" i="4"/>
  <c r="J116" i="4"/>
  <c r="K116" i="4"/>
  <c r="L116" i="4"/>
  <c r="M116" i="4"/>
  <c r="N116" i="4"/>
  <c r="A117" i="4"/>
  <c r="C117" i="4"/>
  <c r="D117" i="4"/>
  <c r="E117" i="4"/>
  <c r="F117" i="4"/>
  <c r="B117" i="4"/>
  <c r="G117" i="4"/>
  <c r="I117" i="4"/>
  <c r="J117" i="4"/>
  <c r="K117" i="4"/>
  <c r="L117" i="4"/>
  <c r="M117" i="4"/>
  <c r="N117" i="4"/>
  <c r="A118" i="4"/>
  <c r="C118" i="4"/>
  <c r="D118" i="4"/>
  <c r="E118" i="4"/>
  <c r="F118" i="4"/>
  <c r="B118" i="4"/>
  <c r="G118" i="4"/>
  <c r="I118" i="4"/>
  <c r="J118" i="4"/>
  <c r="K118" i="4"/>
  <c r="L118" i="4"/>
  <c r="M118" i="4"/>
  <c r="N118" i="4"/>
  <c r="A119" i="4"/>
  <c r="C119" i="4"/>
  <c r="D119" i="4"/>
  <c r="E119" i="4"/>
  <c r="F119" i="4"/>
  <c r="B119" i="4"/>
  <c r="G119" i="4"/>
  <c r="I119" i="4"/>
  <c r="J119" i="4"/>
  <c r="K119" i="4"/>
  <c r="L119" i="4"/>
  <c r="M119" i="4"/>
  <c r="N119" i="4"/>
  <c r="A120" i="4"/>
  <c r="C120" i="4"/>
  <c r="D120" i="4"/>
  <c r="E120" i="4"/>
  <c r="F120" i="4"/>
  <c r="B120" i="4"/>
  <c r="G120" i="4"/>
  <c r="I120" i="4"/>
  <c r="J120" i="4"/>
  <c r="K120" i="4"/>
  <c r="L120" i="4"/>
  <c r="M120" i="4"/>
  <c r="N120" i="4"/>
  <c r="A121" i="4"/>
  <c r="C121" i="4"/>
  <c r="D121" i="4"/>
  <c r="E121" i="4"/>
  <c r="F121" i="4"/>
  <c r="B121" i="4"/>
  <c r="G121" i="4"/>
  <c r="I121" i="4"/>
  <c r="J121" i="4"/>
  <c r="K121" i="4"/>
  <c r="L121" i="4"/>
  <c r="M121" i="4"/>
  <c r="N121" i="4"/>
  <c r="A122" i="4"/>
  <c r="C122" i="4"/>
  <c r="D122" i="4"/>
  <c r="E122" i="4"/>
  <c r="F122" i="4"/>
  <c r="B122" i="4"/>
  <c r="G122" i="4"/>
  <c r="I122" i="4"/>
  <c r="J122" i="4"/>
  <c r="K122" i="4"/>
  <c r="L122" i="4"/>
  <c r="M122" i="4"/>
  <c r="N122" i="4"/>
  <c r="A123" i="4"/>
  <c r="C123" i="4"/>
  <c r="D123" i="4"/>
  <c r="E123" i="4"/>
  <c r="F123" i="4"/>
  <c r="B123" i="4"/>
  <c r="G123" i="4"/>
  <c r="I123" i="4"/>
  <c r="J123" i="4"/>
  <c r="K123" i="4"/>
  <c r="L123" i="4"/>
  <c r="M123" i="4"/>
  <c r="N123" i="4"/>
  <c r="A124" i="4"/>
  <c r="C124" i="4"/>
  <c r="D124" i="4"/>
  <c r="E124" i="4"/>
  <c r="F124" i="4"/>
  <c r="B124" i="4"/>
  <c r="G124" i="4"/>
  <c r="I124" i="4"/>
  <c r="J124" i="4"/>
  <c r="K124" i="4"/>
  <c r="L124" i="4"/>
  <c r="M124" i="4"/>
  <c r="N124" i="4"/>
  <c r="A125" i="4"/>
  <c r="C125" i="4"/>
  <c r="D125" i="4"/>
  <c r="E125" i="4"/>
  <c r="F125" i="4"/>
  <c r="B125" i="4"/>
  <c r="G125" i="4"/>
  <c r="I125" i="4"/>
  <c r="J125" i="4"/>
  <c r="K125" i="4"/>
  <c r="L125" i="4"/>
  <c r="M125" i="4"/>
  <c r="N125" i="4"/>
  <c r="A126" i="4"/>
  <c r="C126" i="4"/>
  <c r="D126" i="4"/>
  <c r="E126" i="4"/>
  <c r="F126" i="4"/>
  <c r="B126" i="4"/>
  <c r="G126" i="4"/>
  <c r="I126" i="4"/>
  <c r="J126" i="4"/>
  <c r="K126" i="4"/>
  <c r="L126" i="4"/>
  <c r="M126" i="4"/>
  <c r="N126" i="4"/>
  <c r="A127" i="4"/>
  <c r="C127" i="4"/>
  <c r="D127" i="4"/>
  <c r="E127" i="4"/>
  <c r="F127" i="4"/>
  <c r="B127" i="4"/>
  <c r="G127" i="4"/>
  <c r="I127" i="4"/>
  <c r="J127" i="4"/>
  <c r="K127" i="4"/>
  <c r="L127" i="4"/>
  <c r="M127" i="4"/>
  <c r="N127" i="4"/>
  <c r="A128" i="4"/>
  <c r="C128" i="4"/>
  <c r="D128" i="4"/>
  <c r="E128" i="4"/>
  <c r="F128" i="4"/>
  <c r="B128" i="4"/>
  <c r="G128" i="4"/>
  <c r="I128" i="4"/>
  <c r="J128" i="4"/>
  <c r="K128" i="4"/>
  <c r="L128" i="4"/>
  <c r="M128" i="4"/>
  <c r="N128" i="4"/>
  <c r="A129" i="4"/>
  <c r="C129" i="4"/>
  <c r="D129" i="4"/>
  <c r="E129" i="4"/>
  <c r="F129" i="4"/>
  <c r="B129" i="4"/>
  <c r="G129" i="4"/>
  <c r="I129" i="4"/>
  <c r="J129" i="4"/>
  <c r="K129" i="4"/>
  <c r="L129" i="4"/>
  <c r="M129" i="4"/>
  <c r="N129" i="4"/>
  <c r="A130" i="4"/>
  <c r="C130" i="4"/>
  <c r="D130" i="4"/>
  <c r="E130" i="4"/>
  <c r="F130" i="4"/>
  <c r="B130" i="4"/>
  <c r="G130" i="4"/>
  <c r="I130" i="4"/>
  <c r="J130" i="4"/>
  <c r="K130" i="4"/>
  <c r="L130" i="4"/>
  <c r="M130" i="4"/>
  <c r="N130" i="4"/>
  <c r="A131" i="4"/>
  <c r="C131" i="4"/>
  <c r="D131" i="4"/>
  <c r="E131" i="4"/>
  <c r="F131" i="4"/>
  <c r="B131" i="4"/>
  <c r="G131" i="4"/>
  <c r="I131" i="4"/>
  <c r="J131" i="4"/>
  <c r="K131" i="4"/>
  <c r="L131" i="4"/>
  <c r="M131" i="4"/>
  <c r="N131" i="4"/>
  <c r="A132" i="4"/>
  <c r="C132" i="4"/>
  <c r="D132" i="4"/>
  <c r="E132" i="4"/>
  <c r="F132" i="4"/>
  <c r="B132" i="4"/>
  <c r="G132" i="4"/>
  <c r="I132" i="4"/>
  <c r="J132" i="4"/>
  <c r="K132" i="4"/>
  <c r="L132" i="4"/>
  <c r="M132" i="4"/>
  <c r="N132" i="4"/>
  <c r="A133" i="4"/>
  <c r="C133" i="4"/>
  <c r="D133" i="4"/>
  <c r="E133" i="4"/>
  <c r="F133" i="4"/>
  <c r="B133" i="4"/>
  <c r="G133" i="4"/>
  <c r="I133" i="4"/>
  <c r="J133" i="4"/>
  <c r="K133" i="4"/>
  <c r="L133" i="4"/>
  <c r="M133" i="4"/>
  <c r="N133" i="4"/>
  <c r="A134" i="4"/>
  <c r="C134" i="4"/>
  <c r="D134" i="4"/>
  <c r="E134" i="4"/>
  <c r="F134" i="4"/>
  <c r="B134" i="4"/>
  <c r="G134" i="4"/>
  <c r="I134" i="4"/>
  <c r="J134" i="4"/>
  <c r="K134" i="4"/>
  <c r="L134" i="4"/>
  <c r="M134" i="4"/>
  <c r="N134" i="4"/>
  <c r="A135" i="4"/>
  <c r="C135" i="4"/>
  <c r="D135" i="4"/>
  <c r="E135" i="4"/>
  <c r="F135" i="4"/>
  <c r="B135" i="4"/>
  <c r="G135" i="4"/>
  <c r="I135" i="4"/>
  <c r="J135" i="4"/>
  <c r="K135" i="4"/>
  <c r="L135" i="4"/>
  <c r="M135" i="4"/>
  <c r="N135" i="4"/>
  <c r="A136" i="4"/>
  <c r="C136" i="4"/>
  <c r="D136" i="4"/>
  <c r="E136" i="4"/>
  <c r="F136" i="4"/>
  <c r="B136" i="4"/>
  <c r="G136" i="4"/>
  <c r="I136" i="4"/>
  <c r="J136" i="4"/>
  <c r="K136" i="4"/>
  <c r="L136" i="4"/>
  <c r="M136" i="4"/>
  <c r="N136" i="4"/>
  <c r="A137" i="4"/>
  <c r="C137" i="4"/>
  <c r="D137" i="4"/>
  <c r="E137" i="4"/>
  <c r="F137" i="4"/>
  <c r="B137" i="4"/>
  <c r="G137" i="4"/>
  <c r="I137" i="4"/>
  <c r="J137" i="4"/>
  <c r="K137" i="4"/>
  <c r="L137" i="4"/>
  <c r="M137" i="4"/>
  <c r="N137" i="4"/>
  <c r="A138" i="4"/>
  <c r="C138" i="4"/>
  <c r="D138" i="4"/>
  <c r="E138" i="4"/>
  <c r="F138" i="4"/>
  <c r="B138" i="4"/>
  <c r="G138" i="4"/>
  <c r="I138" i="4"/>
  <c r="J138" i="4"/>
  <c r="K138" i="4"/>
  <c r="L138" i="4"/>
  <c r="M138" i="4"/>
  <c r="N138" i="4"/>
  <c r="A139" i="4"/>
  <c r="C139" i="4"/>
  <c r="D139" i="4"/>
  <c r="E139" i="4"/>
  <c r="F139" i="4"/>
  <c r="B139" i="4"/>
  <c r="G139" i="4"/>
  <c r="I139" i="4"/>
  <c r="J139" i="4"/>
  <c r="K139" i="4"/>
  <c r="L139" i="4"/>
  <c r="M139" i="4"/>
  <c r="N139" i="4"/>
  <c r="A140" i="4"/>
  <c r="C140" i="4"/>
  <c r="D140" i="4"/>
  <c r="E140" i="4"/>
  <c r="F140" i="4"/>
  <c r="B140" i="4"/>
  <c r="G140" i="4"/>
  <c r="I140" i="4"/>
  <c r="J140" i="4"/>
  <c r="K140" i="4"/>
  <c r="L140" i="4"/>
  <c r="M140" i="4"/>
  <c r="N140" i="4"/>
  <c r="A141" i="4"/>
  <c r="C141" i="4"/>
  <c r="D141" i="4"/>
  <c r="E141" i="4"/>
  <c r="F141" i="4"/>
  <c r="B141" i="4"/>
  <c r="G141" i="4"/>
  <c r="I141" i="4"/>
  <c r="J141" i="4"/>
  <c r="K141" i="4"/>
  <c r="L141" i="4"/>
  <c r="M141" i="4"/>
  <c r="N141" i="4"/>
  <c r="A142" i="4"/>
  <c r="C142" i="4"/>
  <c r="D142" i="4"/>
  <c r="E142" i="4"/>
  <c r="F142" i="4"/>
  <c r="B142" i="4"/>
  <c r="G142" i="4"/>
  <c r="I142" i="4"/>
  <c r="J142" i="4"/>
  <c r="K142" i="4"/>
  <c r="L142" i="4"/>
  <c r="M142" i="4"/>
  <c r="N142" i="4"/>
  <c r="A143" i="4"/>
  <c r="C143" i="4"/>
  <c r="D143" i="4"/>
  <c r="E143" i="4"/>
  <c r="F143" i="4"/>
  <c r="B143" i="4"/>
  <c r="G143" i="4"/>
  <c r="I143" i="4"/>
  <c r="J143" i="4"/>
  <c r="K143" i="4"/>
  <c r="L143" i="4"/>
  <c r="M143" i="4"/>
  <c r="N143" i="4"/>
  <c r="A144" i="4"/>
  <c r="C144" i="4"/>
  <c r="D144" i="4"/>
  <c r="E144" i="4"/>
  <c r="F144" i="4"/>
  <c r="B144" i="4"/>
  <c r="G144" i="4"/>
  <c r="I144" i="4"/>
  <c r="J144" i="4"/>
  <c r="K144" i="4"/>
  <c r="L144" i="4"/>
  <c r="M144" i="4"/>
  <c r="N144" i="4"/>
  <c r="A145" i="4"/>
  <c r="C145" i="4"/>
  <c r="D145" i="4"/>
  <c r="E145" i="4"/>
  <c r="F145" i="4"/>
  <c r="B145" i="4"/>
  <c r="G145" i="4"/>
  <c r="I145" i="4"/>
  <c r="J145" i="4"/>
  <c r="K145" i="4"/>
  <c r="L145" i="4"/>
  <c r="M145" i="4"/>
  <c r="N145" i="4"/>
  <c r="A146" i="4"/>
  <c r="C146" i="4"/>
  <c r="D146" i="4"/>
  <c r="E146" i="4"/>
  <c r="F146" i="4"/>
  <c r="B146" i="4"/>
  <c r="G146" i="4"/>
  <c r="I146" i="4"/>
  <c r="J146" i="4"/>
  <c r="K146" i="4"/>
  <c r="L146" i="4"/>
  <c r="M146" i="4"/>
  <c r="N146" i="4"/>
  <c r="A147" i="4"/>
  <c r="C147" i="4"/>
  <c r="D147" i="4"/>
  <c r="E147" i="4"/>
  <c r="F147" i="4"/>
  <c r="B147" i="4"/>
  <c r="G147" i="4"/>
  <c r="I147" i="4"/>
  <c r="J147" i="4"/>
  <c r="K147" i="4"/>
  <c r="L147" i="4"/>
  <c r="M147" i="4"/>
  <c r="N147" i="4"/>
  <c r="A148" i="4"/>
  <c r="C148" i="4"/>
  <c r="D148" i="4"/>
  <c r="E148" i="4"/>
  <c r="F148" i="4"/>
  <c r="B148" i="4"/>
  <c r="G148" i="4"/>
  <c r="I148" i="4"/>
  <c r="J148" i="4"/>
  <c r="K148" i="4"/>
  <c r="L148" i="4"/>
  <c r="M148" i="4"/>
  <c r="N148" i="4"/>
  <c r="A149" i="4"/>
  <c r="C149" i="4"/>
  <c r="D149" i="4"/>
  <c r="E149" i="4"/>
  <c r="F149" i="4"/>
  <c r="B149" i="4"/>
  <c r="G149" i="4"/>
  <c r="I149" i="4"/>
  <c r="J149" i="4"/>
  <c r="K149" i="4"/>
  <c r="L149" i="4"/>
  <c r="M149" i="4"/>
  <c r="N149" i="4"/>
  <c r="A150" i="4"/>
  <c r="C150" i="4"/>
  <c r="D150" i="4"/>
  <c r="E150" i="4"/>
  <c r="F150" i="4"/>
  <c r="B150" i="4"/>
  <c r="G150" i="4"/>
  <c r="I150" i="4"/>
  <c r="J150" i="4"/>
  <c r="K150" i="4"/>
  <c r="L150" i="4"/>
  <c r="M150" i="4"/>
  <c r="N150" i="4"/>
  <c r="A151" i="4"/>
  <c r="C151" i="4"/>
  <c r="D151" i="4"/>
  <c r="E151" i="4"/>
  <c r="F151" i="4"/>
  <c r="B151" i="4"/>
  <c r="G151" i="4"/>
  <c r="I151" i="4"/>
  <c r="J151" i="4"/>
  <c r="K151" i="4"/>
  <c r="L151" i="4"/>
  <c r="M151" i="4"/>
  <c r="N151" i="4"/>
  <c r="A152" i="4"/>
  <c r="C152" i="4"/>
  <c r="D152" i="4"/>
  <c r="E152" i="4"/>
  <c r="F152" i="4"/>
  <c r="B152" i="4"/>
  <c r="G152" i="4"/>
  <c r="I152" i="4"/>
  <c r="J152" i="4"/>
  <c r="K152" i="4"/>
  <c r="L152" i="4"/>
  <c r="M152" i="4"/>
  <c r="N152" i="4"/>
  <c r="A153" i="4"/>
  <c r="C153" i="4"/>
  <c r="D153" i="4"/>
  <c r="E153" i="4"/>
  <c r="F153" i="4"/>
  <c r="B153" i="4"/>
  <c r="G153" i="4"/>
  <c r="I153" i="4"/>
  <c r="J153" i="4"/>
  <c r="K153" i="4"/>
  <c r="L153" i="4"/>
  <c r="M153" i="4"/>
  <c r="N153" i="4"/>
  <c r="A154" i="4"/>
  <c r="C154" i="4"/>
  <c r="D154" i="4"/>
  <c r="E154" i="4"/>
  <c r="F154" i="4"/>
  <c r="B154" i="4"/>
  <c r="G154" i="4"/>
  <c r="I154" i="4"/>
  <c r="J154" i="4"/>
  <c r="K154" i="4"/>
  <c r="L154" i="4"/>
  <c r="M154" i="4"/>
  <c r="N154" i="4"/>
  <c r="A155" i="4"/>
  <c r="C155" i="4"/>
  <c r="D155" i="4"/>
  <c r="E155" i="4"/>
  <c r="F155" i="4"/>
  <c r="B155" i="4"/>
  <c r="G155" i="4"/>
  <c r="I155" i="4"/>
  <c r="J155" i="4"/>
  <c r="K155" i="4"/>
  <c r="L155" i="4"/>
  <c r="M155" i="4"/>
  <c r="N155" i="4"/>
  <c r="A156" i="4"/>
  <c r="C156" i="4"/>
  <c r="D156" i="4"/>
  <c r="E156" i="4"/>
  <c r="F156" i="4"/>
  <c r="B156" i="4"/>
  <c r="G156" i="4"/>
  <c r="I156" i="4"/>
  <c r="J156" i="4"/>
  <c r="K156" i="4"/>
  <c r="L156" i="4"/>
  <c r="M156" i="4"/>
  <c r="N156" i="4"/>
  <c r="A157" i="4"/>
  <c r="C157" i="4"/>
  <c r="D157" i="4"/>
  <c r="E157" i="4"/>
  <c r="F157" i="4"/>
  <c r="B157" i="4"/>
  <c r="G157" i="4"/>
  <c r="I157" i="4"/>
  <c r="J157" i="4"/>
  <c r="K157" i="4"/>
  <c r="L157" i="4"/>
  <c r="M157" i="4"/>
  <c r="N157" i="4"/>
  <c r="A158" i="4"/>
  <c r="C158" i="4"/>
  <c r="D158" i="4"/>
  <c r="E158" i="4"/>
  <c r="F158" i="4"/>
  <c r="B158" i="4"/>
  <c r="G158" i="4"/>
  <c r="I158" i="4"/>
  <c r="J158" i="4"/>
  <c r="K158" i="4"/>
  <c r="L158" i="4"/>
  <c r="M158" i="4"/>
  <c r="N158" i="4"/>
  <c r="A159" i="4"/>
  <c r="C159" i="4"/>
  <c r="D159" i="4"/>
  <c r="E159" i="4"/>
  <c r="F159" i="4"/>
  <c r="B159" i="4"/>
  <c r="G159" i="4"/>
  <c r="I159" i="4"/>
  <c r="J159" i="4"/>
  <c r="K159" i="4"/>
  <c r="L159" i="4"/>
  <c r="M159" i="4"/>
  <c r="N159" i="4"/>
  <c r="A160" i="4"/>
  <c r="C160" i="4"/>
  <c r="D160" i="4"/>
  <c r="E160" i="4"/>
  <c r="F160" i="4"/>
  <c r="B160" i="4"/>
  <c r="G160" i="4"/>
  <c r="I160" i="4"/>
  <c r="J160" i="4"/>
  <c r="K160" i="4"/>
  <c r="L160" i="4"/>
  <c r="M160" i="4"/>
  <c r="N160" i="4"/>
  <c r="A161" i="4"/>
  <c r="C161" i="4"/>
  <c r="D161" i="4"/>
  <c r="E161" i="4"/>
  <c r="F161" i="4"/>
  <c r="B161" i="4"/>
  <c r="G161" i="4"/>
  <c r="I161" i="4"/>
  <c r="J161" i="4"/>
  <c r="K161" i="4"/>
  <c r="L161" i="4"/>
  <c r="M161" i="4"/>
  <c r="N161" i="4"/>
  <c r="A162" i="4"/>
  <c r="C162" i="4"/>
  <c r="D162" i="4"/>
  <c r="E162" i="4"/>
  <c r="F162" i="4"/>
  <c r="B162" i="4"/>
  <c r="G162" i="4"/>
  <c r="I162" i="4"/>
  <c r="J162" i="4"/>
  <c r="K162" i="4"/>
  <c r="L162" i="4"/>
  <c r="M162" i="4"/>
  <c r="N162" i="4"/>
  <c r="A163" i="4"/>
  <c r="C163" i="4"/>
  <c r="D163" i="4"/>
  <c r="E163" i="4"/>
  <c r="F163" i="4"/>
  <c r="B163" i="4"/>
  <c r="G163" i="4"/>
  <c r="I163" i="4"/>
  <c r="J163" i="4"/>
  <c r="K163" i="4"/>
  <c r="L163" i="4"/>
  <c r="M163" i="4"/>
  <c r="N163" i="4"/>
  <c r="A164" i="4"/>
  <c r="C164" i="4"/>
  <c r="D164" i="4"/>
  <c r="E164" i="4"/>
  <c r="F164" i="4"/>
  <c r="B164" i="4"/>
  <c r="G164" i="4"/>
  <c r="I164" i="4"/>
  <c r="J164" i="4"/>
  <c r="K164" i="4"/>
  <c r="L164" i="4"/>
  <c r="M164" i="4"/>
  <c r="N164" i="4"/>
  <c r="A165" i="4"/>
  <c r="C165" i="4"/>
  <c r="D165" i="4"/>
  <c r="E165" i="4"/>
  <c r="F165" i="4"/>
  <c r="B165" i="4"/>
  <c r="G165" i="4"/>
  <c r="I165" i="4"/>
  <c r="J165" i="4"/>
  <c r="K165" i="4"/>
  <c r="L165" i="4"/>
  <c r="M165" i="4"/>
  <c r="N165" i="4"/>
  <c r="A166" i="4"/>
  <c r="C166" i="4"/>
  <c r="D166" i="4"/>
  <c r="E166" i="4"/>
  <c r="F166" i="4"/>
  <c r="B166" i="4"/>
  <c r="G166" i="4"/>
  <c r="I166" i="4"/>
  <c r="J166" i="4"/>
  <c r="K166" i="4"/>
  <c r="L166" i="4"/>
  <c r="M166" i="4"/>
  <c r="N166" i="4"/>
  <c r="A167" i="4"/>
  <c r="C167" i="4"/>
  <c r="D167" i="4"/>
  <c r="E167" i="4"/>
  <c r="F167" i="4"/>
  <c r="B167" i="4"/>
  <c r="G167" i="4"/>
  <c r="I167" i="4"/>
  <c r="J167" i="4"/>
  <c r="K167" i="4"/>
  <c r="L167" i="4"/>
  <c r="M167" i="4"/>
  <c r="N167" i="4"/>
  <c r="A168" i="4"/>
  <c r="C168" i="4"/>
  <c r="D168" i="4"/>
  <c r="E168" i="4"/>
  <c r="F168" i="4"/>
  <c r="B168" i="4"/>
  <c r="G168" i="4"/>
  <c r="I168" i="4"/>
  <c r="J168" i="4"/>
  <c r="K168" i="4"/>
  <c r="L168" i="4"/>
  <c r="M168" i="4"/>
  <c r="N168" i="4"/>
  <c r="A169" i="4"/>
  <c r="C169" i="4"/>
  <c r="D169" i="4"/>
  <c r="E169" i="4"/>
  <c r="F169" i="4"/>
  <c r="B169" i="4"/>
  <c r="G169" i="4"/>
  <c r="I169" i="4"/>
  <c r="J169" i="4"/>
  <c r="K169" i="4"/>
  <c r="L169" i="4"/>
  <c r="M169" i="4"/>
  <c r="N169" i="4"/>
  <c r="A170" i="4"/>
  <c r="C170" i="4"/>
  <c r="D170" i="4"/>
  <c r="E170" i="4"/>
  <c r="F170" i="4"/>
  <c r="B170" i="4"/>
  <c r="G170" i="4"/>
  <c r="I170" i="4"/>
  <c r="J170" i="4"/>
  <c r="K170" i="4"/>
  <c r="L170" i="4"/>
  <c r="M170" i="4"/>
  <c r="N170" i="4"/>
  <c r="A171" i="4"/>
  <c r="C171" i="4"/>
  <c r="D171" i="4"/>
  <c r="E171" i="4"/>
  <c r="F171" i="4"/>
  <c r="B171" i="4"/>
  <c r="G171" i="4"/>
  <c r="I171" i="4"/>
  <c r="J171" i="4"/>
  <c r="K171" i="4"/>
  <c r="L171" i="4"/>
  <c r="M171" i="4"/>
  <c r="N171" i="4"/>
  <c r="A172" i="4"/>
  <c r="C172" i="4"/>
  <c r="D172" i="4"/>
  <c r="E172" i="4"/>
  <c r="F172" i="4"/>
  <c r="B172" i="4"/>
  <c r="G172" i="4"/>
  <c r="I172" i="4"/>
  <c r="J172" i="4"/>
  <c r="K172" i="4"/>
  <c r="L172" i="4"/>
  <c r="M172" i="4"/>
  <c r="N172" i="4"/>
  <c r="A173" i="4"/>
  <c r="C173" i="4"/>
  <c r="D173" i="4"/>
  <c r="E173" i="4"/>
  <c r="F173" i="4"/>
  <c r="B173" i="4"/>
  <c r="G173" i="4"/>
  <c r="I173" i="4"/>
  <c r="J173" i="4"/>
  <c r="K173" i="4"/>
  <c r="L173" i="4"/>
  <c r="M173" i="4"/>
  <c r="N173" i="4"/>
  <c r="A174" i="4"/>
  <c r="C174" i="4"/>
  <c r="D174" i="4"/>
  <c r="E174" i="4"/>
  <c r="F174" i="4"/>
  <c r="B174" i="4"/>
  <c r="G174" i="4"/>
  <c r="I174" i="4"/>
  <c r="J174" i="4"/>
  <c r="K174" i="4"/>
  <c r="L174" i="4"/>
  <c r="M174" i="4"/>
  <c r="N174" i="4"/>
  <c r="A175" i="4"/>
  <c r="C175" i="4"/>
  <c r="D175" i="4"/>
  <c r="E175" i="4"/>
  <c r="F175" i="4"/>
  <c r="B175" i="4"/>
  <c r="G175" i="4"/>
  <c r="I175" i="4"/>
  <c r="J175" i="4"/>
  <c r="K175" i="4"/>
  <c r="L175" i="4"/>
  <c r="M175" i="4"/>
  <c r="N175" i="4"/>
  <c r="A176" i="4"/>
  <c r="C176" i="4"/>
  <c r="D176" i="4"/>
  <c r="E176" i="4"/>
  <c r="F176" i="4"/>
  <c r="B176" i="4"/>
  <c r="G176" i="4"/>
  <c r="I176" i="4"/>
  <c r="J176" i="4"/>
  <c r="K176" i="4"/>
  <c r="L176" i="4"/>
  <c r="M176" i="4"/>
  <c r="N176" i="4"/>
  <c r="A177" i="4"/>
  <c r="C177" i="4"/>
  <c r="D177" i="4"/>
  <c r="E177" i="4"/>
  <c r="F177" i="4"/>
  <c r="B177" i="4"/>
  <c r="G177" i="4"/>
  <c r="I177" i="4"/>
  <c r="J177" i="4"/>
  <c r="K177" i="4"/>
  <c r="L177" i="4"/>
  <c r="M177" i="4"/>
  <c r="N177" i="4"/>
  <c r="A178" i="4"/>
  <c r="C178" i="4"/>
  <c r="D178" i="4"/>
  <c r="E178" i="4"/>
  <c r="F178" i="4"/>
  <c r="B178" i="4"/>
  <c r="G178" i="4"/>
  <c r="I178" i="4"/>
  <c r="J178" i="4"/>
  <c r="K178" i="4"/>
  <c r="L178" i="4"/>
  <c r="M178" i="4"/>
  <c r="N178" i="4"/>
  <c r="A179" i="4"/>
  <c r="C179" i="4"/>
  <c r="D179" i="4"/>
  <c r="E179" i="4"/>
  <c r="F179" i="4"/>
  <c r="B179" i="4"/>
  <c r="G179" i="4"/>
  <c r="I179" i="4"/>
  <c r="J179" i="4"/>
  <c r="K179" i="4"/>
  <c r="L179" i="4"/>
  <c r="M179" i="4"/>
  <c r="N179" i="4"/>
  <c r="A180" i="4"/>
  <c r="C180" i="4"/>
  <c r="D180" i="4"/>
  <c r="E180" i="4"/>
  <c r="F180" i="4"/>
  <c r="B180" i="4"/>
  <c r="G180" i="4"/>
  <c r="I180" i="4"/>
  <c r="J180" i="4"/>
  <c r="K180" i="4"/>
  <c r="L180" i="4"/>
  <c r="M180" i="4"/>
  <c r="N180" i="4"/>
  <c r="A181" i="4"/>
  <c r="C181" i="4"/>
  <c r="D181" i="4"/>
  <c r="E181" i="4"/>
  <c r="F181" i="4"/>
  <c r="B181" i="4"/>
  <c r="G181" i="4"/>
  <c r="I181" i="4"/>
  <c r="J181" i="4"/>
  <c r="K181" i="4"/>
  <c r="L181" i="4"/>
  <c r="M181" i="4"/>
  <c r="N181" i="4"/>
  <c r="A182" i="4"/>
  <c r="C182" i="4"/>
  <c r="D182" i="4"/>
  <c r="E182" i="4"/>
  <c r="F182" i="4"/>
  <c r="B182" i="4"/>
  <c r="G182" i="4"/>
  <c r="I182" i="4"/>
  <c r="J182" i="4"/>
  <c r="K182" i="4"/>
  <c r="L182" i="4"/>
  <c r="M182" i="4"/>
  <c r="N182" i="4"/>
  <c r="A183" i="4"/>
  <c r="C183" i="4"/>
  <c r="D183" i="4"/>
  <c r="E183" i="4"/>
  <c r="F183" i="4"/>
  <c r="B183" i="4"/>
  <c r="G183" i="4"/>
  <c r="I183" i="4"/>
  <c r="J183" i="4"/>
  <c r="K183" i="4"/>
  <c r="L183" i="4"/>
  <c r="M183" i="4"/>
  <c r="N183" i="4"/>
  <c r="A184" i="4"/>
  <c r="C184" i="4"/>
  <c r="D184" i="4"/>
  <c r="E184" i="4"/>
  <c r="F184" i="4"/>
  <c r="B184" i="4"/>
  <c r="G184" i="4"/>
  <c r="I184" i="4"/>
  <c r="J184" i="4"/>
  <c r="K184" i="4"/>
  <c r="L184" i="4"/>
  <c r="M184" i="4"/>
  <c r="N184" i="4"/>
  <c r="A185" i="4"/>
  <c r="C185" i="4"/>
  <c r="D185" i="4"/>
  <c r="E185" i="4"/>
  <c r="F185" i="4"/>
  <c r="B185" i="4"/>
  <c r="G185" i="4"/>
  <c r="I185" i="4"/>
  <c r="J185" i="4"/>
  <c r="K185" i="4"/>
  <c r="L185" i="4"/>
  <c r="M185" i="4"/>
  <c r="N185" i="4"/>
  <c r="A186" i="4"/>
  <c r="C186" i="4"/>
  <c r="D186" i="4"/>
  <c r="E186" i="4"/>
  <c r="F186" i="4"/>
  <c r="B186" i="4"/>
  <c r="G186" i="4"/>
  <c r="I186" i="4"/>
  <c r="J186" i="4"/>
  <c r="K186" i="4"/>
  <c r="L186" i="4"/>
  <c r="M186" i="4"/>
  <c r="N186" i="4"/>
  <c r="A187" i="4"/>
  <c r="C187" i="4"/>
  <c r="D187" i="4"/>
  <c r="E187" i="4"/>
  <c r="F187" i="4"/>
  <c r="B187" i="4"/>
  <c r="G187" i="4"/>
  <c r="I187" i="4"/>
  <c r="J187" i="4"/>
  <c r="K187" i="4"/>
  <c r="L187" i="4"/>
  <c r="M187" i="4"/>
  <c r="N187" i="4"/>
  <c r="A188" i="4"/>
  <c r="C188" i="4"/>
  <c r="D188" i="4"/>
  <c r="E188" i="4"/>
  <c r="F188" i="4"/>
  <c r="B188" i="4"/>
  <c r="G188" i="4"/>
  <c r="I188" i="4"/>
  <c r="J188" i="4"/>
  <c r="K188" i="4"/>
  <c r="L188" i="4"/>
  <c r="M188" i="4"/>
  <c r="N188" i="4"/>
  <c r="A189" i="4"/>
  <c r="C189" i="4"/>
  <c r="D189" i="4"/>
  <c r="E189" i="4"/>
  <c r="F189" i="4"/>
  <c r="B189" i="4"/>
  <c r="G189" i="4"/>
  <c r="I189" i="4"/>
  <c r="J189" i="4"/>
  <c r="K189" i="4"/>
  <c r="L189" i="4"/>
  <c r="M189" i="4"/>
  <c r="N189" i="4"/>
  <c r="A190" i="4"/>
  <c r="C190" i="4"/>
  <c r="D190" i="4"/>
  <c r="E190" i="4"/>
  <c r="F190" i="4"/>
  <c r="B190" i="4"/>
  <c r="G190" i="4"/>
  <c r="I190" i="4"/>
  <c r="J190" i="4"/>
  <c r="K190" i="4"/>
  <c r="L190" i="4"/>
  <c r="M190" i="4"/>
  <c r="N190" i="4"/>
  <c r="A191" i="4"/>
  <c r="C191" i="4"/>
  <c r="D191" i="4"/>
  <c r="E191" i="4"/>
  <c r="F191" i="4"/>
  <c r="B191" i="4"/>
  <c r="G191" i="4"/>
  <c r="I191" i="4"/>
  <c r="J191" i="4"/>
  <c r="K191" i="4"/>
  <c r="L191" i="4"/>
  <c r="M191" i="4"/>
  <c r="N191" i="4"/>
  <c r="A192" i="4"/>
  <c r="C192" i="4"/>
  <c r="D192" i="4"/>
  <c r="E192" i="4"/>
  <c r="F192" i="4"/>
  <c r="B192" i="4"/>
  <c r="G192" i="4"/>
  <c r="I192" i="4"/>
  <c r="J192" i="4"/>
  <c r="K192" i="4"/>
  <c r="L192" i="4"/>
  <c r="M192" i="4"/>
  <c r="N192" i="4"/>
  <c r="A193" i="4"/>
  <c r="C193" i="4"/>
  <c r="D193" i="4"/>
  <c r="E193" i="4"/>
  <c r="F193" i="4"/>
  <c r="B193" i="4"/>
  <c r="G193" i="4"/>
  <c r="I193" i="4"/>
  <c r="J193" i="4"/>
  <c r="K193" i="4"/>
  <c r="L193" i="4"/>
  <c r="M193" i="4"/>
  <c r="N193" i="4"/>
  <c r="A194" i="4"/>
  <c r="C194" i="4"/>
  <c r="D194" i="4"/>
  <c r="E194" i="4"/>
  <c r="F194" i="4"/>
  <c r="B194" i="4"/>
  <c r="G194" i="4"/>
  <c r="I194" i="4"/>
  <c r="J194" i="4"/>
  <c r="K194" i="4"/>
  <c r="L194" i="4"/>
  <c r="M194" i="4"/>
  <c r="N194" i="4"/>
  <c r="A195" i="4"/>
  <c r="C195" i="4"/>
  <c r="D195" i="4"/>
  <c r="E195" i="4"/>
  <c r="F195" i="4"/>
  <c r="B195" i="4"/>
  <c r="G195" i="4"/>
  <c r="I195" i="4"/>
  <c r="J195" i="4"/>
  <c r="K195" i="4"/>
  <c r="L195" i="4"/>
  <c r="M195" i="4"/>
  <c r="N195" i="4"/>
  <c r="A196" i="4"/>
  <c r="C196" i="4"/>
  <c r="D196" i="4"/>
  <c r="E196" i="4"/>
  <c r="F196" i="4"/>
  <c r="B196" i="4"/>
  <c r="G196" i="4"/>
  <c r="I196" i="4"/>
  <c r="J196" i="4"/>
  <c r="K196" i="4"/>
  <c r="L196" i="4"/>
  <c r="M196" i="4"/>
  <c r="N196" i="4"/>
  <c r="A197" i="4"/>
  <c r="C197" i="4"/>
  <c r="D197" i="4"/>
  <c r="E197" i="4"/>
  <c r="F197" i="4"/>
  <c r="B197" i="4"/>
  <c r="G197" i="4"/>
  <c r="I197" i="4"/>
  <c r="J197" i="4"/>
  <c r="K197" i="4"/>
  <c r="L197" i="4"/>
  <c r="M197" i="4"/>
  <c r="N197" i="4"/>
  <c r="A198" i="4"/>
  <c r="C198" i="4"/>
  <c r="D198" i="4"/>
  <c r="E198" i="4"/>
  <c r="F198" i="4"/>
  <c r="B198" i="4"/>
  <c r="G198" i="4"/>
  <c r="I198" i="4"/>
  <c r="J198" i="4"/>
  <c r="K198" i="4"/>
  <c r="L198" i="4"/>
  <c r="M198" i="4"/>
  <c r="N198" i="4"/>
  <c r="A199" i="4"/>
  <c r="C199" i="4"/>
  <c r="D199" i="4"/>
  <c r="E199" i="4"/>
  <c r="F199" i="4"/>
  <c r="B199" i="4"/>
  <c r="G199" i="4"/>
  <c r="I199" i="4"/>
  <c r="J199" i="4"/>
  <c r="K199" i="4"/>
  <c r="L199" i="4"/>
  <c r="M199" i="4"/>
  <c r="N199" i="4"/>
  <c r="A200" i="4"/>
  <c r="C200" i="4"/>
  <c r="D200" i="4"/>
  <c r="E200" i="4"/>
  <c r="F200" i="4"/>
  <c r="B200" i="4"/>
  <c r="G200" i="4"/>
  <c r="I200" i="4"/>
  <c r="J200" i="4"/>
  <c r="K200" i="4"/>
  <c r="L200" i="4"/>
  <c r="M200" i="4"/>
  <c r="N200" i="4"/>
  <c r="A201" i="4"/>
  <c r="C201" i="4"/>
  <c r="D201" i="4"/>
  <c r="E201" i="4"/>
  <c r="F201" i="4"/>
  <c r="B201" i="4"/>
  <c r="G201" i="4"/>
  <c r="I201" i="4"/>
  <c r="J201" i="4"/>
  <c r="K201" i="4"/>
  <c r="L201" i="4"/>
  <c r="M201" i="4"/>
  <c r="N201" i="4"/>
  <c r="A202" i="4"/>
  <c r="C202" i="4"/>
  <c r="D202" i="4"/>
  <c r="E202" i="4"/>
  <c r="F202" i="4"/>
  <c r="B202" i="4"/>
  <c r="G202" i="4"/>
  <c r="I202" i="4"/>
  <c r="J202" i="4"/>
  <c r="K202" i="4"/>
  <c r="L202" i="4"/>
  <c r="M202" i="4"/>
  <c r="N202" i="4"/>
  <c r="A203" i="4"/>
  <c r="C203" i="4"/>
  <c r="D203" i="4"/>
  <c r="E203" i="4"/>
  <c r="F203" i="4"/>
  <c r="B203" i="4"/>
  <c r="G203" i="4"/>
  <c r="I203" i="4"/>
  <c r="J203" i="4"/>
  <c r="K203" i="4"/>
  <c r="L203" i="4"/>
  <c r="M203" i="4"/>
  <c r="N203" i="4"/>
  <c r="A204" i="4"/>
  <c r="C204" i="4"/>
  <c r="D204" i="4"/>
  <c r="E204" i="4"/>
  <c r="F204" i="4"/>
  <c r="B204" i="4"/>
  <c r="G204" i="4"/>
  <c r="I204" i="4"/>
  <c r="J204" i="4"/>
  <c r="K204" i="4"/>
  <c r="L204" i="4"/>
  <c r="M204" i="4"/>
  <c r="N204" i="4"/>
  <c r="A205" i="4"/>
  <c r="C205" i="4"/>
  <c r="D205" i="4"/>
  <c r="E205" i="4"/>
  <c r="F205" i="4"/>
  <c r="B205" i="4"/>
  <c r="G205" i="4"/>
  <c r="I205" i="4"/>
  <c r="J205" i="4"/>
  <c r="K205" i="4"/>
  <c r="L205" i="4"/>
  <c r="M205" i="4"/>
  <c r="N205" i="4"/>
  <c r="A206" i="4"/>
  <c r="C206" i="4"/>
  <c r="D206" i="4"/>
  <c r="E206" i="4"/>
  <c r="F206" i="4"/>
  <c r="B206" i="4"/>
  <c r="G206" i="4"/>
  <c r="I206" i="4"/>
  <c r="J206" i="4"/>
  <c r="K206" i="4"/>
  <c r="L206" i="4"/>
  <c r="M206" i="4"/>
  <c r="N206" i="4"/>
  <c r="A207" i="4"/>
  <c r="C207" i="4"/>
  <c r="D207" i="4"/>
  <c r="E207" i="4"/>
  <c r="F207" i="4"/>
  <c r="B207" i="4"/>
  <c r="G207" i="4"/>
  <c r="I207" i="4"/>
  <c r="J207" i="4"/>
  <c r="K207" i="4"/>
  <c r="L207" i="4"/>
  <c r="M207" i="4"/>
  <c r="N207" i="4"/>
  <c r="A208" i="4"/>
  <c r="C208" i="4"/>
  <c r="D208" i="4"/>
  <c r="E208" i="4"/>
  <c r="F208" i="4"/>
  <c r="B208" i="4"/>
  <c r="G208" i="4"/>
  <c r="I208" i="4"/>
  <c r="J208" i="4"/>
  <c r="K208" i="4"/>
  <c r="L208" i="4"/>
  <c r="M208" i="4"/>
  <c r="N208" i="4"/>
  <c r="A209" i="4"/>
  <c r="C209" i="4"/>
  <c r="D209" i="4"/>
  <c r="E209" i="4"/>
  <c r="F209" i="4"/>
  <c r="B209" i="4"/>
  <c r="G209" i="4"/>
  <c r="I209" i="4"/>
  <c r="J209" i="4"/>
  <c r="K209" i="4"/>
  <c r="L209" i="4"/>
  <c r="M209" i="4"/>
  <c r="N209" i="4"/>
  <c r="A210" i="4"/>
  <c r="C210" i="4"/>
  <c r="D210" i="4"/>
  <c r="E210" i="4"/>
  <c r="F210" i="4"/>
  <c r="B210" i="4"/>
  <c r="G210" i="4"/>
  <c r="I210" i="4"/>
  <c r="J210" i="4"/>
  <c r="K210" i="4"/>
  <c r="L210" i="4"/>
  <c r="M210" i="4"/>
  <c r="N210" i="4"/>
  <c r="A211" i="4"/>
  <c r="C211" i="4"/>
  <c r="D211" i="4"/>
  <c r="E211" i="4"/>
  <c r="F211" i="4"/>
  <c r="B211" i="4"/>
  <c r="G211" i="4"/>
  <c r="I211" i="4"/>
  <c r="J211" i="4"/>
  <c r="K211" i="4"/>
  <c r="L211" i="4"/>
  <c r="M211" i="4"/>
  <c r="N211" i="4"/>
  <c r="A212" i="4"/>
  <c r="C212" i="4"/>
  <c r="D212" i="4"/>
  <c r="E212" i="4"/>
  <c r="F212" i="4"/>
  <c r="B212" i="4"/>
  <c r="G212" i="4"/>
  <c r="I212" i="4"/>
  <c r="J212" i="4"/>
  <c r="K212" i="4"/>
  <c r="L212" i="4"/>
  <c r="M212" i="4"/>
  <c r="N212" i="4"/>
  <c r="A213" i="4"/>
  <c r="C213" i="4"/>
  <c r="D213" i="4"/>
  <c r="E213" i="4"/>
  <c r="F213" i="4"/>
  <c r="B213" i="4"/>
  <c r="G213" i="4"/>
  <c r="I213" i="4"/>
  <c r="J213" i="4"/>
  <c r="K213" i="4"/>
  <c r="L213" i="4"/>
  <c r="M213" i="4"/>
  <c r="N213" i="4"/>
  <c r="A214" i="4"/>
  <c r="C214" i="4"/>
  <c r="D214" i="4"/>
  <c r="E214" i="4"/>
  <c r="F214" i="4"/>
  <c r="B214" i="4"/>
  <c r="G214" i="4"/>
  <c r="I214" i="4"/>
  <c r="J214" i="4"/>
  <c r="K214" i="4"/>
  <c r="L214" i="4"/>
  <c r="M214" i="4"/>
  <c r="N214" i="4"/>
  <c r="A215" i="4"/>
  <c r="C215" i="4"/>
  <c r="D215" i="4"/>
  <c r="E215" i="4"/>
  <c r="F215" i="4"/>
  <c r="B215" i="4"/>
  <c r="G215" i="4"/>
  <c r="I215" i="4"/>
  <c r="J215" i="4"/>
  <c r="K215" i="4"/>
  <c r="L215" i="4"/>
  <c r="M215" i="4"/>
  <c r="N215" i="4"/>
  <c r="A216" i="4"/>
  <c r="C216" i="4"/>
  <c r="D216" i="4"/>
  <c r="E216" i="4"/>
  <c r="F216" i="4"/>
  <c r="B216" i="4"/>
  <c r="G216" i="4"/>
  <c r="I216" i="4"/>
  <c r="J216" i="4"/>
  <c r="K216" i="4"/>
  <c r="L216" i="4"/>
  <c r="M216" i="4"/>
  <c r="N216" i="4"/>
  <c r="A217" i="4"/>
  <c r="C217" i="4"/>
  <c r="D217" i="4"/>
  <c r="E217" i="4"/>
  <c r="F217" i="4"/>
  <c r="B217" i="4"/>
  <c r="G217" i="4"/>
  <c r="I217" i="4"/>
  <c r="J217" i="4"/>
  <c r="K217" i="4"/>
  <c r="L217" i="4"/>
  <c r="M217" i="4"/>
  <c r="N217" i="4"/>
  <c r="A218" i="4"/>
  <c r="C218" i="4"/>
  <c r="D218" i="4"/>
  <c r="E218" i="4"/>
  <c r="F218" i="4"/>
  <c r="B218" i="4"/>
  <c r="G218" i="4"/>
  <c r="I218" i="4"/>
  <c r="J218" i="4"/>
  <c r="K218" i="4"/>
  <c r="L218" i="4"/>
  <c r="M218" i="4"/>
  <c r="N218" i="4"/>
  <c r="A219" i="4"/>
  <c r="C219" i="4"/>
  <c r="D219" i="4"/>
  <c r="E219" i="4"/>
  <c r="F219" i="4"/>
  <c r="B219" i="4"/>
  <c r="G219" i="4"/>
  <c r="I219" i="4"/>
  <c r="J219" i="4"/>
  <c r="K219" i="4"/>
  <c r="L219" i="4"/>
  <c r="M219" i="4"/>
  <c r="N219" i="4"/>
  <c r="A220" i="4"/>
  <c r="C220" i="4"/>
  <c r="D220" i="4"/>
  <c r="E220" i="4"/>
  <c r="F220" i="4"/>
  <c r="B220" i="4"/>
  <c r="G220" i="4"/>
  <c r="I220" i="4"/>
  <c r="J220" i="4"/>
  <c r="K220" i="4"/>
  <c r="L220" i="4"/>
  <c r="M220" i="4"/>
  <c r="N220" i="4"/>
  <c r="A221" i="4"/>
  <c r="C221" i="4"/>
  <c r="D221" i="4"/>
  <c r="E221" i="4"/>
  <c r="F221" i="4"/>
  <c r="B221" i="4"/>
  <c r="G221" i="4"/>
  <c r="I221" i="4"/>
  <c r="J221" i="4"/>
  <c r="K221" i="4"/>
  <c r="L221" i="4"/>
  <c r="M221" i="4"/>
  <c r="N221" i="4"/>
  <c r="A222" i="4"/>
  <c r="C222" i="4"/>
  <c r="D222" i="4"/>
  <c r="E222" i="4"/>
  <c r="F222" i="4"/>
  <c r="B222" i="4"/>
  <c r="G222" i="4"/>
  <c r="I222" i="4"/>
  <c r="J222" i="4"/>
  <c r="K222" i="4"/>
  <c r="L222" i="4"/>
  <c r="M222" i="4"/>
  <c r="N222" i="4"/>
  <c r="A223" i="4"/>
  <c r="C223" i="4"/>
  <c r="D223" i="4"/>
  <c r="E223" i="4"/>
  <c r="F223" i="4"/>
  <c r="B223" i="4"/>
  <c r="G223" i="4"/>
  <c r="I223" i="4"/>
  <c r="J223" i="4"/>
  <c r="K223" i="4"/>
  <c r="L223" i="4"/>
  <c r="M223" i="4"/>
  <c r="N223" i="4"/>
  <c r="A224" i="4"/>
  <c r="C224" i="4"/>
  <c r="D224" i="4"/>
  <c r="E224" i="4"/>
  <c r="F224" i="4"/>
  <c r="B224" i="4"/>
  <c r="G224" i="4"/>
  <c r="I224" i="4"/>
  <c r="J224" i="4"/>
  <c r="K224" i="4"/>
  <c r="L224" i="4"/>
  <c r="M224" i="4"/>
  <c r="N224" i="4"/>
  <c r="A225" i="4"/>
  <c r="C225" i="4"/>
  <c r="D225" i="4"/>
  <c r="E225" i="4"/>
  <c r="F225" i="4"/>
  <c r="B225" i="4"/>
  <c r="G225" i="4"/>
  <c r="I225" i="4"/>
  <c r="J225" i="4"/>
  <c r="K225" i="4"/>
  <c r="L225" i="4"/>
  <c r="M225" i="4"/>
  <c r="N225" i="4"/>
  <c r="A226" i="4"/>
  <c r="C226" i="4"/>
  <c r="D226" i="4"/>
  <c r="E226" i="4"/>
  <c r="F226" i="4"/>
  <c r="B226" i="4"/>
  <c r="G226" i="4"/>
  <c r="I226" i="4"/>
  <c r="J226" i="4"/>
  <c r="K226" i="4"/>
  <c r="L226" i="4"/>
  <c r="M226" i="4"/>
  <c r="N226" i="4"/>
  <c r="A227" i="4"/>
  <c r="C227" i="4"/>
  <c r="D227" i="4"/>
  <c r="E227" i="4"/>
  <c r="F227" i="4"/>
  <c r="B227" i="4"/>
  <c r="G227" i="4"/>
  <c r="I227" i="4"/>
  <c r="J227" i="4"/>
  <c r="K227" i="4"/>
  <c r="L227" i="4"/>
  <c r="M227" i="4"/>
  <c r="N227" i="4"/>
  <c r="A228" i="4"/>
  <c r="C228" i="4"/>
  <c r="D228" i="4"/>
  <c r="E228" i="4"/>
  <c r="F228" i="4"/>
  <c r="B228" i="4"/>
  <c r="G228" i="4"/>
  <c r="I228" i="4"/>
  <c r="J228" i="4"/>
  <c r="K228" i="4"/>
  <c r="L228" i="4"/>
  <c r="M228" i="4"/>
  <c r="N228" i="4"/>
  <c r="A229" i="4"/>
  <c r="C229" i="4"/>
  <c r="D229" i="4"/>
  <c r="E229" i="4"/>
  <c r="F229" i="4"/>
  <c r="B229" i="4"/>
  <c r="G229" i="4"/>
  <c r="I229" i="4"/>
  <c r="J229" i="4"/>
  <c r="K229" i="4"/>
  <c r="L229" i="4"/>
  <c r="M229" i="4"/>
  <c r="N229" i="4"/>
  <c r="A230" i="4"/>
  <c r="C230" i="4"/>
  <c r="D230" i="4"/>
  <c r="E230" i="4"/>
  <c r="F230" i="4"/>
  <c r="B230" i="4"/>
  <c r="G230" i="4"/>
  <c r="I230" i="4"/>
  <c r="J230" i="4"/>
  <c r="K230" i="4"/>
  <c r="L230" i="4"/>
  <c r="M230" i="4"/>
  <c r="N230" i="4"/>
  <c r="A231" i="4"/>
  <c r="C231" i="4"/>
  <c r="D231" i="4"/>
  <c r="E231" i="4"/>
  <c r="F231" i="4"/>
  <c r="B231" i="4"/>
  <c r="G231" i="4"/>
  <c r="I231" i="4"/>
  <c r="J231" i="4"/>
  <c r="K231" i="4"/>
  <c r="L231" i="4"/>
  <c r="M231" i="4"/>
  <c r="N231" i="4"/>
  <c r="A232" i="4"/>
  <c r="C232" i="4"/>
  <c r="D232" i="4"/>
  <c r="E232" i="4"/>
  <c r="F232" i="4"/>
  <c r="B232" i="4"/>
  <c r="G232" i="4"/>
  <c r="I232" i="4"/>
  <c r="J232" i="4"/>
  <c r="K232" i="4"/>
  <c r="L232" i="4"/>
  <c r="M232" i="4"/>
  <c r="N232" i="4"/>
  <c r="A233" i="4"/>
  <c r="C233" i="4"/>
  <c r="D233" i="4"/>
  <c r="E233" i="4"/>
  <c r="F233" i="4"/>
  <c r="B233" i="4"/>
  <c r="G233" i="4"/>
  <c r="I233" i="4"/>
  <c r="J233" i="4"/>
  <c r="K233" i="4"/>
  <c r="L233" i="4"/>
  <c r="M233" i="4"/>
  <c r="N233" i="4"/>
  <c r="A234" i="4"/>
  <c r="C234" i="4"/>
  <c r="D234" i="4"/>
  <c r="E234" i="4"/>
  <c r="F234" i="4"/>
  <c r="B234" i="4"/>
  <c r="G234" i="4"/>
  <c r="I234" i="4"/>
  <c r="J234" i="4"/>
  <c r="K234" i="4"/>
  <c r="L234" i="4"/>
  <c r="M234" i="4"/>
  <c r="N234" i="4"/>
  <c r="A235" i="4"/>
  <c r="C235" i="4"/>
  <c r="D235" i="4"/>
  <c r="E235" i="4"/>
  <c r="F235" i="4"/>
  <c r="B235" i="4"/>
  <c r="G235" i="4"/>
  <c r="I235" i="4"/>
  <c r="J235" i="4"/>
  <c r="K235" i="4"/>
  <c r="L235" i="4"/>
  <c r="M235" i="4"/>
  <c r="N235" i="4"/>
  <c r="A236" i="4"/>
  <c r="C236" i="4"/>
  <c r="D236" i="4"/>
  <c r="E236" i="4"/>
  <c r="F236" i="4"/>
  <c r="B236" i="4"/>
  <c r="G236" i="4"/>
  <c r="I236" i="4"/>
  <c r="J236" i="4"/>
  <c r="K236" i="4"/>
  <c r="L236" i="4"/>
  <c r="M236" i="4"/>
  <c r="N236" i="4"/>
  <c r="A237" i="4"/>
  <c r="C237" i="4"/>
  <c r="D237" i="4"/>
  <c r="E237" i="4"/>
  <c r="F237" i="4"/>
  <c r="B237" i="4"/>
  <c r="G237" i="4"/>
  <c r="I237" i="4"/>
  <c r="J237" i="4"/>
  <c r="K237" i="4"/>
  <c r="L237" i="4"/>
  <c r="M237" i="4"/>
  <c r="N237" i="4"/>
  <c r="A238" i="4"/>
  <c r="C238" i="4"/>
  <c r="D238" i="4"/>
  <c r="E238" i="4"/>
  <c r="F238" i="4"/>
  <c r="B238" i="4"/>
  <c r="G238" i="4"/>
  <c r="I238" i="4"/>
  <c r="J238" i="4"/>
  <c r="K238" i="4"/>
  <c r="L238" i="4"/>
  <c r="M238" i="4"/>
  <c r="N238" i="4"/>
  <c r="A239" i="4"/>
  <c r="C239" i="4"/>
  <c r="D239" i="4"/>
  <c r="E239" i="4"/>
  <c r="F239" i="4"/>
  <c r="B239" i="4"/>
  <c r="G239" i="4"/>
  <c r="I239" i="4"/>
  <c r="J239" i="4"/>
  <c r="K239" i="4"/>
  <c r="L239" i="4"/>
  <c r="M239" i="4"/>
  <c r="N239" i="4"/>
  <c r="A240" i="4"/>
  <c r="C240" i="4"/>
  <c r="D240" i="4"/>
  <c r="E240" i="4"/>
  <c r="F240" i="4"/>
  <c r="B240" i="4"/>
  <c r="G240" i="4"/>
  <c r="I240" i="4"/>
  <c r="J240" i="4"/>
  <c r="K240" i="4"/>
  <c r="L240" i="4"/>
  <c r="M240" i="4"/>
  <c r="N240" i="4"/>
  <c r="A241" i="4"/>
  <c r="C241" i="4"/>
  <c r="D241" i="4"/>
  <c r="E241" i="4"/>
  <c r="F241" i="4"/>
  <c r="B241" i="4"/>
  <c r="G241" i="4"/>
  <c r="I241" i="4"/>
  <c r="J241" i="4"/>
  <c r="K241" i="4"/>
  <c r="L241" i="4"/>
  <c r="M241" i="4"/>
  <c r="N241" i="4"/>
  <c r="A242" i="4"/>
  <c r="C242" i="4"/>
  <c r="D242" i="4"/>
  <c r="E242" i="4"/>
  <c r="F242" i="4"/>
  <c r="B242" i="4"/>
  <c r="G242" i="4"/>
  <c r="I242" i="4"/>
  <c r="J242" i="4"/>
  <c r="K242" i="4"/>
  <c r="L242" i="4"/>
  <c r="M242" i="4"/>
  <c r="N242" i="4"/>
  <c r="A243" i="4"/>
  <c r="C243" i="4"/>
  <c r="D243" i="4"/>
  <c r="E243" i="4"/>
  <c r="F243" i="4"/>
  <c r="B243" i="4"/>
  <c r="G243" i="4"/>
  <c r="I243" i="4"/>
  <c r="J243" i="4"/>
  <c r="K243" i="4"/>
  <c r="L243" i="4"/>
  <c r="M243" i="4"/>
  <c r="N243" i="4"/>
  <c r="A244" i="4"/>
  <c r="C244" i="4"/>
  <c r="D244" i="4"/>
  <c r="E244" i="4"/>
  <c r="F244" i="4"/>
  <c r="B244" i="4"/>
  <c r="G244" i="4"/>
  <c r="I244" i="4"/>
  <c r="J244" i="4"/>
  <c r="K244" i="4"/>
  <c r="L244" i="4"/>
  <c r="M244" i="4"/>
  <c r="N244" i="4"/>
  <c r="A245" i="4"/>
  <c r="C245" i="4"/>
  <c r="D245" i="4"/>
  <c r="E245" i="4"/>
  <c r="F245" i="4"/>
  <c r="B245" i="4"/>
  <c r="G245" i="4"/>
  <c r="I245" i="4"/>
  <c r="J245" i="4"/>
  <c r="K245" i="4"/>
  <c r="L245" i="4"/>
  <c r="M245" i="4"/>
  <c r="N245" i="4"/>
  <c r="A246" i="4"/>
  <c r="C246" i="4"/>
  <c r="D246" i="4"/>
  <c r="E246" i="4"/>
  <c r="F246" i="4"/>
  <c r="B246" i="4"/>
  <c r="G246" i="4"/>
  <c r="I246" i="4"/>
  <c r="J246" i="4"/>
  <c r="K246" i="4"/>
  <c r="L246" i="4"/>
  <c r="M246" i="4"/>
  <c r="N246" i="4"/>
  <c r="A247" i="4"/>
  <c r="C247" i="4"/>
  <c r="D247" i="4"/>
  <c r="E247" i="4"/>
  <c r="F247" i="4"/>
  <c r="B247" i="4"/>
  <c r="G247" i="4"/>
  <c r="I247" i="4"/>
  <c r="J247" i="4"/>
  <c r="K247" i="4"/>
  <c r="L247" i="4"/>
  <c r="M247" i="4"/>
  <c r="N247" i="4"/>
  <c r="A248" i="4"/>
  <c r="C248" i="4"/>
  <c r="D248" i="4"/>
  <c r="E248" i="4"/>
  <c r="F248" i="4"/>
  <c r="B248" i="4"/>
  <c r="G248" i="4"/>
  <c r="I248" i="4"/>
  <c r="J248" i="4"/>
  <c r="K248" i="4"/>
  <c r="L248" i="4"/>
  <c r="M248" i="4"/>
  <c r="N248" i="4"/>
  <c r="A249" i="4"/>
  <c r="C249" i="4"/>
  <c r="D249" i="4"/>
  <c r="E249" i="4"/>
  <c r="F249" i="4"/>
  <c r="B249" i="4"/>
  <c r="G249" i="4"/>
  <c r="I249" i="4"/>
  <c r="J249" i="4"/>
  <c r="K249" i="4"/>
  <c r="L249" i="4"/>
  <c r="M249" i="4"/>
  <c r="N249" i="4"/>
  <c r="A250" i="4"/>
  <c r="C250" i="4"/>
  <c r="D250" i="4"/>
  <c r="E250" i="4"/>
  <c r="F250" i="4"/>
  <c r="B250" i="4"/>
  <c r="G250" i="4"/>
  <c r="I250" i="4"/>
  <c r="J250" i="4"/>
  <c r="K250" i="4"/>
  <c r="L250" i="4"/>
  <c r="M250" i="4"/>
  <c r="N250" i="4"/>
  <c r="A251" i="4"/>
  <c r="C251" i="4"/>
  <c r="D251" i="4"/>
  <c r="E251" i="4"/>
  <c r="F251" i="4"/>
  <c r="B251" i="4"/>
  <c r="G251" i="4"/>
  <c r="I251" i="4"/>
  <c r="J251" i="4"/>
  <c r="K251" i="4"/>
  <c r="L251" i="4"/>
  <c r="M251" i="4"/>
  <c r="N251" i="4"/>
  <c r="A252" i="4"/>
  <c r="C252" i="4"/>
  <c r="D252" i="4"/>
  <c r="E252" i="4"/>
  <c r="F252" i="4"/>
  <c r="B252" i="4"/>
  <c r="G252" i="4"/>
  <c r="I252" i="4"/>
  <c r="J252" i="4"/>
  <c r="K252" i="4"/>
  <c r="L252" i="4"/>
  <c r="M252" i="4"/>
  <c r="N252" i="4"/>
  <c r="A253" i="4"/>
  <c r="C253" i="4"/>
  <c r="D253" i="4"/>
  <c r="E253" i="4"/>
  <c r="F253" i="4"/>
  <c r="B253" i="4"/>
  <c r="G253" i="4"/>
  <c r="I253" i="4"/>
  <c r="J253" i="4"/>
  <c r="K253" i="4"/>
  <c r="L253" i="4"/>
  <c r="M253" i="4"/>
  <c r="N253" i="4"/>
  <c r="A254" i="4"/>
  <c r="C254" i="4"/>
  <c r="D254" i="4"/>
  <c r="E254" i="4"/>
  <c r="F254" i="4"/>
  <c r="B254" i="4"/>
  <c r="G254" i="4"/>
  <c r="I254" i="4"/>
  <c r="J254" i="4"/>
  <c r="K254" i="4"/>
  <c r="L254" i="4"/>
  <c r="M254" i="4"/>
  <c r="N254" i="4"/>
  <c r="A255" i="4"/>
  <c r="C255" i="4"/>
  <c r="D255" i="4"/>
  <c r="E255" i="4"/>
  <c r="F255" i="4"/>
  <c r="B255" i="4"/>
  <c r="G255" i="4"/>
  <c r="I255" i="4"/>
  <c r="J255" i="4"/>
  <c r="K255" i="4"/>
  <c r="L255" i="4"/>
  <c r="M255" i="4"/>
  <c r="N255" i="4"/>
  <c r="A256" i="4"/>
  <c r="C256" i="4"/>
  <c r="D256" i="4"/>
  <c r="E256" i="4"/>
  <c r="F256" i="4"/>
  <c r="B256" i="4"/>
  <c r="G256" i="4"/>
  <c r="I256" i="4"/>
  <c r="J256" i="4"/>
  <c r="K256" i="4"/>
  <c r="L256" i="4"/>
  <c r="M256" i="4"/>
  <c r="N256" i="4"/>
  <c r="A257" i="4"/>
  <c r="C257" i="4"/>
  <c r="D257" i="4"/>
  <c r="E257" i="4"/>
  <c r="F257" i="4"/>
  <c r="B257" i="4"/>
  <c r="G257" i="4"/>
  <c r="I257" i="4"/>
  <c r="J257" i="4"/>
  <c r="K257" i="4"/>
  <c r="L257" i="4"/>
  <c r="M257" i="4"/>
  <c r="N257" i="4"/>
  <c r="A258" i="4"/>
  <c r="C258" i="4"/>
  <c r="D258" i="4"/>
  <c r="E258" i="4"/>
  <c r="F258" i="4"/>
  <c r="B258" i="4"/>
  <c r="G258" i="4"/>
  <c r="I258" i="4"/>
  <c r="J258" i="4"/>
  <c r="K258" i="4"/>
  <c r="L258" i="4"/>
  <c r="M258" i="4"/>
  <c r="N258" i="4"/>
  <c r="A259" i="4"/>
  <c r="C259" i="4"/>
  <c r="D259" i="4"/>
  <c r="E259" i="4"/>
  <c r="F259" i="4"/>
  <c r="B259" i="4"/>
  <c r="G259" i="4"/>
  <c r="I259" i="4"/>
  <c r="J259" i="4"/>
  <c r="K259" i="4"/>
  <c r="L259" i="4"/>
  <c r="M259" i="4"/>
  <c r="N259" i="4"/>
  <c r="A260" i="4"/>
  <c r="C260" i="4"/>
  <c r="D260" i="4"/>
  <c r="E260" i="4"/>
  <c r="F260" i="4"/>
  <c r="B260" i="4"/>
  <c r="G260" i="4"/>
  <c r="I260" i="4"/>
  <c r="J260" i="4"/>
  <c r="K260" i="4"/>
  <c r="L260" i="4"/>
  <c r="M260" i="4"/>
  <c r="N260" i="4"/>
  <c r="A261" i="4"/>
  <c r="C261" i="4"/>
  <c r="D261" i="4"/>
  <c r="E261" i="4"/>
  <c r="F261" i="4"/>
  <c r="B261" i="4"/>
  <c r="G261" i="4"/>
  <c r="I261" i="4"/>
  <c r="J261" i="4"/>
  <c r="K261" i="4"/>
  <c r="L261" i="4"/>
  <c r="M261" i="4"/>
  <c r="N261" i="4"/>
  <c r="A262" i="4"/>
  <c r="C262" i="4"/>
  <c r="D262" i="4"/>
  <c r="E262" i="4"/>
  <c r="F262" i="4"/>
  <c r="B262" i="4"/>
  <c r="G262" i="4"/>
  <c r="I262" i="4"/>
  <c r="J262" i="4"/>
  <c r="K262" i="4"/>
  <c r="L262" i="4"/>
  <c r="M262" i="4"/>
  <c r="N262" i="4"/>
  <c r="A263" i="4"/>
  <c r="C263" i="4"/>
  <c r="D263" i="4"/>
  <c r="E263" i="4"/>
  <c r="F263" i="4"/>
  <c r="B263" i="4"/>
  <c r="G263" i="4"/>
  <c r="I263" i="4"/>
  <c r="J263" i="4"/>
  <c r="K263" i="4"/>
  <c r="L263" i="4"/>
  <c r="M263" i="4"/>
  <c r="N263" i="4"/>
  <c r="A264" i="4"/>
  <c r="C264" i="4"/>
  <c r="D264" i="4"/>
  <c r="E264" i="4"/>
  <c r="F264" i="4"/>
  <c r="B264" i="4"/>
  <c r="G264" i="4"/>
  <c r="I264" i="4"/>
  <c r="J264" i="4"/>
  <c r="K264" i="4"/>
  <c r="L264" i="4"/>
  <c r="M264" i="4"/>
  <c r="N264" i="4"/>
  <c r="A265" i="4"/>
  <c r="C265" i="4"/>
  <c r="D265" i="4"/>
  <c r="E265" i="4"/>
  <c r="F265" i="4"/>
  <c r="B265" i="4"/>
  <c r="G265" i="4"/>
  <c r="I265" i="4"/>
  <c r="J265" i="4"/>
  <c r="K265" i="4"/>
  <c r="L265" i="4"/>
  <c r="M265" i="4"/>
  <c r="N265" i="4"/>
  <c r="A266" i="4"/>
  <c r="C266" i="4"/>
  <c r="D266" i="4"/>
  <c r="E266" i="4"/>
  <c r="F266" i="4"/>
  <c r="B266" i="4"/>
  <c r="G266" i="4"/>
  <c r="I266" i="4"/>
  <c r="J266" i="4"/>
  <c r="K266" i="4"/>
  <c r="L266" i="4"/>
  <c r="M266" i="4"/>
  <c r="N266" i="4"/>
  <c r="A267" i="4"/>
  <c r="C267" i="4"/>
  <c r="D267" i="4"/>
  <c r="E267" i="4"/>
  <c r="F267" i="4"/>
  <c r="B267" i="4"/>
  <c r="G267" i="4"/>
  <c r="I267" i="4"/>
  <c r="J267" i="4"/>
  <c r="K267" i="4"/>
  <c r="L267" i="4"/>
  <c r="M267" i="4"/>
  <c r="N267" i="4"/>
  <c r="A268" i="4"/>
  <c r="C268" i="4"/>
  <c r="D268" i="4"/>
  <c r="E268" i="4"/>
  <c r="F268" i="4"/>
  <c r="B268" i="4"/>
  <c r="G268" i="4"/>
  <c r="I268" i="4"/>
  <c r="J268" i="4"/>
  <c r="K268" i="4"/>
  <c r="L268" i="4"/>
  <c r="M268" i="4"/>
  <c r="N268" i="4"/>
  <c r="A269" i="4"/>
  <c r="C269" i="4"/>
  <c r="D269" i="4"/>
  <c r="E269" i="4"/>
  <c r="F269" i="4"/>
  <c r="B269" i="4"/>
  <c r="G269" i="4"/>
  <c r="I269" i="4"/>
  <c r="J269" i="4"/>
  <c r="K269" i="4"/>
  <c r="L269" i="4"/>
  <c r="M269" i="4"/>
  <c r="N269" i="4"/>
  <c r="A270" i="4"/>
  <c r="C270" i="4"/>
  <c r="D270" i="4"/>
  <c r="E270" i="4"/>
  <c r="F270" i="4"/>
  <c r="B270" i="4"/>
  <c r="G270" i="4"/>
  <c r="I270" i="4"/>
  <c r="J270" i="4"/>
  <c r="K270" i="4"/>
  <c r="L270" i="4"/>
  <c r="M270" i="4"/>
  <c r="N270" i="4"/>
  <c r="A271" i="4"/>
  <c r="C271" i="4"/>
  <c r="D271" i="4"/>
  <c r="E271" i="4"/>
  <c r="F271" i="4"/>
  <c r="B271" i="4"/>
  <c r="G271" i="4"/>
  <c r="I271" i="4"/>
  <c r="J271" i="4"/>
  <c r="K271" i="4"/>
  <c r="L271" i="4"/>
  <c r="M271" i="4"/>
  <c r="N271" i="4"/>
  <c r="A272" i="4"/>
  <c r="C272" i="4"/>
  <c r="D272" i="4"/>
  <c r="E272" i="4"/>
  <c r="F272" i="4"/>
  <c r="B272" i="4"/>
  <c r="G272" i="4"/>
  <c r="I272" i="4"/>
  <c r="J272" i="4"/>
  <c r="K272" i="4"/>
  <c r="L272" i="4"/>
  <c r="M272" i="4"/>
  <c r="N272" i="4"/>
  <c r="A273" i="4"/>
  <c r="C273" i="4"/>
  <c r="D273" i="4"/>
  <c r="E273" i="4"/>
  <c r="F273" i="4"/>
  <c r="B273" i="4"/>
  <c r="G273" i="4"/>
  <c r="I273" i="4"/>
  <c r="J273" i="4"/>
  <c r="K273" i="4"/>
  <c r="L273" i="4"/>
  <c r="M273" i="4"/>
  <c r="N273" i="4"/>
  <c r="A274" i="4"/>
  <c r="C274" i="4"/>
  <c r="D274" i="4"/>
  <c r="E274" i="4"/>
  <c r="F274" i="4"/>
  <c r="B274" i="4"/>
  <c r="G274" i="4"/>
  <c r="I274" i="4"/>
  <c r="J274" i="4"/>
  <c r="K274" i="4"/>
  <c r="L274" i="4"/>
  <c r="M274" i="4"/>
  <c r="N274" i="4"/>
  <c r="A275" i="4"/>
  <c r="C275" i="4"/>
  <c r="D275" i="4"/>
  <c r="E275" i="4"/>
  <c r="F275" i="4"/>
  <c r="B275" i="4"/>
  <c r="G275" i="4"/>
  <c r="I275" i="4"/>
  <c r="J275" i="4"/>
  <c r="K275" i="4"/>
  <c r="L275" i="4"/>
  <c r="M275" i="4"/>
  <c r="N275" i="4"/>
  <c r="A276" i="4"/>
  <c r="C276" i="4"/>
  <c r="D276" i="4"/>
  <c r="E276" i="4"/>
  <c r="F276" i="4"/>
  <c r="B276" i="4"/>
  <c r="G276" i="4"/>
  <c r="I276" i="4"/>
  <c r="J276" i="4"/>
  <c r="K276" i="4"/>
  <c r="L276" i="4"/>
  <c r="M276" i="4"/>
  <c r="N276" i="4"/>
  <c r="A277" i="4"/>
  <c r="C277" i="4"/>
  <c r="D277" i="4"/>
  <c r="E277" i="4"/>
  <c r="F277" i="4"/>
  <c r="B277" i="4"/>
  <c r="G277" i="4"/>
  <c r="I277" i="4"/>
  <c r="J277" i="4"/>
  <c r="K277" i="4"/>
  <c r="L277" i="4"/>
  <c r="M277" i="4"/>
  <c r="N277" i="4"/>
  <c r="A278" i="4"/>
  <c r="C278" i="4"/>
  <c r="D278" i="4"/>
  <c r="E278" i="4"/>
  <c r="F278" i="4"/>
  <c r="B278" i="4"/>
  <c r="G278" i="4"/>
  <c r="I278" i="4"/>
  <c r="J278" i="4"/>
  <c r="K278" i="4"/>
  <c r="L278" i="4"/>
  <c r="M278" i="4"/>
  <c r="N278" i="4"/>
  <c r="A279" i="4"/>
  <c r="C279" i="4"/>
  <c r="D279" i="4"/>
  <c r="E279" i="4"/>
  <c r="F279" i="4"/>
  <c r="B279" i="4"/>
  <c r="G279" i="4"/>
  <c r="I279" i="4"/>
  <c r="J279" i="4"/>
  <c r="K279" i="4"/>
  <c r="L279" i="4"/>
  <c r="M279" i="4"/>
  <c r="N279" i="4"/>
  <c r="A280" i="4"/>
  <c r="C280" i="4"/>
  <c r="D280" i="4"/>
  <c r="E280" i="4"/>
  <c r="F280" i="4"/>
  <c r="B280" i="4"/>
  <c r="G280" i="4"/>
  <c r="I280" i="4"/>
  <c r="J280" i="4"/>
  <c r="K280" i="4"/>
  <c r="L280" i="4"/>
  <c r="M280" i="4"/>
  <c r="N280" i="4"/>
  <c r="A281" i="4"/>
  <c r="C281" i="4"/>
  <c r="D281" i="4"/>
  <c r="E281" i="4"/>
  <c r="F281" i="4"/>
  <c r="B281" i="4"/>
  <c r="G281" i="4"/>
  <c r="I281" i="4"/>
  <c r="J281" i="4"/>
  <c r="K281" i="4"/>
  <c r="L281" i="4"/>
  <c r="M281" i="4"/>
  <c r="N281" i="4"/>
  <c r="A282" i="4"/>
  <c r="C282" i="4"/>
  <c r="D282" i="4"/>
  <c r="E282" i="4"/>
  <c r="F282" i="4"/>
  <c r="B282" i="4"/>
  <c r="G282" i="4"/>
  <c r="I282" i="4"/>
  <c r="J282" i="4"/>
  <c r="K282" i="4"/>
  <c r="L282" i="4"/>
  <c r="M282" i="4"/>
  <c r="N282" i="4"/>
  <c r="A283" i="4"/>
  <c r="C283" i="4"/>
  <c r="D283" i="4"/>
  <c r="E283" i="4"/>
  <c r="F283" i="4"/>
  <c r="B283" i="4"/>
  <c r="G283" i="4"/>
  <c r="I283" i="4"/>
  <c r="J283" i="4"/>
  <c r="K283" i="4"/>
  <c r="L283" i="4"/>
  <c r="M283" i="4"/>
  <c r="N283" i="4"/>
  <c r="A284" i="4"/>
  <c r="C284" i="4"/>
  <c r="D284" i="4"/>
  <c r="E284" i="4"/>
  <c r="F284" i="4"/>
  <c r="B284" i="4"/>
  <c r="G284" i="4"/>
  <c r="I284" i="4"/>
  <c r="J284" i="4"/>
  <c r="K284" i="4"/>
  <c r="L284" i="4"/>
  <c r="M284" i="4"/>
  <c r="N284" i="4"/>
  <c r="A285" i="4"/>
  <c r="C285" i="4"/>
  <c r="D285" i="4"/>
  <c r="E285" i="4"/>
  <c r="F285" i="4"/>
  <c r="B285" i="4"/>
  <c r="G285" i="4"/>
  <c r="I285" i="4"/>
  <c r="J285" i="4"/>
  <c r="K285" i="4"/>
  <c r="L285" i="4"/>
  <c r="M285" i="4"/>
  <c r="N285" i="4"/>
  <c r="A286" i="4"/>
  <c r="C286" i="4"/>
  <c r="D286" i="4"/>
  <c r="E286" i="4"/>
  <c r="F286" i="4"/>
  <c r="B286" i="4"/>
  <c r="G286" i="4"/>
  <c r="I286" i="4"/>
  <c r="J286" i="4"/>
  <c r="K286" i="4"/>
  <c r="L286" i="4"/>
  <c r="M286" i="4"/>
  <c r="N286" i="4"/>
  <c r="A287" i="4"/>
  <c r="C287" i="4"/>
  <c r="D287" i="4"/>
  <c r="E287" i="4"/>
  <c r="F287" i="4"/>
  <c r="B287" i="4"/>
  <c r="G287" i="4"/>
  <c r="I287" i="4"/>
  <c r="J287" i="4"/>
  <c r="K287" i="4"/>
  <c r="L287" i="4"/>
  <c r="M287" i="4"/>
  <c r="N287" i="4"/>
  <c r="A288" i="4"/>
  <c r="C288" i="4"/>
  <c r="D288" i="4"/>
  <c r="E288" i="4"/>
  <c r="F288" i="4"/>
  <c r="B288" i="4"/>
  <c r="G288" i="4"/>
  <c r="I288" i="4"/>
  <c r="J288" i="4"/>
  <c r="K288" i="4"/>
  <c r="L288" i="4"/>
  <c r="M288" i="4"/>
  <c r="N288" i="4"/>
  <c r="A289" i="4"/>
  <c r="C289" i="4"/>
  <c r="D289" i="4"/>
  <c r="E289" i="4"/>
  <c r="F289" i="4"/>
  <c r="B289" i="4"/>
  <c r="G289" i="4"/>
  <c r="I289" i="4"/>
  <c r="J289" i="4"/>
  <c r="K289" i="4"/>
  <c r="L289" i="4"/>
  <c r="M289" i="4"/>
  <c r="N289" i="4"/>
  <c r="A290" i="4"/>
  <c r="C290" i="4"/>
  <c r="D290" i="4"/>
  <c r="E290" i="4"/>
  <c r="F290" i="4"/>
  <c r="B290" i="4"/>
  <c r="G290" i="4"/>
  <c r="I290" i="4"/>
  <c r="J290" i="4"/>
  <c r="K290" i="4"/>
  <c r="L290" i="4"/>
  <c r="M290" i="4"/>
  <c r="N290" i="4"/>
  <c r="A291" i="4"/>
  <c r="C291" i="4"/>
  <c r="D291" i="4"/>
  <c r="E291" i="4"/>
  <c r="F291" i="4"/>
  <c r="B291" i="4"/>
  <c r="G291" i="4"/>
  <c r="I291" i="4"/>
  <c r="J291" i="4"/>
  <c r="K291" i="4"/>
  <c r="L291" i="4"/>
  <c r="M291" i="4"/>
  <c r="N291" i="4"/>
  <c r="A292" i="4"/>
  <c r="C292" i="4"/>
  <c r="D292" i="4"/>
  <c r="E292" i="4"/>
  <c r="F292" i="4"/>
  <c r="B292" i="4"/>
  <c r="G292" i="4"/>
  <c r="I292" i="4"/>
  <c r="J292" i="4"/>
  <c r="K292" i="4"/>
  <c r="L292" i="4"/>
  <c r="M292" i="4"/>
  <c r="N292" i="4"/>
  <c r="A293" i="4"/>
  <c r="C293" i="4"/>
  <c r="D293" i="4"/>
  <c r="E293" i="4"/>
  <c r="F293" i="4"/>
  <c r="B293" i="4"/>
  <c r="G293" i="4"/>
  <c r="I293" i="4"/>
  <c r="J293" i="4"/>
  <c r="K293" i="4"/>
  <c r="L293" i="4"/>
  <c r="M293" i="4"/>
  <c r="N293" i="4"/>
  <c r="A294" i="4"/>
  <c r="C294" i="4"/>
  <c r="D294" i="4"/>
  <c r="E294" i="4"/>
  <c r="F294" i="4"/>
  <c r="B294" i="4"/>
  <c r="G294" i="4"/>
  <c r="I294" i="4"/>
  <c r="J294" i="4"/>
  <c r="K294" i="4"/>
  <c r="L294" i="4"/>
  <c r="M294" i="4"/>
  <c r="N294" i="4"/>
  <c r="A295" i="4"/>
  <c r="C295" i="4"/>
  <c r="D295" i="4"/>
  <c r="E295" i="4"/>
  <c r="F295" i="4"/>
  <c r="B295" i="4"/>
  <c r="G295" i="4"/>
  <c r="I295" i="4"/>
  <c r="J295" i="4"/>
  <c r="K295" i="4"/>
  <c r="L295" i="4"/>
  <c r="M295" i="4"/>
  <c r="N295" i="4"/>
  <c r="A296" i="4"/>
  <c r="C296" i="4"/>
  <c r="D296" i="4"/>
  <c r="E296" i="4"/>
  <c r="F296" i="4"/>
  <c r="B296" i="4"/>
  <c r="G296" i="4"/>
  <c r="I296" i="4"/>
  <c r="J296" i="4"/>
  <c r="K296" i="4"/>
  <c r="L296" i="4"/>
  <c r="M296" i="4"/>
  <c r="N296" i="4"/>
  <c r="A297" i="4"/>
  <c r="C297" i="4"/>
  <c r="D297" i="4"/>
  <c r="E297" i="4"/>
  <c r="F297" i="4"/>
  <c r="B297" i="4"/>
  <c r="G297" i="4"/>
  <c r="I297" i="4"/>
  <c r="J297" i="4"/>
  <c r="K297" i="4"/>
  <c r="L297" i="4"/>
  <c r="M297" i="4"/>
  <c r="N297" i="4"/>
  <c r="A298" i="4"/>
  <c r="C298" i="4"/>
  <c r="D298" i="4"/>
  <c r="E298" i="4"/>
  <c r="F298" i="4"/>
  <c r="B298" i="4"/>
  <c r="G298" i="4"/>
  <c r="I298" i="4"/>
  <c r="J298" i="4"/>
  <c r="K298" i="4"/>
  <c r="L298" i="4"/>
  <c r="M298" i="4"/>
  <c r="N298" i="4"/>
  <c r="A299" i="4"/>
  <c r="C299" i="4"/>
  <c r="D299" i="4"/>
  <c r="E299" i="4"/>
  <c r="F299" i="4"/>
  <c r="B299" i="4"/>
  <c r="G299" i="4"/>
  <c r="I299" i="4"/>
  <c r="J299" i="4"/>
  <c r="K299" i="4"/>
  <c r="L299" i="4"/>
  <c r="M299" i="4"/>
  <c r="N299" i="4"/>
  <c r="A300" i="4"/>
  <c r="C300" i="4"/>
  <c r="D300" i="4"/>
  <c r="E300" i="4"/>
  <c r="F300" i="4"/>
  <c r="B300" i="4"/>
  <c r="G300" i="4"/>
  <c r="I300" i="4"/>
  <c r="J300" i="4"/>
  <c r="K300" i="4"/>
  <c r="L300" i="4"/>
  <c r="M300" i="4"/>
  <c r="N300" i="4"/>
  <c r="A301" i="4"/>
  <c r="C301" i="4"/>
  <c r="D301" i="4"/>
  <c r="E301" i="4"/>
  <c r="F301" i="4"/>
  <c r="B301" i="4"/>
  <c r="G301" i="4"/>
  <c r="I301" i="4"/>
  <c r="J301" i="4"/>
  <c r="K301" i="4"/>
  <c r="L301" i="4"/>
  <c r="M301" i="4"/>
  <c r="N301" i="4"/>
  <c r="A302" i="4"/>
  <c r="C302" i="4"/>
  <c r="D302" i="4"/>
  <c r="E302" i="4"/>
  <c r="F302" i="4"/>
  <c r="B302" i="4"/>
  <c r="G302" i="4"/>
  <c r="I302" i="4"/>
  <c r="J302" i="4"/>
  <c r="K302" i="4"/>
  <c r="L302" i="4"/>
  <c r="M302" i="4"/>
  <c r="N302" i="4"/>
  <c r="A303" i="4"/>
  <c r="C303" i="4"/>
  <c r="D303" i="4"/>
  <c r="E303" i="4"/>
  <c r="F303" i="4"/>
  <c r="B303" i="4"/>
  <c r="G303" i="4"/>
  <c r="I303" i="4"/>
  <c r="J303" i="4"/>
  <c r="K303" i="4"/>
  <c r="L303" i="4"/>
  <c r="M303" i="4"/>
  <c r="N303" i="4"/>
  <c r="A304" i="4"/>
  <c r="C304" i="4"/>
  <c r="D304" i="4"/>
  <c r="E304" i="4"/>
  <c r="F304" i="4"/>
  <c r="B304" i="4"/>
  <c r="G304" i="4"/>
  <c r="I304" i="4"/>
  <c r="J304" i="4"/>
  <c r="K304" i="4"/>
  <c r="L304" i="4"/>
  <c r="M304" i="4"/>
  <c r="N304" i="4"/>
  <c r="A305" i="4"/>
  <c r="C305" i="4"/>
  <c r="D305" i="4"/>
  <c r="E305" i="4"/>
  <c r="F305" i="4"/>
  <c r="B305" i="4"/>
  <c r="G305" i="4"/>
  <c r="I305" i="4"/>
  <c r="J305" i="4"/>
  <c r="K305" i="4"/>
  <c r="L305" i="4"/>
  <c r="M305" i="4"/>
  <c r="N305" i="4"/>
  <c r="A306" i="4"/>
  <c r="C306" i="4"/>
  <c r="D306" i="4"/>
  <c r="E306" i="4"/>
  <c r="F306" i="4"/>
  <c r="B306" i="4"/>
  <c r="G306" i="4"/>
  <c r="I306" i="4"/>
  <c r="J306" i="4"/>
  <c r="K306" i="4"/>
  <c r="L306" i="4"/>
  <c r="M306" i="4"/>
  <c r="N306" i="4"/>
  <c r="A307" i="4"/>
  <c r="C307" i="4"/>
  <c r="D307" i="4"/>
  <c r="E307" i="4"/>
  <c r="F307" i="4"/>
  <c r="B307" i="4"/>
  <c r="G307" i="4"/>
  <c r="I307" i="4"/>
  <c r="J307" i="4"/>
  <c r="K307" i="4"/>
  <c r="L307" i="4"/>
  <c r="M307" i="4"/>
  <c r="N307" i="4"/>
  <c r="A308" i="4"/>
  <c r="C308" i="4"/>
  <c r="D308" i="4"/>
  <c r="E308" i="4"/>
  <c r="F308" i="4"/>
  <c r="B308" i="4"/>
  <c r="G308" i="4"/>
  <c r="I308" i="4"/>
  <c r="J308" i="4"/>
  <c r="K308" i="4"/>
  <c r="L308" i="4"/>
  <c r="M308" i="4"/>
  <c r="N308" i="4"/>
  <c r="A309" i="4"/>
  <c r="C309" i="4"/>
  <c r="D309" i="4"/>
  <c r="E309" i="4"/>
  <c r="F309" i="4"/>
  <c r="B309" i="4"/>
  <c r="G309" i="4"/>
  <c r="I309" i="4"/>
  <c r="J309" i="4"/>
  <c r="K309" i="4"/>
  <c r="L309" i="4"/>
  <c r="M309" i="4"/>
  <c r="N309" i="4"/>
  <c r="A310" i="4"/>
  <c r="C310" i="4"/>
  <c r="D310" i="4"/>
  <c r="E310" i="4"/>
  <c r="F310" i="4"/>
  <c r="B310" i="4"/>
  <c r="G310" i="4"/>
  <c r="I310" i="4"/>
  <c r="J310" i="4"/>
  <c r="K310" i="4"/>
  <c r="L310" i="4"/>
  <c r="M310" i="4"/>
  <c r="N310" i="4"/>
  <c r="A311" i="4"/>
  <c r="C311" i="4"/>
  <c r="D311" i="4"/>
  <c r="E311" i="4"/>
  <c r="F311" i="4"/>
  <c r="B311" i="4"/>
  <c r="G311" i="4"/>
  <c r="I311" i="4"/>
  <c r="J311" i="4"/>
  <c r="K311" i="4"/>
  <c r="L311" i="4"/>
  <c r="M311" i="4"/>
  <c r="N311" i="4"/>
  <c r="A312" i="4"/>
  <c r="C312" i="4"/>
  <c r="D312" i="4"/>
  <c r="E312" i="4"/>
  <c r="F312" i="4"/>
  <c r="B312" i="4"/>
  <c r="G312" i="4"/>
  <c r="I312" i="4"/>
  <c r="J312" i="4"/>
  <c r="K312" i="4"/>
  <c r="L312" i="4"/>
  <c r="M312" i="4"/>
  <c r="N312" i="4"/>
  <c r="A313" i="4"/>
  <c r="C313" i="4"/>
  <c r="D313" i="4"/>
  <c r="E313" i="4"/>
  <c r="F313" i="4"/>
  <c r="B313" i="4"/>
  <c r="G313" i="4"/>
  <c r="I313" i="4"/>
  <c r="J313" i="4"/>
  <c r="K313" i="4"/>
  <c r="L313" i="4"/>
  <c r="M313" i="4"/>
  <c r="N313" i="4"/>
  <c r="A314" i="4"/>
  <c r="C314" i="4"/>
  <c r="D314" i="4"/>
  <c r="E314" i="4"/>
  <c r="F314" i="4"/>
  <c r="B314" i="4"/>
  <c r="G314" i="4"/>
  <c r="I314" i="4"/>
  <c r="J314" i="4"/>
  <c r="K314" i="4"/>
  <c r="L314" i="4"/>
  <c r="M314" i="4"/>
  <c r="N314" i="4"/>
  <c r="A315" i="4"/>
  <c r="C315" i="4"/>
  <c r="D315" i="4"/>
  <c r="E315" i="4"/>
  <c r="F315" i="4"/>
  <c r="B315" i="4"/>
  <c r="G315" i="4"/>
  <c r="I315" i="4"/>
  <c r="J315" i="4"/>
  <c r="K315" i="4"/>
  <c r="L315" i="4"/>
  <c r="M315" i="4"/>
  <c r="N315" i="4"/>
  <c r="A316" i="4"/>
  <c r="C316" i="4"/>
  <c r="D316" i="4"/>
  <c r="E316" i="4"/>
  <c r="F316" i="4"/>
  <c r="B316" i="4"/>
  <c r="G316" i="4"/>
  <c r="I316" i="4"/>
  <c r="J316" i="4"/>
  <c r="K316" i="4"/>
  <c r="L316" i="4"/>
  <c r="M316" i="4"/>
  <c r="N316" i="4"/>
  <c r="A317" i="4"/>
  <c r="C317" i="4"/>
  <c r="D317" i="4"/>
  <c r="E317" i="4"/>
  <c r="F317" i="4"/>
  <c r="B317" i="4"/>
  <c r="G317" i="4"/>
  <c r="I317" i="4"/>
  <c r="J317" i="4"/>
  <c r="K317" i="4"/>
  <c r="L317" i="4"/>
  <c r="M317" i="4"/>
  <c r="N317" i="4"/>
  <c r="A318" i="4"/>
  <c r="C318" i="4"/>
  <c r="D318" i="4"/>
  <c r="E318" i="4"/>
  <c r="F318" i="4"/>
  <c r="B318" i="4"/>
  <c r="G318" i="4"/>
  <c r="I318" i="4"/>
  <c r="J318" i="4"/>
  <c r="K318" i="4"/>
  <c r="L318" i="4"/>
  <c r="M318" i="4"/>
  <c r="N318" i="4"/>
  <c r="A319" i="4"/>
  <c r="C319" i="4"/>
  <c r="D319" i="4"/>
  <c r="E319" i="4"/>
  <c r="F319" i="4"/>
  <c r="B319" i="4"/>
  <c r="G319" i="4"/>
  <c r="I319" i="4"/>
  <c r="J319" i="4"/>
  <c r="K319" i="4"/>
  <c r="L319" i="4"/>
  <c r="M319" i="4"/>
  <c r="N319" i="4"/>
  <c r="A320" i="4"/>
  <c r="C320" i="4"/>
  <c r="D320" i="4"/>
  <c r="E320" i="4"/>
  <c r="F320" i="4"/>
  <c r="B320" i="4"/>
  <c r="G320" i="4"/>
  <c r="I320" i="4"/>
  <c r="J320" i="4"/>
  <c r="K320" i="4"/>
  <c r="L320" i="4"/>
  <c r="M320" i="4"/>
  <c r="N320" i="4"/>
  <c r="A321" i="4"/>
  <c r="C321" i="4"/>
  <c r="D321" i="4"/>
  <c r="E321" i="4"/>
  <c r="F321" i="4"/>
  <c r="B321" i="4"/>
  <c r="G321" i="4"/>
  <c r="I321" i="4"/>
  <c r="J321" i="4"/>
  <c r="K321" i="4"/>
  <c r="L321" i="4"/>
  <c r="M321" i="4"/>
  <c r="N321" i="4"/>
  <c r="A322" i="4"/>
  <c r="C322" i="4"/>
  <c r="D322" i="4"/>
  <c r="E322" i="4"/>
  <c r="F322" i="4"/>
  <c r="B322" i="4"/>
  <c r="G322" i="4"/>
  <c r="I322" i="4"/>
  <c r="J322" i="4"/>
  <c r="K322" i="4"/>
  <c r="L322" i="4"/>
  <c r="M322" i="4"/>
  <c r="N322" i="4"/>
  <c r="A323" i="4"/>
  <c r="C323" i="4"/>
  <c r="D323" i="4"/>
  <c r="E323" i="4"/>
  <c r="F323" i="4"/>
  <c r="B323" i="4"/>
  <c r="G323" i="4"/>
  <c r="I323" i="4"/>
  <c r="J323" i="4"/>
  <c r="K323" i="4"/>
  <c r="L323" i="4"/>
  <c r="M323" i="4"/>
  <c r="N323" i="4"/>
  <c r="A324" i="4"/>
  <c r="C324" i="4"/>
  <c r="D324" i="4"/>
  <c r="E324" i="4"/>
  <c r="F324" i="4"/>
  <c r="B324" i="4"/>
  <c r="G324" i="4"/>
  <c r="I324" i="4"/>
  <c r="J324" i="4"/>
  <c r="K324" i="4"/>
  <c r="L324" i="4"/>
  <c r="M324" i="4"/>
  <c r="N324" i="4"/>
  <c r="A325" i="4"/>
  <c r="C325" i="4"/>
  <c r="D325" i="4"/>
  <c r="E325" i="4"/>
  <c r="F325" i="4"/>
  <c r="B325" i="4"/>
  <c r="G325" i="4"/>
  <c r="I325" i="4"/>
  <c r="J325" i="4"/>
  <c r="K325" i="4"/>
  <c r="L325" i="4"/>
  <c r="M325" i="4"/>
  <c r="N325" i="4"/>
  <c r="A326" i="4"/>
  <c r="C326" i="4"/>
  <c r="D326" i="4"/>
  <c r="E326" i="4"/>
  <c r="F326" i="4"/>
  <c r="B326" i="4"/>
  <c r="G326" i="4"/>
  <c r="I326" i="4"/>
  <c r="J326" i="4"/>
  <c r="K326" i="4"/>
  <c r="L326" i="4"/>
  <c r="M326" i="4"/>
  <c r="N326" i="4"/>
  <c r="A327" i="4"/>
  <c r="C327" i="4"/>
  <c r="D327" i="4"/>
  <c r="E327" i="4"/>
  <c r="F327" i="4"/>
  <c r="B327" i="4"/>
  <c r="G327" i="4"/>
  <c r="I327" i="4"/>
  <c r="J327" i="4"/>
  <c r="K327" i="4"/>
  <c r="L327" i="4"/>
  <c r="M327" i="4"/>
  <c r="N327" i="4"/>
  <c r="A328" i="4"/>
  <c r="C328" i="4"/>
  <c r="D328" i="4"/>
  <c r="E328" i="4"/>
  <c r="F328" i="4"/>
  <c r="B328" i="4"/>
  <c r="G328" i="4"/>
  <c r="I328" i="4"/>
  <c r="J328" i="4"/>
  <c r="K328" i="4"/>
  <c r="L328" i="4"/>
  <c r="M328" i="4"/>
  <c r="N328" i="4"/>
  <c r="A329" i="4"/>
  <c r="C329" i="4"/>
  <c r="D329" i="4"/>
  <c r="E329" i="4"/>
  <c r="F329" i="4"/>
  <c r="B329" i="4"/>
  <c r="G329" i="4"/>
  <c r="I329" i="4"/>
  <c r="J329" i="4"/>
  <c r="K329" i="4"/>
  <c r="L329" i="4"/>
  <c r="M329" i="4"/>
  <c r="N329" i="4"/>
  <c r="A330" i="4"/>
  <c r="C330" i="4"/>
  <c r="D330" i="4"/>
  <c r="E330" i="4"/>
  <c r="F330" i="4"/>
  <c r="B330" i="4"/>
  <c r="G330" i="4"/>
  <c r="I330" i="4"/>
  <c r="J330" i="4"/>
  <c r="K330" i="4"/>
  <c r="L330" i="4"/>
  <c r="M330" i="4"/>
  <c r="N330" i="4"/>
  <c r="A331" i="4"/>
  <c r="C331" i="4"/>
  <c r="D331" i="4"/>
  <c r="E331" i="4"/>
  <c r="F331" i="4"/>
  <c r="B331" i="4"/>
  <c r="G331" i="4"/>
  <c r="I331" i="4"/>
  <c r="J331" i="4"/>
  <c r="K331" i="4"/>
  <c r="L331" i="4"/>
  <c r="M331" i="4"/>
  <c r="N331" i="4"/>
  <c r="A332" i="4"/>
  <c r="C332" i="4"/>
  <c r="D332" i="4"/>
  <c r="E332" i="4"/>
  <c r="F332" i="4"/>
  <c r="B332" i="4"/>
  <c r="G332" i="4"/>
  <c r="I332" i="4"/>
  <c r="J332" i="4"/>
  <c r="K332" i="4"/>
  <c r="L332" i="4"/>
  <c r="M332" i="4"/>
  <c r="N332" i="4"/>
  <c r="A333" i="4"/>
  <c r="C333" i="4"/>
  <c r="D333" i="4"/>
  <c r="E333" i="4"/>
  <c r="F333" i="4"/>
  <c r="B333" i="4"/>
  <c r="G333" i="4"/>
  <c r="I333" i="4"/>
  <c r="J333" i="4"/>
  <c r="K333" i="4"/>
  <c r="L333" i="4"/>
  <c r="M333" i="4"/>
  <c r="N333" i="4"/>
  <c r="A334" i="4"/>
  <c r="C334" i="4"/>
  <c r="D334" i="4"/>
  <c r="E334" i="4"/>
  <c r="F334" i="4"/>
  <c r="B334" i="4"/>
  <c r="G334" i="4"/>
  <c r="I334" i="4"/>
  <c r="J334" i="4"/>
  <c r="K334" i="4"/>
  <c r="L334" i="4"/>
  <c r="M334" i="4"/>
  <c r="N334" i="4"/>
  <c r="A335" i="4"/>
  <c r="C335" i="4"/>
  <c r="D335" i="4"/>
  <c r="E335" i="4"/>
  <c r="F335" i="4"/>
  <c r="B335" i="4"/>
  <c r="G335" i="4"/>
  <c r="I335" i="4"/>
  <c r="J335" i="4"/>
  <c r="K335" i="4"/>
  <c r="L335" i="4"/>
  <c r="M335" i="4"/>
  <c r="N335" i="4"/>
  <c r="A336" i="4"/>
  <c r="C336" i="4"/>
  <c r="D336" i="4"/>
  <c r="E336" i="4"/>
  <c r="F336" i="4"/>
  <c r="B336" i="4"/>
  <c r="G336" i="4"/>
  <c r="I336" i="4"/>
  <c r="J336" i="4"/>
  <c r="K336" i="4"/>
  <c r="L336" i="4"/>
  <c r="M336" i="4"/>
  <c r="N336" i="4"/>
  <c r="A337" i="4"/>
  <c r="C337" i="4"/>
  <c r="D337" i="4"/>
  <c r="E337" i="4"/>
  <c r="F337" i="4"/>
  <c r="B337" i="4"/>
  <c r="G337" i="4"/>
  <c r="I337" i="4"/>
  <c r="J337" i="4"/>
  <c r="K337" i="4"/>
  <c r="L337" i="4"/>
  <c r="M337" i="4"/>
  <c r="N337" i="4"/>
  <c r="A338" i="4"/>
  <c r="C338" i="4"/>
  <c r="D338" i="4"/>
  <c r="E338" i="4"/>
  <c r="F338" i="4"/>
  <c r="B338" i="4"/>
  <c r="G338" i="4"/>
  <c r="I338" i="4"/>
  <c r="J338" i="4"/>
  <c r="K338" i="4"/>
  <c r="L338" i="4"/>
  <c r="M338" i="4"/>
  <c r="N338" i="4"/>
  <c r="A339" i="4"/>
  <c r="C339" i="4"/>
  <c r="D339" i="4"/>
  <c r="E339" i="4"/>
  <c r="F339" i="4"/>
  <c r="B339" i="4"/>
  <c r="G339" i="4"/>
  <c r="I339" i="4"/>
  <c r="J339" i="4"/>
  <c r="K339" i="4"/>
  <c r="L339" i="4"/>
  <c r="M339" i="4"/>
  <c r="N339" i="4"/>
  <c r="A340" i="4"/>
  <c r="C340" i="4"/>
  <c r="D340" i="4"/>
  <c r="E340" i="4"/>
  <c r="F340" i="4"/>
  <c r="B340" i="4"/>
  <c r="G340" i="4"/>
  <c r="I340" i="4"/>
  <c r="J340" i="4"/>
  <c r="K340" i="4"/>
  <c r="L340" i="4"/>
  <c r="M340" i="4"/>
  <c r="N340" i="4"/>
  <c r="A341" i="4"/>
  <c r="C341" i="4"/>
  <c r="D341" i="4"/>
  <c r="E341" i="4"/>
  <c r="F341" i="4"/>
  <c r="B341" i="4"/>
  <c r="G341" i="4"/>
  <c r="I341" i="4"/>
  <c r="J341" i="4"/>
  <c r="K341" i="4"/>
  <c r="L341" i="4"/>
  <c r="M341" i="4"/>
  <c r="N341" i="4"/>
  <c r="A342" i="4"/>
  <c r="C342" i="4"/>
  <c r="D342" i="4"/>
  <c r="E342" i="4"/>
  <c r="F342" i="4"/>
  <c r="B342" i="4"/>
  <c r="G342" i="4"/>
  <c r="I342" i="4"/>
  <c r="J342" i="4"/>
  <c r="K342" i="4"/>
  <c r="L342" i="4"/>
  <c r="M342" i="4"/>
  <c r="N342" i="4"/>
  <c r="A343" i="4"/>
  <c r="C343" i="4"/>
  <c r="D343" i="4"/>
  <c r="E343" i="4"/>
  <c r="F343" i="4"/>
  <c r="B343" i="4"/>
  <c r="G343" i="4"/>
  <c r="I343" i="4"/>
  <c r="J343" i="4"/>
  <c r="K343" i="4"/>
  <c r="L343" i="4"/>
  <c r="M343" i="4"/>
  <c r="N343" i="4"/>
  <c r="A344" i="4"/>
  <c r="C344" i="4"/>
  <c r="D344" i="4"/>
  <c r="E344" i="4"/>
  <c r="F344" i="4"/>
  <c r="B344" i="4"/>
  <c r="G344" i="4"/>
  <c r="I344" i="4"/>
  <c r="J344" i="4"/>
  <c r="K344" i="4"/>
  <c r="L344" i="4"/>
  <c r="M344" i="4"/>
  <c r="N344" i="4"/>
  <c r="A345" i="4"/>
  <c r="C345" i="4"/>
  <c r="D345" i="4"/>
  <c r="E345" i="4"/>
  <c r="F345" i="4"/>
  <c r="B345" i="4"/>
  <c r="G345" i="4"/>
  <c r="I345" i="4"/>
  <c r="J345" i="4"/>
  <c r="K345" i="4"/>
  <c r="L345" i="4"/>
  <c r="M345" i="4"/>
  <c r="N345" i="4"/>
  <c r="A346" i="4"/>
  <c r="C346" i="4"/>
  <c r="D346" i="4"/>
  <c r="E346" i="4"/>
  <c r="F346" i="4"/>
  <c r="B346" i="4"/>
  <c r="G346" i="4"/>
  <c r="I346" i="4"/>
  <c r="J346" i="4"/>
  <c r="K346" i="4"/>
  <c r="L346" i="4"/>
  <c r="M346" i="4"/>
  <c r="N346" i="4"/>
  <c r="A347" i="4"/>
  <c r="C347" i="4"/>
  <c r="D347" i="4"/>
  <c r="E347" i="4"/>
  <c r="F347" i="4"/>
  <c r="B347" i="4"/>
  <c r="G347" i="4"/>
  <c r="I347" i="4"/>
  <c r="J347" i="4"/>
  <c r="K347" i="4"/>
  <c r="L347" i="4"/>
  <c r="M347" i="4"/>
  <c r="N347" i="4"/>
  <c r="A348" i="4"/>
  <c r="C348" i="4"/>
  <c r="D348" i="4"/>
  <c r="E348" i="4"/>
  <c r="F348" i="4"/>
  <c r="B348" i="4"/>
  <c r="G348" i="4"/>
  <c r="I348" i="4"/>
  <c r="J348" i="4"/>
  <c r="K348" i="4"/>
  <c r="L348" i="4"/>
  <c r="M348" i="4"/>
  <c r="N348" i="4"/>
  <c r="A349" i="4"/>
  <c r="C349" i="4"/>
  <c r="D349" i="4"/>
  <c r="E349" i="4"/>
  <c r="F349" i="4"/>
  <c r="B349" i="4"/>
  <c r="G349" i="4"/>
  <c r="I349" i="4"/>
  <c r="J349" i="4"/>
  <c r="K349" i="4"/>
  <c r="L349" i="4"/>
  <c r="M349" i="4"/>
  <c r="N349" i="4"/>
  <c r="A350" i="4"/>
  <c r="C350" i="4"/>
  <c r="D350" i="4"/>
  <c r="E350" i="4"/>
  <c r="F350" i="4"/>
  <c r="B350" i="4"/>
  <c r="G350" i="4"/>
  <c r="I350" i="4"/>
  <c r="J350" i="4"/>
  <c r="K350" i="4"/>
  <c r="L350" i="4"/>
  <c r="M350" i="4"/>
  <c r="N350" i="4"/>
  <c r="A351" i="4"/>
  <c r="C351" i="4"/>
  <c r="D351" i="4"/>
  <c r="E351" i="4"/>
  <c r="F351" i="4"/>
  <c r="B351" i="4"/>
  <c r="G351" i="4"/>
  <c r="I351" i="4"/>
  <c r="J351" i="4"/>
  <c r="K351" i="4"/>
  <c r="L351" i="4"/>
  <c r="M351" i="4"/>
  <c r="N351" i="4"/>
  <c r="A352" i="4"/>
  <c r="C352" i="4"/>
  <c r="D352" i="4"/>
  <c r="E352" i="4"/>
  <c r="F352" i="4"/>
  <c r="B352" i="4"/>
  <c r="G352" i="4"/>
  <c r="I352" i="4"/>
  <c r="J352" i="4"/>
  <c r="K352" i="4"/>
  <c r="L352" i="4"/>
  <c r="M352" i="4"/>
  <c r="N352" i="4"/>
  <c r="A353" i="4"/>
  <c r="C353" i="4"/>
  <c r="D353" i="4"/>
  <c r="E353" i="4"/>
  <c r="F353" i="4"/>
  <c r="B353" i="4"/>
  <c r="G353" i="4"/>
  <c r="I353" i="4"/>
  <c r="J353" i="4"/>
  <c r="K353" i="4"/>
  <c r="L353" i="4"/>
  <c r="M353" i="4"/>
  <c r="N353" i="4"/>
  <c r="A354" i="4"/>
  <c r="C354" i="4"/>
  <c r="D354" i="4"/>
  <c r="E354" i="4"/>
  <c r="F354" i="4"/>
  <c r="B354" i="4"/>
  <c r="G354" i="4"/>
  <c r="I354" i="4"/>
  <c r="J354" i="4"/>
  <c r="K354" i="4"/>
  <c r="L354" i="4"/>
  <c r="M354" i="4"/>
  <c r="N354" i="4"/>
  <c r="A355" i="4"/>
  <c r="C355" i="4"/>
  <c r="D355" i="4"/>
  <c r="E355" i="4"/>
  <c r="F355" i="4"/>
  <c r="B355" i="4"/>
  <c r="G355" i="4"/>
  <c r="I355" i="4"/>
  <c r="J355" i="4"/>
  <c r="K355" i="4"/>
  <c r="L355" i="4"/>
  <c r="M355" i="4"/>
  <c r="N355" i="4"/>
  <c r="A356" i="4"/>
  <c r="C356" i="4"/>
  <c r="D356" i="4"/>
  <c r="E356" i="4"/>
  <c r="F356" i="4"/>
  <c r="B356" i="4"/>
  <c r="G356" i="4"/>
  <c r="I356" i="4"/>
  <c r="J356" i="4"/>
  <c r="K356" i="4"/>
  <c r="L356" i="4"/>
  <c r="M356" i="4"/>
  <c r="N356" i="4"/>
  <c r="A357" i="4"/>
  <c r="C357" i="4"/>
  <c r="D357" i="4"/>
  <c r="E357" i="4"/>
  <c r="F357" i="4"/>
  <c r="B357" i="4"/>
  <c r="G357" i="4"/>
  <c r="I357" i="4"/>
  <c r="J357" i="4"/>
  <c r="K357" i="4"/>
  <c r="L357" i="4"/>
  <c r="M357" i="4"/>
  <c r="N357" i="4"/>
  <c r="A358" i="4"/>
  <c r="C358" i="4"/>
  <c r="D358" i="4"/>
  <c r="E358" i="4"/>
  <c r="F358" i="4"/>
  <c r="B358" i="4"/>
  <c r="G358" i="4"/>
  <c r="I358" i="4"/>
  <c r="J358" i="4"/>
  <c r="K358" i="4"/>
  <c r="L358" i="4"/>
  <c r="M358" i="4"/>
  <c r="N358" i="4"/>
  <c r="A359" i="4"/>
  <c r="C359" i="4"/>
  <c r="D359" i="4"/>
  <c r="E359" i="4"/>
  <c r="F359" i="4"/>
  <c r="B359" i="4"/>
  <c r="G359" i="4"/>
  <c r="I359" i="4"/>
  <c r="J359" i="4"/>
  <c r="K359" i="4"/>
  <c r="L359" i="4"/>
  <c r="M359" i="4"/>
  <c r="N359" i="4"/>
  <c r="A360" i="4"/>
  <c r="C360" i="4"/>
  <c r="D360" i="4"/>
  <c r="E360" i="4"/>
  <c r="F360" i="4"/>
  <c r="B360" i="4"/>
  <c r="G360" i="4"/>
  <c r="I360" i="4"/>
  <c r="J360" i="4"/>
  <c r="K360" i="4"/>
  <c r="L360" i="4"/>
  <c r="M360" i="4"/>
  <c r="N360" i="4"/>
  <c r="A361" i="4"/>
  <c r="C361" i="4"/>
  <c r="D361" i="4"/>
  <c r="E361" i="4"/>
  <c r="F361" i="4"/>
  <c r="B361" i="4"/>
  <c r="G361" i="4"/>
  <c r="I361" i="4"/>
  <c r="J361" i="4"/>
  <c r="K361" i="4"/>
  <c r="L361" i="4"/>
  <c r="M361" i="4"/>
  <c r="N361" i="4"/>
  <c r="A362" i="4"/>
  <c r="C362" i="4"/>
  <c r="D362" i="4"/>
  <c r="E362" i="4"/>
  <c r="F362" i="4"/>
  <c r="B362" i="4"/>
  <c r="G362" i="4"/>
  <c r="I362" i="4"/>
  <c r="J362" i="4"/>
  <c r="K362" i="4"/>
  <c r="L362" i="4"/>
  <c r="M362" i="4"/>
  <c r="N362" i="4"/>
  <c r="A363" i="4"/>
  <c r="C363" i="4"/>
  <c r="D363" i="4"/>
  <c r="E363" i="4"/>
  <c r="F363" i="4"/>
  <c r="B363" i="4"/>
  <c r="G363" i="4"/>
  <c r="I363" i="4"/>
  <c r="J363" i="4"/>
  <c r="K363" i="4"/>
  <c r="L363" i="4"/>
  <c r="M363" i="4"/>
  <c r="N363" i="4"/>
  <c r="A364" i="4"/>
  <c r="C364" i="4"/>
  <c r="D364" i="4"/>
  <c r="E364" i="4"/>
  <c r="F364" i="4"/>
  <c r="B364" i="4"/>
  <c r="G364" i="4"/>
  <c r="I364" i="4"/>
  <c r="J364" i="4"/>
  <c r="K364" i="4"/>
  <c r="L364" i="4"/>
  <c r="M364" i="4"/>
  <c r="N364" i="4"/>
  <c r="A365" i="4"/>
  <c r="C365" i="4"/>
  <c r="D365" i="4"/>
  <c r="E365" i="4"/>
  <c r="F365" i="4"/>
  <c r="B365" i="4"/>
  <c r="G365" i="4"/>
  <c r="I365" i="4"/>
  <c r="J365" i="4"/>
  <c r="K365" i="4"/>
  <c r="L365" i="4"/>
  <c r="M365" i="4"/>
  <c r="N365" i="4"/>
  <c r="A366" i="4"/>
  <c r="C366" i="4"/>
  <c r="D366" i="4"/>
  <c r="E366" i="4"/>
  <c r="F366" i="4"/>
  <c r="B366" i="4"/>
  <c r="G366" i="4"/>
  <c r="I366" i="4"/>
  <c r="J366" i="4"/>
  <c r="K366" i="4"/>
  <c r="L366" i="4"/>
  <c r="M366" i="4"/>
  <c r="N366" i="4"/>
  <c r="A367" i="4"/>
  <c r="C367" i="4"/>
  <c r="D367" i="4"/>
  <c r="E367" i="4"/>
  <c r="F367" i="4"/>
  <c r="B367" i="4"/>
  <c r="G367" i="4"/>
  <c r="I367" i="4"/>
  <c r="J367" i="4"/>
  <c r="K367" i="4"/>
  <c r="L367" i="4"/>
  <c r="M367" i="4"/>
  <c r="N367" i="4"/>
  <c r="A368" i="4"/>
  <c r="C368" i="4"/>
  <c r="D368" i="4"/>
  <c r="E368" i="4"/>
  <c r="F368" i="4"/>
  <c r="B368" i="4"/>
  <c r="G368" i="4"/>
  <c r="I368" i="4"/>
  <c r="J368" i="4"/>
  <c r="K368" i="4"/>
  <c r="L368" i="4"/>
  <c r="M368" i="4"/>
  <c r="N368" i="4"/>
  <c r="A369" i="4"/>
  <c r="C369" i="4"/>
  <c r="D369" i="4"/>
  <c r="E369" i="4"/>
  <c r="F369" i="4"/>
  <c r="B369" i="4"/>
  <c r="G369" i="4"/>
  <c r="I369" i="4"/>
  <c r="J369" i="4"/>
  <c r="K369" i="4"/>
  <c r="L369" i="4"/>
  <c r="M369" i="4"/>
  <c r="N369" i="4"/>
  <c r="A370" i="4"/>
  <c r="C370" i="4"/>
  <c r="D370" i="4"/>
  <c r="E370" i="4"/>
  <c r="F370" i="4"/>
  <c r="B370" i="4"/>
  <c r="G370" i="4"/>
  <c r="I370" i="4"/>
  <c r="J370" i="4"/>
  <c r="K370" i="4"/>
  <c r="L370" i="4"/>
  <c r="M370" i="4"/>
  <c r="N370" i="4"/>
  <c r="A371" i="4"/>
  <c r="C371" i="4"/>
  <c r="D371" i="4"/>
  <c r="E371" i="4"/>
  <c r="F371" i="4"/>
  <c r="B371" i="4"/>
  <c r="G371" i="4"/>
  <c r="I371" i="4"/>
  <c r="J371" i="4"/>
  <c r="K371" i="4"/>
  <c r="L371" i="4"/>
  <c r="M371" i="4"/>
  <c r="N371" i="4"/>
  <c r="A372" i="4"/>
  <c r="C372" i="4"/>
  <c r="D372" i="4"/>
  <c r="E372" i="4"/>
  <c r="F372" i="4"/>
  <c r="B372" i="4"/>
  <c r="G372" i="4"/>
  <c r="I372" i="4"/>
  <c r="J372" i="4"/>
  <c r="K372" i="4"/>
  <c r="L372" i="4"/>
  <c r="M372" i="4"/>
  <c r="N372" i="4"/>
  <c r="A373" i="4"/>
  <c r="C373" i="4"/>
  <c r="D373" i="4"/>
  <c r="E373" i="4"/>
  <c r="F373" i="4"/>
  <c r="B373" i="4"/>
  <c r="G373" i="4"/>
  <c r="I373" i="4"/>
  <c r="J373" i="4"/>
  <c r="K373" i="4"/>
  <c r="L373" i="4"/>
  <c r="M373" i="4"/>
  <c r="N373" i="4"/>
  <c r="A374" i="4"/>
  <c r="C374" i="4"/>
  <c r="D374" i="4"/>
  <c r="E374" i="4"/>
  <c r="F374" i="4"/>
  <c r="B374" i="4"/>
  <c r="G374" i="4"/>
  <c r="I374" i="4"/>
  <c r="J374" i="4"/>
  <c r="K374" i="4"/>
  <c r="L374" i="4"/>
  <c r="M374" i="4"/>
  <c r="N374" i="4"/>
  <c r="A375" i="4"/>
  <c r="C375" i="4"/>
  <c r="D375" i="4"/>
  <c r="E375" i="4"/>
  <c r="F375" i="4"/>
  <c r="B375" i="4"/>
  <c r="G375" i="4"/>
  <c r="I375" i="4"/>
  <c r="J375" i="4"/>
  <c r="K375" i="4"/>
  <c r="L375" i="4"/>
  <c r="M375" i="4"/>
  <c r="N375" i="4"/>
  <c r="A376" i="4"/>
  <c r="C376" i="4"/>
  <c r="D376" i="4"/>
  <c r="E376" i="4"/>
  <c r="F376" i="4"/>
  <c r="B376" i="4"/>
  <c r="G376" i="4"/>
  <c r="I376" i="4"/>
  <c r="J376" i="4"/>
  <c r="K376" i="4"/>
  <c r="L376" i="4"/>
  <c r="M376" i="4"/>
  <c r="N376" i="4"/>
  <c r="A377" i="4"/>
  <c r="C377" i="4"/>
  <c r="D377" i="4"/>
  <c r="E377" i="4"/>
  <c r="F377" i="4"/>
  <c r="B377" i="4"/>
  <c r="G377" i="4"/>
  <c r="I377" i="4"/>
  <c r="J377" i="4"/>
  <c r="K377" i="4"/>
  <c r="L377" i="4"/>
  <c r="M377" i="4"/>
  <c r="N377" i="4"/>
  <c r="A378" i="4"/>
  <c r="C378" i="4"/>
  <c r="D378" i="4"/>
  <c r="E378" i="4"/>
  <c r="F378" i="4"/>
  <c r="B378" i="4"/>
  <c r="G378" i="4"/>
  <c r="I378" i="4"/>
  <c r="J378" i="4"/>
  <c r="K378" i="4"/>
  <c r="L378" i="4"/>
  <c r="M378" i="4"/>
  <c r="N378" i="4"/>
  <c r="A379" i="4"/>
  <c r="C379" i="4"/>
  <c r="D379" i="4"/>
  <c r="E379" i="4"/>
  <c r="F379" i="4"/>
  <c r="B379" i="4"/>
  <c r="G379" i="4"/>
  <c r="I379" i="4"/>
  <c r="J379" i="4"/>
  <c r="K379" i="4"/>
  <c r="L379" i="4"/>
  <c r="M379" i="4"/>
  <c r="N379" i="4"/>
  <c r="A380" i="4"/>
  <c r="C380" i="4"/>
  <c r="D380" i="4"/>
  <c r="E380" i="4"/>
  <c r="F380" i="4"/>
  <c r="B380" i="4"/>
  <c r="G380" i="4"/>
  <c r="I380" i="4"/>
  <c r="J380" i="4"/>
  <c r="K380" i="4"/>
  <c r="L380" i="4"/>
  <c r="M380" i="4"/>
  <c r="N380" i="4"/>
  <c r="A381" i="4"/>
  <c r="C381" i="4"/>
  <c r="D381" i="4"/>
  <c r="E381" i="4"/>
  <c r="F381" i="4"/>
  <c r="B381" i="4"/>
  <c r="G381" i="4"/>
  <c r="I381" i="4"/>
  <c r="J381" i="4"/>
  <c r="K381" i="4"/>
  <c r="L381" i="4"/>
  <c r="M381" i="4"/>
  <c r="N381" i="4"/>
  <c r="R6" i="10"/>
  <c r="S6" i="10"/>
  <c r="T6" i="10"/>
  <c r="U6" i="10"/>
  <c r="V6" i="10"/>
  <c r="W6" i="10"/>
  <c r="X6" i="10"/>
  <c r="Y6" i="10"/>
  <c r="Z6" i="10"/>
  <c r="R7" i="10"/>
  <c r="S7" i="10"/>
  <c r="T7" i="10"/>
  <c r="U7" i="10"/>
  <c r="V7" i="10"/>
  <c r="W7" i="10"/>
  <c r="X7" i="10"/>
  <c r="Y7" i="10"/>
  <c r="Z7" i="10"/>
  <c r="R8" i="10"/>
  <c r="S8" i="10"/>
  <c r="T8" i="10"/>
  <c r="U8" i="10"/>
  <c r="V8" i="10"/>
  <c r="W8" i="10"/>
  <c r="X8" i="10"/>
  <c r="Y8" i="10"/>
  <c r="Z8" i="10"/>
  <c r="R9" i="10"/>
  <c r="S9" i="10"/>
  <c r="T9" i="10"/>
  <c r="U9" i="10"/>
  <c r="V9" i="10"/>
  <c r="W9" i="10"/>
  <c r="X9" i="10"/>
  <c r="Y9" i="10"/>
  <c r="Z9" i="10"/>
  <c r="R10" i="10"/>
  <c r="S10" i="10"/>
  <c r="T10" i="10"/>
  <c r="U10" i="10"/>
  <c r="V10" i="10"/>
  <c r="W10" i="10"/>
  <c r="X10" i="10"/>
  <c r="Y10" i="10"/>
  <c r="Z10" i="10"/>
  <c r="R11" i="10"/>
  <c r="S11" i="10"/>
  <c r="T11" i="10"/>
  <c r="U11" i="10"/>
  <c r="V11" i="10"/>
  <c r="W11" i="10"/>
  <c r="X11" i="10"/>
  <c r="Y11" i="10"/>
  <c r="Z11" i="10"/>
  <c r="R12" i="10"/>
  <c r="S12" i="10"/>
  <c r="T12" i="10"/>
  <c r="U12" i="10"/>
  <c r="V12" i="10"/>
  <c r="W12" i="10"/>
  <c r="X12" i="10"/>
  <c r="Y12" i="10"/>
  <c r="Z12" i="10"/>
  <c r="R13" i="10"/>
  <c r="S13" i="10"/>
  <c r="T13" i="10"/>
  <c r="U13" i="10"/>
  <c r="V13" i="10"/>
  <c r="W13" i="10"/>
  <c r="X13" i="10"/>
  <c r="Y13" i="10"/>
  <c r="Z13" i="10"/>
  <c r="R14" i="10"/>
  <c r="S14" i="10"/>
  <c r="T14" i="10"/>
  <c r="U14" i="10"/>
  <c r="V14" i="10"/>
  <c r="W14" i="10"/>
  <c r="X14" i="10"/>
  <c r="Y14" i="10"/>
  <c r="Z14" i="10"/>
  <c r="R15" i="10"/>
  <c r="S15" i="10"/>
  <c r="T15" i="10"/>
  <c r="U15" i="10"/>
  <c r="V15" i="10"/>
  <c r="W15" i="10"/>
  <c r="X15" i="10"/>
  <c r="Y15" i="10"/>
  <c r="Z15" i="10"/>
  <c r="R16" i="10"/>
  <c r="S16" i="10"/>
  <c r="T16" i="10"/>
  <c r="U16" i="10"/>
  <c r="V16" i="10"/>
  <c r="W16" i="10"/>
  <c r="X16" i="10"/>
  <c r="Y16" i="10"/>
  <c r="Z16" i="10"/>
  <c r="R17" i="10"/>
  <c r="S17" i="10"/>
  <c r="T17" i="10"/>
  <c r="U17" i="10"/>
  <c r="V17" i="10"/>
  <c r="W17" i="10"/>
  <c r="X17" i="10"/>
  <c r="Y17" i="10"/>
  <c r="Z17" i="10"/>
  <c r="R18" i="10"/>
  <c r="S18" i="10"/>
  <c r="T18" i="10"/>
  <c r="U18" i="10"/>
  <c r="V18" i="10"/>
  <c r="W18" i="10"/>
  <c r="X18" i="10"/>
  <c r="Y18" i="10"/>
  <c r="Z18" i="10"/>
  <c r="R19" i="10"/>
  <c r="S19" i="10"/>
  <c r="T19" i="10"/>
  <c r="U19" i="10"/>
  <c r="V19" i="10"/>
  <c r="W19" i="10"/>
  <c r="X19" i="10"/>
  <c r="Y19" i="10"/>
  <c r="Z19" i="10"/>
  <c r="R20" i="10"/>
  <c r="S20" i="10"/>
  <c r="T20" i="10"/>
  <c r="U20" i="10"/>
  <c r="V20" i="10"/>
  <c r="W20" i="10"/>
  <c r="X20" i="10"/>
  <c r="Y20" i="10"/>
  <c r="Z20" i="10"/>
  <c r="R21" i="10"/>
  <c r="S21" i="10"/>
  <c r="T21" i="10"/>
  <c r="U21" i="10"/>
  <c r="V21" i="10"/>
  <c r="W21" i="10"/>
  <c r="X21" i="10"/>
  <c r="Y21" i="10"/>
  <c r="Z21" i="10"/>
  <c r="R22" i="10"/>
  <c r="S22" i="10"/>
  <c r="T22" i="10"/>
  <c r="U22" i="10"/>
  <c r="V22" i="10"/>
  <c r="W22" i="10"/>
  <c r="X22" i="10"/>
  <c r="Y22" i="10"/>
  <c r="Z22" i="10"/>
  <c r="R23" i="10"/>
  <c r="S23" i="10"/>
  <c r="T23" i="10"/>
  <c r="U23" i="10"/>
  <c r="V23" i="10"/>
  <c r="W23" i="10"/>
  <c r="X23" i="10"/>
  <c r="Y23" i="10"/>
  <c r="Z23" i="10"/>
  <c r="R24" i="10"/>
  <c r="S24" i="10"/>
  <c r="T24" i="10"/>
  <c r="U24" i="10"/>
  <c r="V24" i="10"/>
  <c r="W24" i="10"/>
  <c r="X24" i="10"/>
  <c r="Y24" i="10"/>
  <c r="Z24" i="10"/>
  <c r="R25" i="10"/>
  <c r="S25" i="10"/>
  <c r="T25" i="10"/>
  <c r="U25" i="10"/>
  <c r="V25" i="10"/>
  <c r="W25" i="10"/>
  <c r="X25" i="10"/>
  <c r="Y25" i="10"/>
  <c r="Z25" i="10"/>
  <c r="R26" i="10"/>
  <c r="S26" i="10"/>
  <c r="T26" i="10"/>
  <c r="U26" i="10"/>
  <c r="V26" i="10"/>
  <c r="W26" i="10"/>
  <c r="X26" i="10"/>
  <c r="Y26" i="10"/>
  <c r="Z26" i="10"/>
  <c r="R27" i="10"/>
  <c r="S27" i="10"/>
  <c r="T27" i="10"/>
  <c r="U27" i="10"/>
  <c r="V27" i="10"/>
  <c r="W27" i="10"/>
  <c r="X27" i="10"/>
  <c r="Y27" i="10"/>
  <c r="Z27" i="10"/>
  <c r="R28" i="10"/>
  <c r="S28" i="10"/>
  <c r="T28" i="10"/>
  <c r="U28" i="10"/>
  <c r="V28" i="10"/>
  <c r="W28" i="10"/>
  <c r="X28" i="10"/>
  <c r="Y28" i="10"/>
  <c r="Z28" i="10"/>
  <c r="R29" i="10"/>
  <c r="S29" i="10"/>
  <c r="T29" i="10"/>
  <c r="U29" i="10"/>
  <c r="V29" i="10"/>
  <c r="W29" i="10"/>
  <c r="X29" i="10"/>
  <c r="Y29" i="10"/>
  <c r="Z29" i="10"/>
  <c r="R30" i="10"/>
  <c r="S30" i="10"/>
  <c r="T30" i="10"/>
  <c r="U30" i="10"/>
  <c r="V30" i="10"/>
  <c r="W30" i="10"/>
  <c r="X30" i="10"/>
  <c r="Y30" i="10"/>
  <c r="Z30" i="10"/>
  <c r="R31" i="10"/>
  <c r="S31" i="10"/>
  <c r="T31" i="10"/>
  <c r="U31" i="10"/>
  <c r="V31" i="10"/>
  <c r="W31" i="10"/>
  <c r="X31" i="10"/>
  <c r="Y31" i="10"/>
  <c r="Z31" i="10"/>
  <c r="R32" i="10"/>
  <c r="S32" i="10"/>
  <c r="T32" i="10"/>
  <c r="U32" i="10"/>
  <c r="V32" i="10"/>
  <c r="W32" i="10"/>
  <c r="X32" i="10"/>
  <c r="Y32" i="10"/>
  <c r="Z32" i="10"/>
  <c r="R33" i="10"/>
  <c r="S33" i="10"/>
  <c r="T33" i="10"/>
  <c r="U33" i="10"/>
  <c r="V33" i="10"/>
  <c r="W33" i="10"/>
  <c r="X33" i="10"/>
  <c r="Y33" i="10"/>
  <c r="Z33" i="10"/>
  <c r="R34" i="10"/>
  <c r="S34" i="10"/>
  <c r="T34" i="10"/>
  <c r="U34" i="10"/>
  <c r="V34" i="10"/>
  <c r="W34" i="10"/>
  <c r="X34" i="10"/>
  <c r="Y34" i="10"/>
  <c r="Z34" i="10"/>
  <c r="R35" i="10"/>
  <c r="S35" i="10"/>
  <c r="T35" i="10"/>
  <c r="U35" i="10"/>
  <c r="V35" i="10"/>
  <c r="W35" i="10"/>
  <c r="X35" i="10"/>
  <c r="Y35" i="10"/>
  <c r="Z35" i="10"/>
  <c r="R36" i="10"/>
  <c r="S36" i="10"/>
  <c r="T36" i="10"/>
  <c r="U36" i="10"/>
  <c r="V36" i="10"/>
  <c r="W36" i="10"/>
  <c r="X36" i="10"/>
  <c r="Y36" i="10"/>
  <c r="Z36" i="10"/>
  <c r="R37" i="10"/>
  <c r="S37" i="10"/>
  <c r="T37" i="10"/>
  <c r="U37" i="10"/>
  <c r="V37" i="10"/>
  <c r="W37" i="10"/>
  <c r="X37" i="10"/>
  <c r="Y37" i="10"/>
  <c r="Z37" i="10"/>
  <c r="R38" i="10"/>
  <c r="S38" i="10"/>
  <c r="T38" i="10"/>
  <c r="U38" i="10"/>
  <c r="V38" i="10"/>
  <c r="W38" i="10"/>
  <c r="X38" i="10"/>
  <c r="Y38" i="10"/>
  <c r="Z38" i="10"/>
  <c r="R39" i="10"/>
  <c r="S39" i="10"/>
  <c r="T39" i="10"/>
  <c r="U39" i="10"/>
  <c r="V39" i="10"/>
  <c r="W39" i="10"/>
  <c r="X39" i="10"/>
  <c r="Y39" i="10"/>
  <c r="Z39" i="10"/>
  <c r="Z5" i="10"/>
  <c r="Y5" i="10"/>
  <c r="X5" i="10"/>
  <c r="W5" i="10"/>
  <c r="V5" i="10"/>
  <c r="U5" i="10"/>
  <c r="T5" i="10"/>
  <c r="S5" i="10"/>
  <c r="R5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D2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D3" i="4"/>
  <c r="O4" i="4"/>
  <c r="AB4" i="4"/>
  <c r="AD4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D5" i="4"/>
  <c r="O6" i="4"/>
  <c r="P6" i="4"/>
  <c r="AB6" i="4"/>
  <c r="AD6" i="4"/>
  <c r="O7" i="4"/>
  <c r="P7" i="4"/>
  <c r="AB7" i="4"/>
  <c r="AD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D8" i="4"/>
  <c r="O9" i="4"/>
  <c r="AB9" i="4"/>
  <c r="AD9" i="4"/>
  <c r="O10" i="4"/>
  <c r="AB10" i="4"/>
  <c r="AD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D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D12" i="4"/>
  <c r="O13" i="4"/>
  <c r="P13" i="4"/>
  <c r="AB13" i="4"/>
  <c r="AD13" i="4"/>
  <c r="O14" i="4"/>
  <c r="P14" i="4"/>
  <c r="Q14" i="4"/>
  <c r="AB14" i="4"/>
  <c r="AD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D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D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D17" i="4"/>
  <c r="O18" i="4"/>
  <c r="P18" i="4"/>
  <c r="AB18" i="4"/>
  <c r="AD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D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D20" i="4"/>
  <c r="O21" i="4"/>
  <c r="P21" i="4"/>
  <c r="AB21" i="4"/>
  <c r="AD21" i="4"/>
  <c r="O22" i="4"/>
  <c r="P22" i="4"/>
  <c r="AB22" i="4"/>
  <c r="AD22" i="4"/>
  <c r="O23" i="4"/>
  <c r="AB23" i="4"/>
  <c r="AD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D24" i="4"/>
  <c r="O25" i="4"/>
  <c r="AB25" i="4"/>
  <c r="AD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D26" i="4"/>
  <c r="O27" i="4"/>
  <c r="P27" i="4"/>
  <c r="AB27" i="4"/>
  <c r="AD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D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D29" i="4"/>
  <c r="O30" i="4"/>
  <c r="AB30" i="4"/>
  <c r="AD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D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D32" i="4"/>
  <c r="O33" i="4"/>
  <c r="AB33" i="4"/>
  <c r="AD33" i="4"/>
  <c r="O34" i="4"/>
  <c r="P34" i="4"/>
  <c r="AB34" i="4"/>
  <c r="AD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D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D36" i="4"/>
  <c r="O37" i="4"/>
  <c r="AB37" i="4"/>
  <c r="AD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D38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D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D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D41" i="4"/>
  <c r="O42" i="4"/>
  <c r="AB42" i="4"/>
  <c r="AD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D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D44" i="4"/>
  <c r="O45" i="4"/>
  <c r="AB45" i="4"/>
  <c r="AD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D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D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D48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D49" i="4"/>
  <c r="O50" i="4"/>
  <c r="AB50" i="4"/>
  <c r="AD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D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D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D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D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D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D56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D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D58" i="4"/>
  <c r="O59" i="4"/>
  <c r="P59" i="4"/>
  <c r="AB59" i="4"/>
  <c r="AD59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D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D61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D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D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D64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D65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D66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D67" i="4"/>
  <c r="O68" i="4"/>
  <c r="P68" i="4"/>
  <c r="AB68" i="4"/>
  <c r="AD68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D69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D70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D71" i="4"/>
  <c r="O72" i="4"/>
  <c r="AB72" i="4"/>
  <c r="AD72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D73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D74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D75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D76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D77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D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D79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D80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D81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D82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D83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D84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D85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D86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D87" i="4"/>
  <c r="O88" i="4"/>
  <c r="P88" i="4"/>
  <c r="Q88" i="4"/>
  <c r="AB88" i="4"/>
  <c r="AD88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D89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D90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D91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D92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D93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D94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D95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D96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D97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D98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D99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D100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D101" i="4"/>
  <c r="O102" i="4"/>
  <c r="AB102" i="4"/>
  <c r="AD102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D103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D104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D105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D106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D107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D108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D109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D110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D111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D112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D113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D114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D115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D116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D117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D118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D119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D120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D121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D122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D123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D124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D125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D126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D127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D128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D129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D130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D131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D132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D133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D134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D135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D136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D137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D138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D139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D140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D141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D142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D143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D144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D145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D146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D147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D148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D149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D150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D151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D152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D153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D154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D155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D156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D157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D158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D159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D160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D161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D162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D163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D164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D165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D166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D167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D168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D169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D170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D171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D172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D173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D174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D175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D176" i="4"/>
  <c r="O177" i="4"/>
  <c r="AB177" i="4"/>
  <c r="AD177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D178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D179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D180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D181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D182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D183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D184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D185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D186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D187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D188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D189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D190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D191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D192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D193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D194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D195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D196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D197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D198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D199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D200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D201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D202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D203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D204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D205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D206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D207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D208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D209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D210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D211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D212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D213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D214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D215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D216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D217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D218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D219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D220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D221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D222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D223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D224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D225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D226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D227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D228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D229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D230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D231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D232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D233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D234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D235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D236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D237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D238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D239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D240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D241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D242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D243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D244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D245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D246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D247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D248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D249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D250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D251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D252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D253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D254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D255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D256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D257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D258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D259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D260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D261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D262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D263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D264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D265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D266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D267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D268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D269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D270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D271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D272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D273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D274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D275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D276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D277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D278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D279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D280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D281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D282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D283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D284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D285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D286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D287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D288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D289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D290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D291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D292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D293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D294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D295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D296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D297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D298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D299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D300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D301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D302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D303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D304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D305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D306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D307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D308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D309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D310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D311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D312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D313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D314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D315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D316" i="4"/>
  <c r="O317" i="4"/>
  <c r="AB317" i="4"/>
  <c r="AD317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D318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D319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D320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D321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D322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D323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D324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D325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D326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D327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D328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D329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D330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D331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D332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D333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D334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D335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D336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D337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D338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D339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D340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D341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D342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D343" i="4"/>
  <c r="O344" i="4"/>
  <c r="AB344" i="4"/>
  <c r="AD344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D345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D346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D347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D348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D349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D350" i="4"/>
  <c r="O351" i="4"/>
  <c r="AB351" i="4"/>
  <c r="AD351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D352" i="4"/>
  <c r="O353" i="4"/>
  <c r="AB353" i="4"/>
  <c r="AD353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D354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D355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D356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D357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D358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D359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D360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D361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D362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D363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D364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D365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D366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D367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D368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D369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D370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D371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D372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D373" i="4"/>
  <c r="O374" i="4"/>
  <c r="AB374" i="4"/>
  <c r="AD374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D375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D376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D377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D378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D379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D380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D381" i="4"/>
  <c r="AG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F2" i="4"/>
  <c r="AE2" i="4"/>
  <c r="E44" i="10"/>
  <c r="E43" i="10"/>
  <c r="E42" i="10"/>
  <c r="C5" i="10"/>
  <c r="D5" i="10"/>
  <c r="E5" i="10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F5" i="10"/>
  <c r="G5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C10" i="10"/>
  <c r="D10" i="10"/>
  <c r="E10" i="10"/>
  <c r="F10" i="10"/>
  <c r="G10" i="10"/>
  <c r="C11" i="10"/>
  <c r="D11" i="10"/>
  <c r="E11" i="10"/>
  <c r="F11" i="10"/>
  <c r="G11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C35" i="10"/>
  <c r="D35" i="10"/>
  <c r="E35" i="10"/>
  <c r="F35" i="10"/>
  <c r="G35" i="10"/>
  <c r="C36" i="10"/>
  <c r="D36" i="10"/>
  <c r="E36" i="10"/>
  <c r="F36" i="10"/>
  <c r="G36" i="10"/>
  <c r="C37" i="10"/>
  <c r="D37" i="10"/>
  <c r="E37" i="10"/>
  <c r="F37" i="10"/>
  <c r="G37" i="10"/>
  <c r="C38" i="10"/>
  <c r="D38" i="10"/>
  <c r="E38" i="10"/>
  <c r="F38" i="10"/>
  <c r="G38" i="10"/>
  <c r="C39" i="10"/>
  <c r="D39" i="10"/>
  <c r="E39" i="10"/>
  <c r="F39" i="10"/>
  <c r="G39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9" i="10"/>
  <c r="I9" i="10"/>
  <c r="J9" i="10"/>
  <c r="K9" i="10"/>
  <c r="L9" i="10"/>
  <c r="H10" i="10"/>
  <c r="I10" i="10"/>
  <c r="J10" i="10"/>
  <c r="K10" i="10"/>
  <c r="L10" i="10"/>
  <c r="H11" i="10"/>
  <c r="I11" i="10"/>
  <c r="J11" i="10"/>
  <c r="K11" i="10"/>
  <c r="L11" i="10"/>
  <c r="H12" i="10"/>
  <c r="I12" i="10"/>
  <c r="J12" i="10"/>
  <c r="K12" i="10"/>
  <c r="L12" i="10"/>
  <c r="H13" i="10"/>
  <c r="I13" i="10"/>
  <c r="J13" i="10"/>
  <c r="K13" i="10"/>
  <c r="L13" i="10"/>
  <c r="H14" i="10"/>
  <c r="I14" i="10"/>
  <c r="J14" i="10"/>
  <c r="K14" i="10"/>
  <c r="L14" i="10"/>
  <c r="H15" i="10"/>
  <c r="I15" i="10"/>
  <c r="J15" i="10"/>
  <c r="K15" i="10"/>
  <c r="L15" i="10"/>
  <c r="H16" i="10"/>
  <c r="I16" i="10"/>
  <c r="J16" i="10"/>
  <c r="K16" i="10"/>
  <c r="L16" i="10"/>
  <c r="H17" i="10"/>
  <c r="I17" i="10"/>
  <c r="J17" i="10"/>
  <c r="K17" i="10"/>
  <c r="L17" i="10"/>
  <c r="H18" i="10"/>
  <c r="I18" i="10"/>
  <c r="J18" i="10"/>
  <c r="K18" i="10"/>
  <c r="L18" i="10"/>
  <c r="H19" i="10"/>
  <c r="I19" i="10"/>
  <c r="J19" i="10"/>
  <c r="K19" i="10"/>
  <c r="L19" i="10"/>
  <c r="H20" i="10"/>
  <c r="I20" i="10"/>
  <c r="J20" i="10"/>
  <c r="K20" i="10"/>
  <c r="L20" i="10"/>
  <c r="H21" i="10"/>
  <c r="I21" i="10"/>
  <c r="J21" i="10"/>
  <c r="K21" i="10"/>
  <c r="L21" i="10"/>
  <c r="H22" i="10"/>
  <c r="I22" i="10"/>
  <c r="J22" i="10"/>
  <c r="K22" i="10"/>
  <c r="L22" i="10"/>
  <c r="H23" i="10"/>
  <c r="I23" i="10"/>
  <c r="J23" i="10"/>
  <c r="K23" i="10"/>
  <c r="L23" i="10"/>
  <c r="H24" i="10"/>
  <c r="I24" i="10"/>
  <c r="J24" i="10"/>
  <c r="K24" i="10"/>
  <c r="L24" i="10"/>
  <c r="H25" i="10"/>
  <c r="I25" i="10"/>
  <c r="J25" i="10"/>
  <c r="K25" i="10"/>
  <c r="L25" i="10"/>
  <c r="H26" i="10"/>
  <c r="I26" i="10"/>
  <c r="J26" i="10"/>
  <c r="K26" i="10"/>
  <c r="L26" i="10"/>
  <c r="H27" i="10"/>
  <c r="I27" i="10"/>
  <c r="J27" i="10"/>
  <c r="K27" i="10"/>
  <c r="L27" i="10"/>
  <c r="H28" i="10"/>
  <c r="I28" i="10"/>
  <c r="J28" i="10"/>
  <c r="K28" i="10"/>
  <c r="L28" i="10"/>
  <c r="H29" i="10"/>
  <c r="I29" i="10"/>
  <c r="J29" i="10"/>
  <c r="K29" i="10"/>
  <c r="L29" i="10"/>
  <c r="H30" i="10"/>
  <c r="I30" i="10"/>
  <c r="J30" i="10"/>
  <c r="K30" i="10"/>
  <c r="L30" i="10"/>
  <c r="H31" i="10"/>
  <c r="I31" i="10"/>
  <c r="J31" i="10"/>
  <c r="K31" i="10"/>
  <c r="L31" i="10"/>
  <c r="H32" i="10"/>
  <c r="I32" i="10"/>
  <c r="J32" i="10"/>
  <c r="K32" i="10"/>
  <c r="L32" i="10"/>
  <c r="H33" i="10"/>
  <c r="I33" i="10"/>
  <c r="J33" i="10"/>
  <c r="K33" i="10"/>
  <c r="L33" i="10"/>
  <c r="H34" i="10"/>
  <c r="I34" i="10"/>
  <c r="J34" i="10"/>
  <c r="K34" i="10"/>
  <c r="L34" i="10"/>
  <c r="H35" i="10"/>
  <c r="I35" i="10"/>
  <c r="J35" i="10"/>
  <c r="K35" i="10"/>
  <c r="L35" i="10"/>
  <c r="H36" i="10"/>
  <c r="I36" i="10"/>
  <c r="J36" i="10"/>
  <c r="K36" i="10"/>
  <c r="L36" i="10"/>
  <c r="H37" i="10"/>
  <c r="I37" i="10"/>
  <c r="J37" i="10"/>
  <c r="K37" i="10"/>
  <c r="L37" i="10"/>
  <c r="H38" i="10"/>
  <c r="I38" i="10"/>
  <c r="J38" i="10"/>
  <c r="K38" i="10"/>
  <c r="L38" i="10"/>
  <c r="H39" i="10"/>
  <c r="I39" i="10"/>
  <c r="J39" i="10"/>
  <c r="K39" i="10"/>
  <c r="L39" i="10"/>
  <c r="P9" i="4"/>
  <c r="P72" i="4"/>
  <c r="P317" i="4"/>
  <c r="P344" i="4"/>
  <c r="C31" i="9"/>
  <c r="D31" i="9"/>
  <c r="E31" i="9"/>
  <c r="F31" i="9"/>
  <c r="G31" i="9"/>
  <c r="H31" i="9"/>
  <c r="I31" i="9"/>
  <c r="J31" i="9"/>
  <c r="K31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6" i="9"/>
  <c r="D36" i="9"/>
  <c r="E36" i="9"/>
  <c r="F36" i="9"/>
  <c r="G36" i="9"/>
  <c r="H36" i="9"/>
  <c r="I36" i="9"/>
  <c r="J36" i="9"/>
  <c r="K36" i="9"/>
  <c r="C37" i="9"/>
  <c r="D37" i="9"/>
  <c r="E37" i="9"/>
  <c r="F37" i="9"/>
  <c r="G37" i="9"/>
  <c r="H37" i="9"/>
  <c r="I37" i="9"/>
  <c r="J37" i="9"/>
  <c r="K37" i="9"/>
  <c r="C38" i="9"/>
  <c r="D38" i="9"/>
  <c r="E38" i="9"/>
  <c r="F38" i="9"/>
  <c r="G38" i="9"/>
  <c r="H38" i="9"/>
  <c r="I38" i="9"/>
  <c r="J38" i="9"/>
  <c r="K38" i="9"/>
  <c r="K30" i="9"/>
  <c r="J30" i="9"/>
  <c r="I30" i="9"/>
  <c r="H30" i="9"/>
  <c r="G30" i="9"/>
  <c r="F30" i="9"/>
  <c r="E30" i="9"/>
  <c r="D30" i="9"/>
  <c r="C30" i="9"/>
  <c r="B31" i="9"/>
  <c r="B32" i="9"/>
  <c r="B33" i="9"/>
  <c r="B34" i="9"/>
  <c r="B35" i="9"/>
  <c r="B36" i="9"/>
  <c r="B37" i="9"/>
  <c r="B38" i="9"/>
  <c r="B30" i="9"/>
  <c r="B29" i="9"/>
  <c r="K29" i="9"/>
  <c r="J29" i="9"/>
  <c r="I29" i="9"/>
  <c r="H29" i="9"/>
  <c r="G29" i="9"/>
  <c r="F29" i="9"/>
  <c r="E29" i="9"/>
  <c r="D29" i="9"/>
  <c r="C29" i="9"/>
  <c r="K22" i="9"/>
  <c r="K23" i="9"/>
  <c r="K24" i="9"/>
  <c r="K25" i="9"/>
  <c r="K26" i="9"/>
  <c r="K27" i="9"/>
  <c r="K28" i="9"/>
  <c r="K21" i="9"/>
  <c r="J22" i="9"/>
  <c r="J23" i="9"/>
  <c r="J24" i="9"/>
  <c r="J25" i="9"/>
  <c r="J26" i="9"/>
  <c r="J27" i="9"/>
  <c r="J28" i="9"/>
  <c r="J21" i="9"/>
  <c r="I22" i="9"/>
  <c r="I23" i="9"/>
  <c r="I24" i="9"/>
  <c r="I25" i="9"/>
  <c r="I26" i="9"/>
  <c r="I27" i="9"/>
  <c r="I28" i="9"/>
  <c r="I21" i="9"/>
  <c r="H22" i="9"/>
  <c r="H23" i="9"/>
  <c r="H24" i="9"/>
  <c r="H25" i="9"/>
  <c r="H26" i="9"/>
  <c r="H27" i="9"/>
  <c r="H28" i="9"/>
  <c r="H21" i="9"/>
  <c r="G22" i="9"/>
  <c r="G23" i="9"/>
  <c r="G24" i="9"/>
  <c r="G25" i="9"/>
  <c r="G26" i="9"/>
  <c r="G27" i="9"/>
  <c r="G28" i="9"/>
  <c r="G21" i="9"/>
  <c r="F22" i="9"/>
  <c r="F23" i="9"/>
  <c r="F24" i="9"/>
  <c r="F25" i="9"/>
  <c r="F26" i="9"/>
  <c r="F27" i="9"/>
  <c r="F28" i="9"/>
  <c r="F21" i="9"/>
  <c r="E22" i="9"/>
  <c r="E23" i="9"/>
  <c r="E24" i="9"/>
  <c r="E25" i="9"/>
  <c r="E26" i="9"/>
  <c r="E27" i="9"/>
  <c r="E28" i="9"/>
  <c r="E21" i="9"/>
  <c r="D22" i="9"/>
  <c r="D23" i="9"/>
  <c r="D24" i="9"/>
  <c r="D25" i="9"/>
  <c r="D26" i="9"/>
  <c r="D27" i="9"/>
  <c r="D28" i="9"/>
  <c r="D21" i="9"/>
  <c r="C22" i="9"/>
  <c r="C23" i="9"/>
  <c r="C24" i="9"/>
  <c r="C25" i="9"/>
  <c r="C26" i="9"/>
  <c r="C27" i="9"/>
  <c r="C28" i="9"/>
  <c r="C21" i="9"/>
  <c r="B22" i="9"/>
  <c r="B23" i="9"/>
  <c r="B24" i="9"/>
  <c r="B25" i="9"/>
  <c r="B26" i="9"/>
  <c r="B27" i="9"/>
  <c r="B28" i="9"/>
  <c r="B21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K4" i="9"/>
  <c r="J4" i="9"/>
  <c r="I4" i="9"/>
  <c r="H4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4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C70" i="6"/>
  <c r="B70" i="6"/>
  <c r="C69" i="6"/>
  <c r="B69" i="6"/>
  <c r="C66" i="6"/>
  <c r="B66" i="6"/>
  <c r="C65" i="6"/>
  <c r="B65" i="6"/>
  <c r="C62" i="6"/>
  <c r="B62" i="6"/>
  <c r="C61" i="6"/>
  <c r="B61" i="6"/>
  <c r="B57" i="6"/>
  <c r="B58" i="6"/>
  <c r="C58" i="6"/>
  <c r="C57" i="6"/>
  <c r="P4" i="4"/>
  <c r="Q4" i="4"/>
  <c r="P25" i="4"/>
  <c r="P33" i="4"/>
  <c r="P45" i="4"/>
  <c r="Q45" i="4"/>
  <c r="R45" i="4"/>
  <c r="S45" i="4"/>
  <c r="T45" i="4"/>
  <c r="U45" i="4"/>
  <c r="V45" i="4"/>
  <c r="W45" i="4"/>
  <c r="X45" i="4"/>
  <c r="Y45" i="4"/>
  <c r="Z45" i="4"/>
  <c r="AA45" i="4"/>
  <c r="P50" i="4"/>
  <c r="Q68" i="4"/>
  <c r="R68" i="4"/>
  <c r="S68" i="4"/>
  <c r="T68" i="4"/>
  <c r="U68" i="4"/>
  <c r="V68" i="4"/>
  <c r="W68" i="4"/>
  <c r="X68" i="4"/>
  <c r="Y68" i="4"/>
  <c r="Z68" i="4"/>
  <c r="AA68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Q317" i="4"/>
  <c r="R317" i="4"/>
  <c r="S317" i="4"/>
  <c r="T317" i="4"/>
  <c r="U317" i="4"/>
  <c r="V317" i="4"/>
  <c r="W317" i="4"/>
  <c r="X317" i="4"/>
  <c r="Y317" i="4"/>
  <c r="Z317" i="4"/>
  <c r="AA317" i="4"/>
  <c r="Q344" i="4"/>
  <c r="R344" i="4"/>
  <c r="S344" i="4"/>
  <c r="T344" i="4"/>
  <c r="U344" i="4"/>
  <c r="V344" i="4"/>
  <c r="W344" i="4"/>
  <c r="X344" i="4"/>
  <c r="Y344" i="4"/>
  <c r="Z344" i="4"/>
  <c r="AA344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C54" i="6"/>
  <c r="B54" i="6"/>
  <c r="C53" i="6"/>
  <c r="B53" i="6"/>
  <c r="Q72" i="4"/>
  <c r="R72" i="4"/>
  <c r="S72" i="4"/>
  <c r="T72" i="4"/>
  <c r="U72" i="4"/>
  <c r="V72" i="4"/>
  <c r="W72" i="4"/>
  <c r="X72" i="4"/>
  <c r="Y72" i="4"/>
  <c r="Z72" i="4"/>
  <c r="AA72" i="4"/>
  <c r="R88" i="4"/>
  <c r="S88" i="4"/>
  <c r="T88" i="4"/>
  <c r="U88" i="4"/>
  <c r="V88" i="4"/>
  <c r="W88" i="4"/>
  <c r="X88" i="4"/>
  <c r="Y88" i="4"/>
  <c r="Z88" i="4"/>
  <c r="AA88" i="4"/>
  <c r="C50" i="6"/>
  <c r="B50" i="6"/>
  <c r="C49" i="6"/>
  <c r="B49" i="6"/>
  <c r="C46" i="6"/>
  <c r="B46" i="6"/>
  <c r="C45" i="6"/>
  <c r="B45" i="6"/>
  <c r="C42" i="6"/>
  <c r="B42" i="6"/>
  <c r="C41" i="6"/>
  <c r="B41" i="6"/>
  <c r="C38" i="6"/>
  <c r="B38" i="6"/>
  <c r="C37" i="6"/>
  <c r="B37" i="6"/>
  <c r="C34" i="6"/>
  <c r="B34" i="6"/>
  <c r="C33" i="6"/>
  <c r="B33" i="6"/>
  <c r="C30" i="6"/>
  <c r="B30" i="6"/>
  <c r="C29" i="6"/>
  <c r="B29" i="6"/>
  <c r="C16" i="6"/>
  <c r="B16" i="6"/>
  <c r="C15" i="6"/>
  <c r="B15" i="6"/>
  <c r="Q7" i="4"/>
  <c r="R7" i="4"/>
  <c r="S7" i="4"/>
  <c r="T7" i="4"/>
  <c r="U7" i="4"/>
  <c r="V7" i="4"/>
  <c r="W7" i="4"/>
  <c r="X7" i="4"/>
  <c r="Y7" i="4"/>
  <c r="Z7" i="4"/>
  <c r="AA7" i="4"/>
  <c r="Q33" i="4"/>
  <c r="R33" i="4"/>
  <c r="S33" i="4"/>
  <c r="T33" i="4"/>
  <c r="U33" i="4"/>
  <c r="V33" i="4"/>
  <c r="W33" i="4"/>
  <c r="X33" i="4"/>
  <c r="Y33" i="4"/>
  <c r="Z33" i="4"/>
  <c r="AA33" i="4"/>
  <c r="C12" i="6"/>
  <c r="B12" i="6"/>
  <c r="C11" i="6"/>
  <c r="B11" i="6"/>
  <c r="C8" i="6"/>
  <c r="B8" i="6"/>
  <c r="C7" i="6"/>
  <c r="B7" i="6"/>
  <c r="C4" i="6"/>
  <c r="B4" i="6"/>
  <c r="B3" i="6"/>
  <c r="C3" i="6"/>
  <c r="Q13" i="4"/>
  <c r="R13" i="4"/>
  <c r="S13" i="4"/>
  <c r="T13" i="4"/>
  <c r="U13" i="4"/>
  <c r="V13" i="4"/>
  <c r="W13" i="4"/>
  <c r="X13" i="4"/>
  <c r="Y13" i="4"/>
  <c r="Z13" i="4"/>
  <c r="AA13" i="4"/>
  <c r="R14" i="4"/>
  <c r="S14" i="4"/>
  <c r="T14" i="4"/>
  <c r="U14" i="4"/>
  <c r="V14" i="4"/>
  <c r="W14" i="4"/>
  <c r="X14" i="4"/>
  <c r="Y14" i="4"/>
  <c r="Z14" i="4"/>
  <c r="AA14" i="4"/>
  <c r="Q18" i="4"/>
  <c r="R18" i="4"/>
  <c r="S18" i="4"/>
  <c r="T18" i="4"/>
  <c r="U18" i="4"/>
  <c r="V18" i="4"/>
  <c r="W18" i="4"/>
  <c r="X18" i="4"/>
  <c r="Y18" i="4"/>
  <c r="Z18" i="4"/>
  <c r="AA18" i="4"/>
  <c r="Q21" i="4"/>
  <c r="R21" i="4"/>
  <c r="S21" i="4"/>
  <c r="T21" i="4"/>
  <c r="U21" i="4"/>
  <c r="V21" i="4"/>
  <c r="W21" i="4"/>
  <c r="X21" i="4"/>
  <c r="Y21" i="4"/>
  <c r="Z21" i="4"/>
  <c r="AA21" i="4"/>
  <c r="Q22" i="4"/>
  <c r="R22" i="4"/>
  <c r="S22" i="4"/>
  <c r="T22" i="4"/>
  <c r="U22" i="4"/>
  <c r="V22" i="4"/>
  <c r="W22" i="4"/>
  <c r="X22" i="4"/>
  <c r="Y22" i="4"/>
  <c r="Z22" i="4"/>
  <c r="AA22" i="4"/>
  <c r="P23" i="4"/>
  <c r="Q23" i="4"/>
  <c r="R23" i="4"/>
  <c r="S23" i="4"/>
  <c r="T23" i="4"/>
  <c r="U23" i="4"/>
  <c r="V23" i="4"/>
  <c r="W23" i="4"/>
  <c r="X23" i="4"/>
  <c r="Y23" i="4"/>
  <c r="Z23" i="4"/>
  <c r="AA23" i="4"/>
  <c r="Q25" i="4"/>
  <c r="R25" i="4"/>
  <c r="S25" i="4"/>
  <c r="T25" i="4"/>
  <c r="U25" i="4"/>
  <c r="V25" i="4"/>
  <c r="W25" i="4"/>
  <c r="X25" i="4"/>
  <c r="Y25" i="4"/>
  <c r="Z25" i="4"/>
  <c r="AA25" i="4"/>
  <c r="Q27" i="4"/>
  <c r="R27" i="4"/>
  <c r="S27" i="4"/>
  <c r="T27" i="4"/>
  <c r="U27" i="4"/>
  <c r="V27" i="4"/>
  <c r="W27" i="4"/>
  <c r="X27" i="4"/>
  <c r="Y27" i="4"/>
  <c r="Z27" i="4"/>
  <c r="AA27" i="4"/>
  <c r="P30" i="4"/>
  <c r="Q30" i="4"/>
  <c r="R30" i="4"/>
  <c r="S30" i="4"/>
  <c r="T30" i="4"/>
  <c r="U30" i="4"/>
  <c r="V30" i="4"/>
  <c r="W30" i="4"/>
  <c r="X30" i="4"/>
  <c r="Y30" i="4"/>
  <c r="Z30" i="4"/>
  <c r="AA30" i="4"/>
  <c r="Q34" i="4"/>
  <c r="R34" i="4"/>
  <c r="S34" i="4"/>
  <c r="T34" i="4"/>
  <c r="U34" i="4"/>
  <c r="V34" i="4"/>
  <c r="W34" i="4"/>
  <c r="X34" i="4"/>
  <c r="Y34" i="4"/>
  <c r="Z34" i="4"/>
  <c r="AA34" i="4"/>
  <c r="P37" i="4"/>
  <c r="Q37" i="4"/>
  <c r="R37" i="4"/>
  <c r="S37" i="4"/>
  <c r="T37" i="4"/>
  <c r="U37" i="4"/>
  <c r="V37" i="4"/>
  <c r="W37" i="4"/>
  <c r="X37" i="4"/>
  <c r="Y37" i="4"/>
  <c r="Z37" i="4"/>
  <c r="AA37" i="4"/>
  <c r="P42" i="4"/>
  <c r="Q42" i="4"/>
  <c r="R42" i="4"/>
  <c r="S42" i="4"/>
  <c r="T42" i="4"/>
  <c r="U42" i="4"/>
  <c r="V42" i="4"/>
  <c r="W42" i="4"/>
  <c r="X42" i="4"/>
  <c r="Y42" i="4"/>
  <c r="Z42" i="4"/>
  <c r="AA42" i="4"/>
  <c r="Q50" i="4"/>
  <c r="R50" i="4"/>
  <c r="S50" i="4"/>
  <c r="T50" i="4"/>
  <c r="U50" i="4"/>
  <c r="V50" i="4"/>
  <c r="W50" i="4"/>
  <c r="X50" i="4"/>
  <c r="Y50" i="4"/>
  <c r="Z50" i="4"/>
  <c r="AA50" i="4"/>
  <c r="Q59" i="4"/>
  <c r="R59" i="4"/>
  <c r="S59" i="4"/>
  <c r="T59" i="4"/>
  <c r="U59" i="4"/>
  <c r="V59" i="4"/>
  <c r="W59" i="4"/>
  <c r="X59" i="4"/>
  <c r="Y59" i="4"/>
  <c r="Z59" i="4"/>
  <c r="AA59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R4" i="4"/>
  <c r="S4" i="4"/>
  <c r="T4" i="4"/>
  <c r="U4" i="4"/>
  <c r="V4" i="4"/>
  <c r="W4" i="4"/>
  <c r="X4" i="4"/>
  <c r="Y4" i="4"/>
  <c r="Z4" i="4"/>
  <c r="AA4" i="4"/>
  <c r="Q6" i="4"/>
  <c r="R6" i="4"/>
  <c r="S6" i="4"/>
  <c r="T6" i="4"/>
  <c r="U6" i="4"/>
  <c r="V6" i="4"/>
  <c r="W6" i="4"/>
  <c r="X6" i="4"/>
  <c r="Y6" i="4"/>
  <c r="Z6" i="4"/>
  <c r="AA6" i="4"/>
  <c r="Q9" i="4"/>
  <c r="R9" i="4"/>
  <c r="S9" i="4"/>
  <c r="T9" i="4"/>
  <c r="U9" i="4"/>
  <c r="V9" i="4"/>
  <c r="W9" i="4"/>
  <c r="X9" i="4"/>
  <c r="Y9" i="4"/>
  <c r="Z9" i="4"/>
  <c r="AA9" i="4"/>
  <c r="P10" i="4"/>
  <c r="Q10" i="4"/>
  <c r="R10" i="4"/>
  <c r="S10" i="4"/>
  <c r="T10" i="4"/>
  <c r="U10" i="4"/>
  <c r="V10" i="4"/>
  <c r="W10" i="4"/>
  <c r="X10" i="4"/>
  <c r="Y10" i="4"/>
  <c r="Z10" i="4"/>
  <c r="AA10" i="4"/>
</calcChain>
</file>

<file path=xl/sharedStrings.xml><?xml version="1.0" encoding="utf-8"?>
<sst xmlns="http://schemas.openxmlformats.org/spreadsheetml/2006/main" count="1060" uniqueCount="943">
  <si>
    <t>Sum</t>
  </si>
  <si>
    <t>Ace</t>
  </si>
  <si>
    <t>DealerCard</t>
  </si>
  <si>
    <t>Pair</t>
  </si>
  <si>
    <t>Action</t>
  </si>
  <si>
    <t>Optimal Action</t>
  </si>
  <si>
    <t>ID</t>
  </si>
  <si>
    <t>State</t>
  </si>
  <si>
    <t>Diff Actions</t>
  </si>
  <si>
    <t>Our policy</t>
  </si>
  <si>
    <t>Diff</t>
  </si>
  <si>
    <t>M=1&amp;N=2</t>
  </si>
  <si>
    <t>M=1&amp;N=0</t>
  </si>
  <si>
    <t>M=1&amp;N=3</t>
  </si>
  <si>
    <t>M=2&amp;N=0</t>
  </si>
  <si>
    <t>M=2&amp;N=1</t>
  </si>
  <si>
    <t>M=2&amp;N=3</t>
  </si>
  <si>
    <t>M=3&amp;N=0</t>
  </si>
  <si>
    <t>M=3&amp;N=1</t>
  </si>
  <si>
    <t>M=3&amp;N=2</t>
  </si>
  <si>
    <t>M=0&amp;N=1</t>
  </si>
  <si>
    <t>M=0&amp;N=2</t>
  </si>
  <si>
    <t>M=0&amp;N=3</t>
  </si>
  <si>
    <t>Q-value percentage</t>
  </si>
  <si>
    <t>Epsilon</t>
  </si>
  <si>
    <t>Alpha</t>
  </si>
  <si>
    <t>Gamma</t>
  </si>
  <si>
    <t>One run</t>
  </si>
  <si>
    <t>Percentage of iterations</t>
  </si>
  <si>
    <t>Num of iterations(total)</t>
  </si>
  <si>
    <t>Win</t>
  </si>
  <si>
    <t>Eksempel:</t>
  </si>
  <si>
    <t>TrainingIterations: 10000000</t>
  </si>
  <si>
    <t>Test data:</t>
  </si>
  <si>
    <t>Hands played: 30786666</t>
  </si>
  <si>
    <t>Hands won: 9923389</t>
  </si>
  <si>
    <t>Hands lost: 20863277</t>
  </si>
  <si>
    <t>Accumulated payoff: -15214829</t>
  </si>
  <si>
    <t>total reward given: 41203999</t>
  </si>
  <si>
    <t>Sum of positive rewards: 12994585</t>
  </si>
  <si>
    <t>splits: 786666</t>
  </si>
  <si>
    <t>Sum of rewards when played double: -8549882</t>
  </si>
  <si>
    <t>Times doubled down: 10417333</t>
  </si>
  <si>
    <t>TestIterations: 500000</t>
  </si>
  <si>
    <t>Hands played: 528335</t>
  </si>
  <si>
    <t>Hands won: 189170</t>
  </si>
  <si>
    <t>Hands lost: 339165</t>
  </si>
  <si>
    <t>Accumulated payoff: -148565</t>
  </si>
  <si>
    <t>total reward given: 536095</t>
  </si>
  <si>
    <t>Sum of positive rewards: 193765</t>
  </si>
  <si>
    <t>splits: 28335</t>
  </si>
  <si>
    <t>Sum of rewards when played double: 2860</t>
  </si>
  <si>
    <t>Times doubled down: 7760</t>
  </si>
  <si>
    <t>TrainingIterations: 1000000</t>
  </si>
  <si>
    <t>Hands played: 1027135</t>
  </si>
  <si>
    <t>Hands won: 344680</t>
  </si>
  <si>
    <t>Hands lost: 682455</t>
  </si>
  <si>
    <t>Accumulated payoff: -450777</t>
  </si>
  <si>
    <t>total reward given: 1314889</t>
  </si>
  <si>
    <t>Sum of positive rewards: 432056</t>
  </si>
  <si>
    <t>splits: 27135</t>
  </si>
  <si>
    <t>Sum of rewards when played double: -226004</t>
  </si>
  <si>
    <t>Times doubled down: 287754</t>
  </si>
  <si>
    <t>Hands played: 525026</t>
  </si>
  <si>
    <t>Hands won: 191574</t>
  </si>
  <si>
    <t>Hands lost: 333452</t>
  </si>
  <si>
    <t>Accumulated payoff: -141001</t>
  </si>
  <si>
    <t>total reward given: 539513</t>
  </si>
  <si>
    <t>Sum of positive rewards: 199256</t>
  </si>
  <si>
    <t>splits: 25026</t>
  </si>
  <si>
    <t>Sum of rewards when played double: 1754</t>
  </si>
  <si>
    <t>Times doubled down: 14487</t>
  </si>
  <si>
    <t>Approx 95</t>
  </si>
  <si>
    <t>Approx 80</t>
  </si>
  <si>
    <t>NB - higher slack here better aprox</t>
  </si>
  <si>
    <t>TrainingIterations: 100000</t>
  </si>
  <si>
    <t>Hands played: 102329</t>
  </si>
  <si>
    <t>Hands won: 32319</t>
  </si>
  <si>
    <t>Hands lost: 70010</t>
  </si>
  <si>
    <t>Accumulated payoff: -53265</t>
  </si>
  <si>
    <t>total reward given: 140359</t>
  </si>
  <si>
    <t>Sum of positive rewards: 43547</t>
  </si>
  <si>
    <t>splits: 2329</t>
  </si>
  <si>
    <t>Sum of rewards when played double: -31148</t>
  </si>
  <si>
    <t>Times doubled down: 38030</t>
  </si>
  <si>
    <t>Hands played: 512012</t>
  </si>
  <si>
    <t>Hands won: 162037</t>
  </si>
  <si>
    <t>Hands lost: 349975</t>
  </si>
  <si>
    <t>Accumulated payoff: -266740</t>
  </si>
  <si>
    <t>total reward given: 701350</t>
  </si>
  <si>
    <t>Sum of positive rewards: 217305</t>
  </si>
  <si>
    <t>splits: 12012</t>
  </si>
  <si>
    <t>Sum of rewards when played double: -157604</t>
  </si>
  <si>
    <t>Times doubled down: 189338</t>
  </si>
  <si>
    <t>50mill</t>
  </si>
  <si>
    <t>TrainingIterations: 50000000</t>
  </si>
  <si>
    <t>Hands played: 51628593</t>
  </si>
  <si>
    <t>Hands won: 17130166</t>
  </si>
  <si>
    <t>Hands lost: 34498427</t>
  </si>
  <si>
    <t>Accumulated payoff: -22959312</t>
  </si>
  <si>
    <t>total reward given: 65853602</t>
  </si>
  <si>
    <t>Sum of positive rewards: 21447145</t>
  </si>
  <si>
    <t>splits: 1628593</t>
  </si>
  <si>
    <t>Sum of rewards when played double: -11182102</t>
  </si>
  <si>
    <t>Times doubled down: 14225009</t>
  </si>
  <si>
    <t>Hands played: 528564</t>
  </si>
  <si>
    <t>Hands won: 170330</t>
  </si>
  <si>
    <t>Hands lost: 358234</t>
  </si>
  <si>
    <t>Accumulated payoff: -185754</t>
  </si>
  <si>
    <t>total reward given: 538026</t>
  </si>
  <si>
    <t>Sum of positive rewards: 176136</t>
  </si>
  <si>
    <t>splits: 28564</t>
  </si>
  <si>
    <t>Sum of rewards when played double: 4300</t>
  </si>
  <si>
    <t>Times doubled down: 9462</t>
  </si>
  <si>
    <t>Hands played: 51632305</t>
  </si>
  <si>
    <t>Hands won: 17278382</t>
  </si>
  <si>
    <t>Hands lost: 34353923</t>
  </si>
  <si>
    <t>Accumulated payoff: -22674827</t>
  </si>
  <si>
    <t>total reward given: 65789913</t>
  </si>
  <si>
    <t>Sum of positive rewards: 21557543</t>
  </si>
  <si>
    <t>splits: 1632305</t>
  </si>
  <si>
    <t>Sum of rewards when played double: -11198572</t>
  </si>
  <si>
    <t>Times doubled down: 14157608</t>
  </si>
  <si>
    <t>Hands played: 528683</t>
  </si>
  <si>
    <t>Hands won: 187545</t>
  </si>
  <si>
    <t>Hands lost: 341138</t>
  </si>
  <si>
    <t>Accumulated payoff: -152909</t>
  </si>
  <si>
    <t>total reward given: 531723</t>
  </si>
  <si>
    <t>Sum of positive rewards: 189407</t>
  </si>
  <si>
    <t>splits: 28683</t>
  </si>
  <si>
    <t>Sum of rewards when played double: 1368</t>
  </si>
  <si>
    <t>Times doubled down: 3040</t>
  </si>
  <si>
    <t>TrainingIterations: 30000000</t>
  </si>
  <si>
    <t>TrainingIterations: 500000</t>
  </si>
  <si>
    <t>Hands played: 522592</t>
  </si>
  <si>
    <t>Hands won: 191537</t>
  </si>
  <si>
    <t>Hands lost: 331055</t>
  </si>
  <si>
    <t>Accumulated payoff: -159710</t>
  </si>
  <si>
    <t>total reward given: 595974</t>
  </si>
  <si>
    <t>Sum of positive rewards: 218132</t>
  </si>
  <si>
    <t>splits: 22592</t>
  </si>
  <si>
    <t>Sum of rewards when played double: -40384</t>
  </si>
  <si>
    <t>Times doubled down: 73382</t>
  </si>
  <si>
    <t>Hands played: 524819</t>
  </si>
  <si>
    <t>Hands won: 193136</t>
  </si>
  <si>
    <t>Hands lost: 331683</t>
  </si>
  <si>
    <t>Accumulated payoff: -159260</t>
  </si>
  <si>
    <t>total reward given: 596774</t>
  </si>
  <si>
    <t>Sum of positive rewards: 218757</t>
  </si>
  <si>
    <t>splits: 24819</t>
  </si>
  <si>
    <t>Sum of rewards when played double: -41426</t>
  </si>
  <si>
    <t>Times doubled down: 71955</t>
  </si>
  <si>
    <t>Hands played: 1045316</t>
  </si>
  <si>
    <t>Hands won: 384999</t>
  </si>
  <si>
    <t>Hands lost: 660317</t>
  </si>
  <si>
    <t>Accumulated payoff: -317899</t>
  </si>
  <si>
    <t>total reward given: 1192903</t>
  </si>
  <si>
    <t>Sum of positive rewards: 437502</t>
  </si>
  <si>
    <t>splits: 45316</t>
  </si>
  <si>
    <t>Sum of rewards when played double: -85162</t>
  </si>
  <si>
    <t>Times doubled down: 147587</t>
  </si>
  <si>
    <t>Hands played: 524639</t>
  </si>
  <si>
    <t>Hands won: 193618</t>
  </si>
  <si>
    <t>Hands lost: 331021</t>
  </si>
  <si>
    <t>Accumulated payoff: -158964</t>
  </si>
  <si>
    <t>total reward given: 598116</t>
  </si>
  <si>
    <t>Sum of positive rewards: 219576</t>
  </si>
  <si>
    <t>splits: 24639</t>
  </si>
  <si>
    <t>Sum of rewards when played double: -43122</t>
  </si>
  <si>
    <t>Times doubled down: 73477</t>
  </si>
  <si>
    <t>Hands played: 10484225</t>
  </si>
  <si>
    <t>Hands won: 3861946</t>
  </si>
  <si>
    <t>Hands lost: 6622279</t>
  </si>
  <si>
    <t>Accumulated payoff: -3174770</t>
  </si>
  <si>
    <t>total reward given: 11953022</t>
  </si>
  <si>
    <t>Sum of positive rewards: 4389126</t>
  </si>
  <si>
    <t>splits: 484225</t>
  </si>
  <si>
    <t>Sum of rewards when played double: -828874</t>
  </si>
  <si>
    <t>Times doubled down: 1468797</t>
  </si>
  <si>
    <t>Hands played: 524372</t>
  </si>
  <si>
    <t>Hands won: 192630</t>
  </si>
  <si>
    <t>Hands lost: 331742</t>
  </si>
  <si>
    <t>Accumulated payoff: -159828</t>
  </si>
  <si>
    <t>total reward given: 597114</t>
  </si>
  <si>
    <t>Sum of positive rewards: 218643</t>
  </si>
  <si>
    <t>splits: 24372</t>
  </si>
  <si>
    <t>Sum of rewards when played double: -41432</t>
  </si>
  <si>
    <t>Times doubled down: 72742</t>
  </si>
  <si>
    <t>Hands played: 1047624</t>
  </si>
  <si>
    <t>Hands won: 386639</t>
  </si>
  <si>
    <t>Hands lost: 660985</t>
  </si>
  <si>
    <t>Accumulated payoff: -315338</t>
  </si>
  <si>
    <t>total reward given: 1196908</t>
  </si>
  <si>
    <t>Sum of positive rewards: 440785</t>
  </si>
  <si>
    <t>splits: 47624</t>
  </si>
  <si>
    <t>Sum of rewards when played double: -81984</t>
  </si>
  <si>
    <t>Times doubled down: 149284</t>
  </si>
  <si>
    <t>Hands played: 524312</t>
  </si>
  <si>
    <t>Hands won: 193254</t>
  </si>
  <si>
    <t>Hands lost: 331058</t>
  </si>
  <si>
    <t>Accumulated payoff: -158106</t>
  </si>
  <si>
    <t>total reward given: 597874</t>
  </si>
  <si>
    <t>Sum of positive rewards: 219884</t>
  </si>
  <si>
    <t>splits: 24312</t>
  </si>
  <si>
    <t>Sum of rewards when played double: -40604</t>
  </si>
  <si>
    <t>Times doubled down: 73562</t>
  </si>
  <si>
    <t>Hands played: 31461080</t>
  </si>
  <si>
    <t>Hands won: 11591049</t>
  </si>
  <si>
    <t>Hands lost: 19870031</t>
  </si>
  <si>
    <t>Accumulated payoff: -9512509</t>
  </si>
  <si>
    <t>total reward given: 35854891</t>
  </si>
  <si>
    <t>Sum of positive rewards: 13171191</t>
  </si>
  <si>
    <t>splits: 1461080</t>
  </si>
  <si>
    <t>Sum of rewards when played double: -2467054</t>
  </si>
  <si>
    <t>Times doubled down: 4393811</t>
  </si>
  <si>
    <t>Hands played: 524391</t>
  </si>
  <si>
    <t>Hands won: 195581</t>
  </si>
  <si>
    <t>Hands lost: 328810</t>
  </si>
  <si>
    <t>Accumulated payoff: -153120</t>
  </si>
  <si>
    <t>total reward given: 598004</t>
  </si>
  <si>
    <t>Sum of positive rewards: 222442</t>
  </si>
  <si>
    <t>splits: 24391</t>
  </si>
  <si>
    <t>Sum of rewards when played double: -39782</t>
  </si>
  <si>
    <t>Times doubled down: 73613</t>
  </si>
  <si>
    <t>Hands played: 526003</t>
  </si>
  <si>
    <t>Hands won: 206945</t>
  </si>
  <si>
    <t>Hands lost: 319058</t>
  </si>
  <si>
    <t>Accumulated payoff: -154970</t>
  </si>
  <si>
    <t>total reward given: 651492</t>
  </si>
  <si>
    <t>Sum of positive rewards: 248261</t>
  </si>
  <si>
    <t>splits: 26003</t>
  </si>
  <si>
    <t>Sum of rewards when played double: -85714</t>
  </si>
  <si>
    <t>Times doubled down: 125489</t>
  </si>
  <si>
    <t>Hands played: 525017</t>
  </si>
  <si>
    <t>Hands won: 212133</t>
  </si>
  <si>
    <t>Hands lost: 312884</t>
  </si>
  <si>
    <t>Accumulated payoff: -135462</t>
  </si>
  <si>
    <t>total reward given: 628812</t>
  </si>
  <si>
    <t>Sum of positive rewards: 246675</t>
  </si>
  <si>
    <t>splits: 25017</t>
  </si>
  <si>
    <t>Sum of rewards when played double: -69422</t>
  </si>
  <si>
    <t>Times doubled down: 103795</t>
  </si>
  <si>
    <t>Hands played: 10365823</t>
  </si>
  <si>
    <t>Hands won: 4190544</t>
  </si>
  <si>
    <t>Hands lost: 6175279</t>
  </si>
  <si>
    <t>Accumulated payoff: -2400252</t>
  </si>
  <si>
    <t>total reward given: 11535002</t>
  </si>
  <si>
    <t>Sum of positive rewards: 4567375</t>
  </si>
  <si>
    <t>splits: 365823</t>
  </si>
  <si>
    <t>Sum of rewards when played double: -831034</t>
  </si>
  <si>
    <t>Times doubled down: 1169179</t>
  </si>
  <si>
    <t>Hands played: 513840</t>
  </si>
  <si>
    <t>Hands won: 208061</t>
  </si>
  <si>
    <t>Hands lost: 305779</t>
  </si>
  <si>
    <t>Accumulated payoff: -112630</t>
  </si>
  <si>
    <t>total reward given: 553632</t>
  </si>
  <si>
    <t>Sum of positive rewards: 220501</t>
  </si>
  <si>
    <t>splits: 13840</t>
  </si>
  <si>
    <t>Sum of rewards when played double: -29824</t>
  </si>
  <si>
    <t>Times doubled down: 39792</t>
  </si>
  <si>
    <t>Hands played: 518154</t>
  </si>
  <si>
    <t>Hands won: 201529</t>
  </si>
  <si>
    <t>Hands lost: 316625</t>
  </si>
  <si>
    <t>Accumulated payoff: -128733</t>
  </si>
  <si>
    <t>total reward given: 560699</t>
  </si>
  <si>
    <t>Sum of positive rewards: 215983</t>
  </si>
  <si>
    <t>splits: 18154</t>
  </si>
  <si>
    <t>Sum of rewards when played double: -27274</t>
  </si>
  <si>
    <t>Times doubled down: 42545</t>
  </si>
  <si>
    <t>Hands played: 517852</t>
  </si>
  <si>
    <t>Hands won: 201559</t>
  </si>
  <si>
    <t>Hands lost: 316293</t>
  </si>
  <si>
    <t>Accumulated payoff: -129113</t>
  </si>
  <si>
    <t>total reward given: 562199</t>
  </si>
  <si>
    <t>Sum of positive rewards: 216543</t>
  </si>
  <si>
    <t>splits: 17852</t>
  </si>
  <si>
    <t>Sum of rewards when played double: -28758</t>
  </si>
  <si>
    <t>Times doubled down: 44347</t>
  </si>
  <si>
    <t>Hands played: 10370177</t>
  </si>
  <si>
    <t>Hands won: 4032892</t>
  </si>
  <si>
    <t>Hands lost: 6337285</t>
  </si>
  <si>
    <t>Accumulated payoff: -2575809</t>
  </si>
  <si>
    <t>total reward given: 11236913</t>
  </si>
  <si>
    <t>Sum of positive rewards: 4330552</t>
  </si>
  <si>
    <t>splits: 370177</t>
  </si>
  <si>
    <t>Sum of rewards when played double: -542832</t>
  </si>
  <si>
    <t>Times doubled down: 866736</t>
  </si>
  <si>
    <t>Hands played: 518825</t>
  </si>
  <si>
    <t>Hands won: 202236</t>
  </si>
  <si>
    <t>Hands lost: 316589</t>
  </si>
  <si>
    <t>Accumulated payoff: -128019</t>
  </si>
  <si>
    <t>total reward given: 562807</t>
  </si>
  <si>
    <t>Sum of positive rewards: 217394</t>
  </si>
  <si>
    <t>splits: 18825</t>
  </si>
  <si>
    <t>Sum of rewards when played double: -27332</t>
  </si>
  <si>
    <t>Times doubled down: 43982</t>
  </si>
  <si>
    <t>Hands played: 31106962</t>
  </si>
  <si>
    <t>Hands won: 12093747</t>
  </si>
  <si>
    <t>Hands lost: 19013215</t>
  </si>
  <si>
    <t>Accumulated payoff: -7741660</t>
  </si>
  <si>
    <t>total reward given: 33708950</t>
  </si>
  <si>
    <t>Sum of positive rewards: 12983645</t>
  </si>
  <si>
    <t>splits: 1106962</t>
  </si>
  <si>
    <t>Sum of rewards when played double: -1644384</t>
  </si>
  <si>
    <t>Times doubled down: 2601988</t>
  </si>
  <si>
    <t>Hands played: 518724</t>
  </si>
  <si>
    <t>Hands won: 201334</t>
  </si>
  <si>
    <t>Hands lost: 317390</t>
  </si>
  <si>
    <t>Accumulated payoff: -130252</t>
  </si>
  <si>
    <t>total reward given: 561406</t>
  </si>
  <si>
    <t>Sum of positive rewards: 215577</t>
  </si>
  <si>
    <t>splits: 18724</t>
  </si>
  <si>
    <t>Sum of rewards when played double: -28392</t>
  </si>
  <si>
    <t>Times doubled down: 42682</t>
  </si>
  <si>
    <t>Hands played: 103086</t>
  </si>
  <si>
    <t>Hands won: 35100</t>
  </si>
  <si>
    <t>Hands lost: 67986</t>
  </si>
  <si>
    <t>Accumulated payoff: -44352</t>
  </si>
  <si>
    <t>total reward given: 132286</t>
  </si>
  <si>
    <t>Sum of positive rewards: 43967</t>
  </si>
  <si>
    <t>splits: 3086</t>
  </si>
  <si>
    <t>Sum of rewards when played double: -22932</t>
  </si>
  <si>
    <t>Times doubled down: 29200</t>
  </si>
  <si>
    <t>Hands played: 522824</t>
  </si>
  <si>
    <t>Hands won: 206750</t>
  </si>
  <si>
    <t>Hands lost: 316074</t>
  </si>
  <si>
    <t>Accumulated payoff: -109276</t>
  </si>
  <si>
    <t>total reward given: 525434</t>
  </si>
  <si>
    <t>Sum of positive rewards: 208079</t>
  </si>
  <si>
    <t>splits: 22824</t>
  </si>
  <si>
    <t>Sum of rewards when played double: 96</t>
  </si>
  <si>
    <t>Times doubled down: 2610</t>
  </si>
  <si>
    <t>Hands played: 1028612</t>
  </si>
  <si>
    <t>Hands won: 347650</t>
  </si>
  <si>
    <t>Hands lost: 680962</t>
  </si>
  <si>
    <t>Accumulated payoff: -444674</t>
  </si>
  <si>
    <t>total reward given: 1306320</t>
  </si>
  <si>
    <t>Sum of positive rewards: 430823</t>
  </si>
  <si>
    <t>splits: 28612</t>
  </si>
  <si>
    <t>Sum of rewards when played double: -222724</t>
  </si>
  <si>
    <t>Times doubled down: 277708</t>
  </si>
  <si>
    <t>Hands played: 524016</t>
  </si>
  <si>
    <t>Hands won: 200189</t>
  </si>
  <si>
    <t>Hands lost: 323827</t>
  </si>
  <si>
    <t>Accumulated payoff: -122481</t>
  </si>
  <si>
    <t>total reward given: 527869</t>
  </si>
  <si>
    <t>Sum of positive rewards: 202694</t>
  </si>
  <si>
    <t>splits: 24016</t>
  </si>
  <si>
    <t>Sum of rewards when played double: 2314</t>
  </si>
  <si>
    <t>Times doubled down: 3853</t>
  </si>
  <si>
    <t>Hands played: 520450</t>
  </si>
  <si>
    <t>Hands won: 193973</t>
  </si>
  <si>
    <t>Hands lost: 326477</t>
  </si>
  <si>
    <t>Accumulated payoff: -132462</t>
  </si>
  <si>
    <t>total reward given: 520634</t>
  </si>
  <si>
    <t>Sum of positive rewards: 194086</t>
  </si>
  <si>
    <t>splits: 20450</t>
  </si>
  <si>
    <t>Sum of rewards when played double: 84</t>
  </si>
  <si>
    <t>Times doubled down: 184</t>
  </si>
  <si>
    <t>Hands played: 30832869</t>
  </si>
  <si>
    <t>Hands won: 10387618</t>
  </si>
  <si>
    <t>Hands lost: 20445251</t>
  </si>
  <si>
    <t>Accumulated payoff: -13406008</t>
  </si>
  <si>
    <t>total reward given: 39149374</t>
  </si>
  <si>
    <t>Sum of positive rewards: 12871683</t>
  </si>
  <si>
    <t>splits: 832869</t>
  </si>
  <si>
    <t>Sum of rewards when played double: -6696750</t>
  </si>
  <si>
    <t>Times doubled down: 8316505</t>
  </si>
  <si>
    <t>Hands played: 10374189</t>
  </si>
  <si>
    <t>Hands won: 3962119</t>
  </si>
  <si>
    <t>Hands lost: 6412070</t>
  </si>
  <si>
    <t>Accumulated payoff: -2734240</t>
  </si>
  <si>
    <t>total reward given: 11201802</t>
  </si>
  <si>
    <t>Sum of positive rewards: 4233781</t>
  </si>
  <si>
    <t>splits: 374189</t>
  </si>
  <si>
    <t>Sum of rewards when played double: -568578</t>
  </si>
  <si>
    <t>Times doubled down: 827613</t>
  </si>
  <si>
    <t>Hands played: 521537</t>
  </si>
  <si>
    <t>Hands won: 195478</t>
  </si>
  <si>
    <t>Hands lost: 326059</t>
  </si>
  <si>
    <t>Accumulated payoff: -130584</t>
  </si>
  <si>
    <t>total reward given: 521544</t>
  </si>
  <si>
    <t>Sum of positive rewards: 195480</t>
  </si>
  <si>
    <t>splits: 21537</t>
  </si>
  <si>
    <t>Sum of rewards when played double: -6</t>
  </si>
  <si>
    <t>Times doubled down: 7</t>
  </si>
  <si>
    <t>Hands played: 520457</t>
  </si>
  <si>
    <t>Hands won: 216227</t>
  </si>
  <si>
    <t>Hands lost: 304230</t>
  </si>
  <si>
    <t>Accumulated payoff: -87928</t>
  </si>
  <si>
    <t>total reward given: 521082</t>
  </si>
  <si>
    <t>Sum of positive rewards: 216577</t>
  </si>
  <si>
    <t>splits: 20457</t>
  </si>
  <si>
    <t>Sum of rewards when played double: 150</t>
  </si>
  <si>
    <t>Times doubled down: 625</t>
  </si>
  <si>
    <t>Hands played: 1040073</t>
  </si>
  <si>
    <t>Hands won: 427322</t>
  </si>
  <si>
    <t>Hands lost: 612751</t>
  </si>
  <si>
    <t>Accumulated payoff: -201940</t>
  </si>
  <si>
    <t>total reward given: 1102074</t>
  </si>
  <si>
    <t>Sum of positive rewards: 450067</t>
  </si>
  <si>
    <t>splits: 40073</t>
  </si>
  <si>
    <t>Sum of rewards when played double: -33022</t>
  </si>
  <si>
    <t>Times doubled down: 62001</t>
  </si>
  <si>
    <t>Hands played: 520866</t>
  </si>
  <si>
    <t>Hands won: 194042</t>
  </si>
  <si>
    <t>Hands lost: 326824</t>
  </si>
  <si>
    <t>Accumulated payoff: -132784</t>
  </si>
  <si>
    <t>total reward given: 520868</t>
  </si>
  <si>
    <t>Sum of positive rewards: 194042</t>
  </si>
  <si>
    <t>splits: 20866</t>
  </si>
  <si>
    <t>Sum of rewards when played double: -4</t>
  </si>
  <si>
    <t>Times doubled down: 2</t>
  </si>
  <si>
    <t>Hands played: 1044115</t>
  </si>
  <si>
    <t>Hands won: 392221</t>
  </si>
  <si>
    <t>Hands lost: 651894</t>
  </si>
  <si>
    <t>Accumulated payoff: -260074</t>
  </si>
  <si>
    <t>total reward given: 1047240</t>
  </si>
  <si>
    <t>Sum of positive rewards: 393583</t>
  </si>
  <si>
    <t>splits: 44115</t>
  </si>
  <si>
    <t>Sum of rewards when played double: -802</t>
  </si>
  <si>
    <t>Times doubled down: 3125</t>
  </si>
  <si>
    <t>Hands played: 10460077</t>
  </si>
  <si>
    <t>Hands won: 3825263</t>
  </si>
  <si>
    <t>Hands lost: 6634814</t>
  </si>
  <si>
    <t>Accumulated payoff: -2810194</t>
  </si>
  <si>
    <t>total reward given: 10462656</t>
  </si>
  <si>
    <t>Sum of positive rewards: 3826231</t>
  </si>
  <si>
    <t>splits: 460077</t>
  </si>
  <si>
    <t>Sum of rewards when played double: -1286</t>
  </si>
  <si>
    <t>Times doubled down: 2579</t>
  </si>
  <si>
    <t>Hands played: 522879</t>
  </si>
  <si>
    <t>Hands won: 189916</t>
  </si>
  <si>
    <t>Hands lost: 332963</t>
  </si>
  <si>
    <t>Accumulated payoff: -143047</t>
  </si>
  <si>
    <t>total reward given: 522879</t>
  </si>
  <si>
    <t>Sum of positive rewards: 189916</t>
  </si>
  <si>
    <t>splits: 22879</t>
  </si>
  <si>
    <t>Sum of rewards when played double: 0</t>
  </si>
  <si>
    <t>Times doubled down: 0</t>
  </si>
  <si>
    <t>Hands played: 520863</t>
  </si>
  <si>
    <t>Hands won: 216632</t>
  </si>
  <si>
    <t>Hands lost: 304231</t>
  </si>
  <si>
    <t>Accumulated payoff: -87619</t>
  </si>
  <si>
    <t>total reward given: 520995</t>
  </si>
  <si>
    <t>Sum of positive rewards: 216688</t>
  </si>
  <si>
    <t>splits: 20863</t>
  </si>
  <si>
    <t>Sum of rewards when played double: -40</t>
  </si>
  <si>
    <t>Times doubled down: 132</t>
  </si>
  <si>
    <t>Hands played: 1041922</t>
  </si>
  <si>
    <t>Hands won: 431219</t>
  </si>
  <si>
    <t>Hands lost: 610703</t>
  </si>
  <si>
    <t>Accumulated payoff: -188498</t>
  </si>
  <si>
    <t>total reward given: 1076614</t>
  </si>
  <si>
    <t>Sum of positive rewards: 444058</t>
  </si>
  <si>
    <t>splits: 41922</t>
  </si>
  <si>
    <t>Sum of rewards when played double: -18028</t>
  </si>
  <si>
    <t>Times doubled down: 34692</t>
  </si>
  <si>
    <t>Hands played: 521889</t>
  </si>
  <si>
    <t>Hands won: 221652</t>
  </si>
  <si>
    <t>Hands lost: 300237</t>
  </si>
  <si>
    <t>Accumulated payoff: -78312</t>
  </si>
  <si>
    <t>total reward given: 523504</t>
  </si>
  <si>
    <t>Sum of positive rewards: 222596</t>
  </si>
  <si>
    <t>splits: 21889</t>
  </si>
  <si>
    <t>Sum of rewards when played double: 546</t>
  </si>
  <si>
    <t>Times doubled down: 1615</t>
  </si>
  <si>
    <t>Hands played: 1042234</t>
  </si>
  <si>
    <t>Hands won: 437478</t>
  </si>
  <si>
    <t>Hands lost: 604756</t>
  </si>
  <si>
    <t>Accumulated payoff: -176100</t>
  </si>
  <si>
    <t>total reward given: 1075710</t>
  </si>
  <si>
    <t>Sum of positive rewards: 449805</t>
  </si>
  <si>
    <t>splits: 42234</t>
  </si>
  <si>
    <t>Sum of rewards when played double: -17644</t>
  </si>
  <si>
    <t>Times doubled down: 33476</t>
  </si>
  <si>
    <t>Hands played: 1043244</t>
  </si>
  <si>
    <t>Hands won: 440077</t>
  </si>
  <si>
    <t>Hands lost: 603167</t>
  </si>
  <si>
    <t>Accumulated payoff: -172277</t>
  </si>
  <si>
    <t>total reward given: 1076307</t>
  </si>
  <si>
    <t>Sum of positive rewards: 452015</t>
  </si>
  <si>
    <t>splits: 43244</t>
  </si>
  <si>
    <t>Sum of rewards when played double: -18374</t>
  </si>
  <si>
    <t>Times doubled down: 33063</t>
  </si>
  <si>
    <t>Hands played: 522108</t>
  </si>
  <si>
    <t>Hands won: 224820</t>
  </si>
  <si>
    <t>Hands lost: 297288</t>
  </si>
  <si>
    <t>Accumulated payoff: -72452</t>
  </si>
  <si>
    <t>total reward given: 522342</t>
  </si>
  <si>
    <t>Sum of positive rewards: 224945</t>
  </si>
  <si>
    <t>splits: 22108</t>
  </si>
  <si>
    <t>Sum of rewards when played double: 32</t>
  </si>
  <si>
    <t>Times doubled down: 234</t>
  </si>
  <si>
    <t>Hands played: 1047931</t>
  </si>
  <si>
    <t>Hands won: 464922</t>
  </si>
  <si>
    <t>Hands lost: 583009</t>
  </si>
  <si>
    <t>Accumulated payoff: -114562</t>
  </si>
  <si>
    <t>total reward given: 1094788</t>
  </si>
  <si>
    <t>Sum of positive rewards: 490113</t>
  </si>
  <si>
    <t>splits: 47931</t>
  </si>
  <si>
    <t>Sum of rewards when played double: 7050</t>
  </si>
  <si>
    <t>Times doubled down: 46857</t>
  </si>
  <si>
    <t>Hands played: 523657</t>
  </si>
  <si>
    <t>Hands won: 233014</t>
  </si>
  <si>
    <t>Hands lost: 290643</t>
  </si>
  <si>
    <t>Accumulated payoff: -53405</t>
  </si>
  <si>
    <t>total reward given: 550139</t>
  </si>
  <si>
    <t>Sum of positive rewards: 248367</t>
  </si>
  <si>
    <t>splits: 23657</t>
  </si>
  <si>
    <t>Sum of rewards when played double: 8448</t>
  </si>
  <si>
    <t>Times doubled down: 26482</t>
  </si>
  <si>
    <t>ACCURATE</t>
  </si>
  <si>
    <t>Hands played: 521820</t>
  </si>
  <si>
    <t>Hands won: 233367</t>
  </si>
  <si>
    <t>Hands lost: 288453</t>
  </si>
  <si>
    <t>Accumulated payoff: -51024</t>
  </si>
  <si>
    <t>total reward given: 545610</t>
  </si>
  <si>
    <t>Sum of positive rewards: 247293</t>
  </si>
  <si>
    <t>splits: 21820</t>
  </si>
  <si>
    <t>Sum of rewards when played double: 8124</t>
  </si>
  <si>
    <t>Times doubled down: 23790</t>
  </si>
  <si>
    <t>Your Hand</t>
  </si>
  <si>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</si>
  <si>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</si>
  <si>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</si>
  <si>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</si>
  <si>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</si>
  <si>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</si>
  <si>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</si>
  <si>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</si>
  <si>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Pair A</t>
  </si>
  <si>
    <t>Pair 10</t>
  </si>
  <si>
    <t>Pair 8</t>
  </si>
  <si>
    <t>Pair 9</t>
  </si>
  <si>
    <t>Pair 7</t>
  </si>
  <si>
    <t>Pair 6</t>
  </si>
  <si>
    <t>Pair 5</t>
  </si>
  <si>
    <t>Pair 4</t>
  </si>
  <si>
    <t>Pair 3</t>
  </si>
  <si>
    <t>Pair 2</t>
  </si>
  <si>
    <t>Dealer's first card</t>
  </si>
  <si>
    <t>ADVANDED BLACKJACK STRATEGY TABLE</t>
  </si>
  <si>
    <t>Decrease by 99% every iteration</t>
  </si>
  <si>
    <t>OptimalPolicy for state</t>
  </si>
  <si>
    <t>HERE YOU PASTE THE OUTPUT FROM ECLIPSE</t>
  </si>
  <si>
    <t>Color</t>
  </si>
  <si>
    <t>Double</t>
  </si>
  <si>
    <t>Split</t>
  </si>
  <si>
    <t>Hit</t>
  </si>
  <si>
    <t>Stand</t>
  </si>
  <si>
    <t>Approximation to optimal policy:</t>
  </si>
  <si>
    <t>Approximation with 5% slack:</t>
  </si>
  <si>
    <t>Approximation with 15% slack:</t>
  </si>
  <si>
    <t>Approximation(%)</t>
  </si>
  <si>
    <t xml:space="preserve"> Approx w/ 15% slack</t>
  </si>
  <si>
    <t>Approx w/ 5% slack</t>
  </si>
  <si>
    <t>HIT(0)</t>
  </si>
  <si>
    <t>STAND(1)</t>
  </si>
  <si>
    <t>DOUBLE DOWN(2)</t>
  </si>
  <si>
    <t>SPLIT(3)</t>
  </si>
  <si>
    <t>BLACKJACK STRATEGY TABLE WITH OUR POLICY</t>
  </si>
  <si>
    <t>BLACKJACK STRATEGY TABLE WITH OPTIMAL POLICY</t>
  </si>
  <si>
    <t>State [sum=21, ace=0, dealerCard=1, Pair=0]-[-0.9997200706714675, 0.47673858727250157, -1.9995136251359322, null]</t>
  </si>
  <si>
    <t>State [sum=11, ace=0, dealerCard=10, Pair=0]-[4.013893906335157E-4, -0.5692134718789537, -0.23486267029621843, null]</t>
  </si>
  <si>
    <t>State [sum=21, ace=0, dealerCard=2, Pair=0]-[-0.9997493685636758, 0.8264024710136402, -1.9994781751460238, null]</t>
  </si>
  <si>
    <t>State [sum=13, ace=1, dealerCard=10, Pair=0]-[-0.0038102770327534344, -0.5946888260304187, -0.6810849278148211, null]</t>
  </si>
  <si>
    <t>State [sum=21, ace=0, dealerCard=3, Pair=0]-[-0.99980505351549, 0.773365388008502, -1.9993223433559293, null]</t>
  </si>
  <si>
    <t>State [sum=20, ace=0, dealerCard=1, Pair=0]-[-0.9381742695885915, 0.08735327092239888, -1.902978883645285, null]</t>
  </si>
  <si>
    <t>State [sum=20, ace=0, dealerCard=1, Pair=1]-[-0.928163727310518, 0.07756746088809721, -1.8340099466013213, -0.026320512497861322]</t>
  </si>
  <si>
    <t>State [sum=21, ace=0, dealerCard=4, Pair=0]-[-0.9998682689974046, 0.7027630201102286, -1.9994675799877808, null]</t>
  </si>
  <si>
    <t>State [sum=20, ace=0, dealerCard=2, Pair=0]-[-0.9195879615475626, 0.49253780155118443, -1.7407466900946864, null]</t>
  </si>
  <si>
    <t>State [sum=20, ace=0, dealerCard=2, Pair=1]-[-0.9186367044854654, 0.5528550722697326, -1.7169728035477188, 0.016373620737922732]</t>
  </si>
  <si>
    <t>State [sum=13, ace=0, dealerCard=10, Pair=0]-[-0.39284232708991795, -0.5252902483390688, -1.0821992337478108, null]</t>
  </si>
  <si>
    <t>State [sum=21, ace=0, dealerCard=5, Pair=0]-[-0.9997616519978636, 0.7951463194317097, -1.9996438260481277, null]</t>
  </si>
  <si>
    <t>State [sum=20, ace=0, dealerCard=3, Pair=0]-[-0.9463129216293965, 0.639543359475395, -1.771242611942221, null]</t>
  </si>
  <si>
    <t>State [sum=15, ace=1, dealerCard=10, Pair=0]-[-0.012750776618315704, -0.5235130537861801, -0.8125548468411682, null]</t>
  </si>
  <si>
    <t>State [sum=20, ace=0, dealerCard=3, Pair=1]-[-0.9189098167304646, 0.52228550844158, -1.5989354784414285, 0.021967510812783832]</t>
  </si>
  <si>
    <t>State [sum=19, ace=0, dealerCard=1, Pair=0]-[-0.8805407660598225, -0.38178605756120815, -1.5024621084628107, null]</t>
  </si>
  <si>
    <t>State [sum=21, ace=0, dealerCard=6, Pair=0]-[-0.9997568125679661, 0.8571553677430683, -1.99935555527424, null]</t>
  </si>
  <si>
    <t>State [sum=20, ace=0, dealerCard=4, Pair=0]-[-0.9303047219807126, 0.5474831576329333, -1.8362168089547497, null]</t>
  </si>
  <si>
    <t>State [sum=20, ace=0, dealerCard=4, Pair=1]-[-0.9157988218689469, 0.6880600491918455, -1.7627852404120383, 0.02340153786712282]</t>
  </si>
  <si>
    <t>State [sum=19, ace=0, dealerCard=2, Pair=0]-[-0.8923349423613506, 0.3953934422451436, -1.4117643765420613, null]</t>
  </si>
  <si>
    <t>State [sum=21, ace=0, dealerCard=7, Pair=0]-[-0.9998010953122028, 0.9187172210767931, -1.999711596025235, null]</t>
  </si>
  <si>
    <t>State [sum=20, ace=0, dealerCard=5, Pair=0]-[-0.9129211013702418, 0.6268330030895849, -1.7353478949813783, null]</t>
  </si>
  <si>
    <t>State [sum=20, ace=0, dealerCard=5, Pair=1]-[-0.8999112415847073, 0.6234469323659347, -1.7780149954054876, 0.027018331195044]</t>
  </si>
  <si>
    <t>State [sum=19, ace=0, dealerCard=3, Pair=0]-[-0.8684129840651522, 0.20496207379718123, -1.4414889438758505, null]</t>
  </si>
  <si>
    <t>State [sum=15, ace=0, dealerCard=10, Pair=0]-[-0.5678180477008933, -0.5985584338790775, -1.1194523259840936, null]</t>
  </si>
  <si>
    <t>State [sum=21, ace=0, dealerCard=8, Pair=0]-[-0.9997908446173354, 0.8739048587302818, -1.9995816892346707, null]</t>
  </si>
  <si>
    <t>State [sum=18, ace=0, dealerCard=1, Pair=0]-[-0.775516982301965, -0.45823737784750657, -1.5993454497270556, null]</t>
  </si>
  <si>
    <t>State [sum=18, ace=0, dealerCard=1, Pair=1]-[-0.5218598919912921, -0.30012248816185666, -0.8959665437264694, -0.024717281864784217]</t>
  </si>
  <si>
    <t>State [sum=20, ace=0, dealerCard=6, Pair=0]-[-0.9232835198120765, 0.5779268515780225, -1.7282208432522885, null]</t>
  </si>
  <si>
    <t>State [sum=20, ace=0, dealerCard=6, Pair=1]-[-0.8942048385235982, 0.5548294373538961, -1.6964419603421566, 0.029022436385898846]</t>
  </si>
  <si>
    <t>State [sum=17, ace=1, dealerCard=10, Pair=0]-[-0.015340462815716828, -0.6365279592731375, -0.6498995335036004, null]</t>
  </si>
  <si>
    <t>State [sum=19, ace=0, dealerCard=4, Pair=0]-[-0.8357744750268453, 0.5357765454345021, -1.5811491237298554, null]</t>
  </si>
  <si>
    <t>State [sum=21, ace=0, dealerCard=9, Pair=0]-[-0.9996577491696612, 0.9398015815419325, -1.999518488884573, null]</t>
  </si>
  <si>
    <t>State [sum=18, ace=0, dealerCard=2, Pair=0]-[-0.8025207508150299, -0.03243141383852432, -1.3612041191674429, null]</t>
  </si>
  <si>
    <t>State [sum=18, ace=0, dealerCard=2, Pair=1]-[-0.5188005757090914, 0.11733422139631731, -0.7604992604082321, 0.003443532356525878]</t>
  </si>
  <si>
    <t>State [sum=20, ace=0, dealerCard=7, Pair=0]-[-0.9227474615855179, 0.724221160338164, -1.7108750647072297, null]</t>
  </si>
  <si>
    <t>State [sum=20, ace=0, dealerCard=7, Pair=1]-[-0.9198097794725735, 0.7397785300747532, -1.58292784048009, 0.02389943090546437]</t>
  </si>
  <si>
    <t>State [sum=19, ace=0, dealerCard=5, Pair=0]-[-0.8342738071891554, 0.41276726865576685, -1.33187733574438, null]</t>
  </si>
  <si>
    <t>State [sum=18, ace=0, dealerCard=3, Pair=0]-[-0.7934519438291933, 0.0755234260576697, -1.3884100409088627, null]</t>
  </si>
  <si>
    <t>State [sum=18, ace=0, dealerCard=3, Pair=1]-[-0.4829742416867802, -0.06899792038438704, -0.7612659048920737, 0.008401925932991421]</t>
  </si>
  <si>
    <t>State [sum=20, ace=0, dealerCard=8, Pair=0]-[-0.9313675837833763, 0.7395317714428536, -1.8503219872998287, null]</t>
  </si>
  <si>
    <t>State [sum=20, ace=0, dealerCard=8, Pair=1]-[-0.8973310147777827, 0.7780412705065646, -1.65982258028473, 0.008181658261009908]</t>
  </si>
  <si>
    <t>State [sum=17, ace=0, dealerCard=1, Pair=0]-[-0.6546900401840886, -0.7481385636259311, -1.351618305715458, null]</t>
  </si>
  <si>
    <t>State [sum=19, ace=0, dealerCard=6, Pair=0]-[-0.8384990572558934, 0.3824782182538814, -1.5513484778700664, null]</t>
  </si>
  <si>
    <t>State [sum=21, ace=1, dealerCard=1, Pair=0]-[-0.09960790504338853, 0.44717978535824676, -0.8030939885367068, null]</t>
  </si>
  <si>
    <t>State [sum=17, ace=0, dealerCard=10, Pair=0]-[-0.7206509556856416, -0.5103479536509405, -1.4107656962418726, null]</t>
  </si>
  <si>
    <t>State [sum=18, ace=0, dealerCard=4, Pair=0]-[-0.7129923708126555, 0.08026052501737516, -1.0676116308155958, null]</t>
  </si>
  <si>
    <t>State [sum=18, ace=0, dealerCard=4, Pair=1]-[-0.4799600893831117, 0.07638574919790872, -0.6671365839788068, 0.013554377848112222]</t>
  </si>
  <si>
    <t>State [sum=20, ace=0, dealerCard=9, Pair=0]-[-0.8847784404500328, 0.7280801227938061, -1.7324238931273384, null]</t>
  </si>
  <si>
    <t>State [sum=20, ace=0, dealerCard=9, Pair=1]-[-0.8875518987765366, 0.6397645232124246, -1.6723641096880462, 0.005735512657104051]</t>
  </si>
  <si>
    <t>State [sum=17, ace=0, dealerCard=2, Pair=0]-[-0.7086352209775056, -0.3466550784013003, -1.15042552662702, null]</t>
  </si>
  <si>
    <t>State [sum=19, ace=0, dealerCard=7, Pair=0]-[-0.8245003951100515, 0.5180512463975013, -1.4887703226572653, null]</t>
  </si>
  <si>
    <t>State [sum=19, ace=1, dealerCard=10, Pair=0]-[-0.01092113356653516, -0.09305706367847008, -0.6374358540577126, null]</t>
  </si>
  <si>
    <t>State [sum=21, ace=1, dealerCard=2, Pair=0]-[-0.07568469662104754, 0.79640787803696, 0.4118571070894236, null]</t>
  </si>
  <si>
    <t>State [sum=18, ace=0, dealerCard=5, Pair=0]-[-0.7668861125353944, 0.3329825702099594, -1.2590147503111644, null]</t>
  </si>
  <si>
    <t>State [sum=18, ace=0, dealerCard=5, Pair=1]-[-0.42655955367070125, 0.066346556616702, -0.8946602560807562, 0.012501898117436431]</t>
  </si>
  <si>
    <t>State [sum=17, ace=0, dealerCard=3, Pair=0]-[-0.6553879408861366, -0.19509789079888176, -1.2194876474673186, null]</t>
  </si>
  <si>
    <t>State [sum=19, ace=0, dealerCard=8, Pair=0]-[-0.820637113382582, 0.5583730754314377, -1.3340573142343821, null]</t>
  </si>
  <si>
    <t>State [sum=16, ace=0, dealerCard=1, Pair=0]-[-0.6641092307793133, -0.6577360117286583, -1.3789197110495695, null]</t>
  </si>
  <si>
    <t>State [sum=21, ace=1, dealerCard=3, Pair=0]-[-0.08155651623826154, 0.7408246688755377, 0.3615069973555265, null]</t>
  </si>
  <si>
    <t>State [sum=16, ace=0, dealerCard=1, Pair=1]-[-0.3694665909198003, -0.4650617996527911, -0.9842051356981725, -0.025512417224796715]</t>
  </si>
  <si>
    <t>State [sum=18, ace=0, dealerCard=6, Pair=0]-[-0.7899799455073064, 0.30477261388600707, -1.1856629726397696, null]</t>
  </si>
  <si>
    <t>State [sum=18, ace=0, dealerCard=6, Pair=1]-[-0.5352824118705805, 0.18347791373155148, -0.8140353713052055, 0.016972510543890058]</t>
  </si>
  <si>
    <t>State [sum=20, ace=1, dealerCard=1, Pair=0]-[-0.012887833552921238, 0.05895342876566953, -0.6402209500160403, null]</t>
  </si>
  <si>
    <t>State [sum=17, ace=0, dealerCard=4, Pair=0]-[-0.6934305695793774, -0.03928239988997579, -0.9798026635446642, null]</t>
  </si>
  <si>
    <t>State [sum=19, ace=0, dealerCard=9, Pair=0]-[-0.8316598842986409, 0.008856456643968192, -1.4498806611048214, null]</t>
  </si>
  <si>
    <t>State [sum=16, ace=0, dealerCard=2, Pair=0]-[-0.5969275513554121, -0.22342207734738476, -1.1383816930153159, null]</t>
  </si>
  <si>
    <t>State [sum=21, ace=1, dealerCard=4, Pair=0]-[-0.059124806503158926, 0.7518986110738269, 0.41058661832108967, null]</t>
  </si>
  <si>
    <t>State [sum=16, ace=0, dealerCard=2, Pair=1]-[-0.40997780730744265, -0.15611260491398068, -0.6575444162386124, 0.0022538976709588856]</t>
  </si>
  <si>
    <t>State [sum=18, ace=0, dealerCard=7, Pair=0]-[-0.7424619939609495, 0.39188435796843735, -1.1948543014519861, null]</t>
  </si>
  <si>
    <t>State [sum=19, ace=0, dealerCard=10, Pair=0]-[-0.820651218743276, -0.1921301750346201, -1.4261983958079822, null]</t>
  </si>
  <si>
    <t>State [sum=18, ace=0, dealerCard=7, Pair=1]-[-0.5796257660374592, 0.15345377708905328, -0.809242619932503, 0.004361811439909188]</t>
  </si>
  <si>
    <t>State [sum=20, ace=1, dealerCard=2, Pair=0]-[0.004467557669216921, 0.5432377638414784, 0.6315865765203209, null]</t>
  </si>
  <si>
    <t>State [sum=17, ace=0, dealerCard=5, Pair=0]-[-0.673055146307846, -0.04283718035728606, -1.0676404389095278, null]</t>
  </si>
  <si>
    <t>State [sum=16, ace=0, dealerCard=3, Pair=0]-[-0.6111488792476619, -0.10323894290865623, -1.0760920626850674, null]</t>
  </si>
  <si>
    <t>State [sum=21, ace=1, dealerCard=5, Pair=0]-[-0.07099722818630147, 0.8716518787220884, 0.44949360538137584, null]</t>
  </si>
  <si>
    <t>State [sum=16, ace=0, dealerCard=3, Pair=1]-[-0.41039956166385555, -0.05443995355104558, -0.4784151162541834, 0.0036592609541525422]</t>
  </si>
  <si>
    <t>State [sum=21, ace=1, dealerCard=10, Pair=0]-[-0.09540103403689337, 0.7839025532799611, -0.20587259624466497, null]</t>
  </si>
  <si>
    <t>State [sum=18, ace=0, dealerCard=8, Pair=0]-[-0.7510649015411947, -0.13735332303862607, -1.178024368736501, null]</t>
  </si>
  <si>
    <t>State [sum=18, ace=0, dealerCard=8, Pair=1]-[-0.5012602573595087, -0.14606703450857314, -0.6272960266796868, 0.0035227241379425073]</t>
  </si>
  <si>
    <t>State [sum=15, ace=0, dealerCard=1, Pair=0]-[-0.501668594090861, -0.7732693589030851, -1.494059788257664, null]</t>
  </si>
  <si>
    <t>State [sum=20, ace=1, dealerCard=3, Pair=0]-[0.011896015803518123, 0.5480284027189913, 0.4026086685813127, null]</t>
  </si>
  <si>
    <t>State [sum=17, ace=0, dealerCard=6, Pair=0]-[-0.6779343620180316, -0.08804306194865792, -1.0380064561382427, null]</t>
  </si>
  <si>
    <t>State [sum=4, ace=0, dealerCard=10, Pair=0]-[-0.00216345976440778, -0.1390762010449431, -0.2922899571694151, null]</t>
  </si>
  <si>
    <t>State [sum=4, ace=0, dealerCard=10, Pair=1]-[-0.009309739177172647, -0.6095374787076199, -1.1635162877214855, -0.009452327522284847]</t>
  </si>
  <si>
    <t>State [sum=19, ace=1, dealerCard=1, Pair=0]-[-0.015567256960618696, -0.20212415029704162, -0.8569709294621083, null]</t>
  </si>
  <si>
    <t>State [sum=16, ace=0, dealerCard=4, Pair=0]-[-0.6161602628397097, -0.03136425690265626, -1.1151434538034717, null]</t>
  </si>
  <si>
    <t>State [sum=21, ace=1, dealerCard=6, Pair=0]-[-0.08361970470906174, 0.8299014540177064, 0.5457143144794283, null]</t>
  </si>
  <si>
    <t>State [sum=16, ace=0, dealerCard=4, Pair=1]-[-0.4533545946905204, -0.0056544203257094285, -0.7566480131840645, 0.005858778853714991]</t>
  </si>
  <si>
    <t>State [sum=18, ace=0, dealerCard=9, Pair=0]-[-0.783223120727707, -0.19392776707730167, -1.333780988193223, null]</t>
  </si>
  <si>
    <t>State [sum=18, ace=0, dealerCard=9, Pair=1]-[-0.49554932755872816, -0.20848667978380908, -0.9609626478654538, -0.011611061551462193]</t>
  </si>
  <si>
    <t>State [sum=15, ace=0, dealerCard=2, Pair=0]-[-0.4730977532235034, -0.15536699598022707, -0.9559272997111122, null]</t>
  </si>
  <si>
    <t>State [sum=20, ace=1, dealerCard=4, Pair=0]-[0.01130880986137727, 0.5822552987825939, 0.39009460406768104, null]</t>
  </si>
  <si>
    <t>State [sum=17, ace=0, dealerCard=7, Pair=0]-[-0.7065949468517879, -0.30207428269458864, -0.9118853986743302, null]</t>
  </si>
  <si>
    <t>State [sum=19, ace=1, dealerCard=2, Pair=0]-[0.004904859451555068, 0.23517128842216428, 0.41061637873121587, null]</t>
  </si>
  <si>
    <t>State [sum=16, ace=0, dealerCard=5, Pair=0]-[-0.5779819444798454, -0.06976542645885522, -1.0659185854245494, null]</t>
  </si>
  <si>
    <t>State [sum=21, ace=1, dealerCard=7, Pair=0]-[-0.06554656578456779, 0.9371891946947499, 0.3448306618443548, null]</t>
  </si>
  <si>
    <t>State [sum=16, ace=0, dealerCard=5, Pair=1]-[-0.3674588419974337, 0.09559780037871139, -0.70621903983468, 0.010133392503031965]</t>
  </si>
  <si>
    <t>State [sum=15, ace=0, dealerCard=3, Pair=0]-[-0.5165634740325536, -0.07312163653361829, -0.7796815178507105, null]</t>
  </si>
  <si>
    <t>State [sum=20, ace=1, dealerCard=5, Pair=0]-[0.014300119243415357, 0.6239960024116316, 0.608347149814378, null]</t>
  </si>
  <si>
    <t>State [sum=21, ace=0, dealerCard=10, Pair=0]-[-0.9999999999999944, 0.6922849313070418, -1.999999999999989, null]</t>
  </si>
  <si>
    <t>State [sum=17, ace=0, dealerCard=8, Pair=0]-[-0.6885845366746034, -0.4791562485621276, -0.9746207137304996, null]</t>
  </si>
  <si>
    <t>State [sum=14, ace=0, dealerCard=1, Pair=0]-[-0.47836341726156667, -0.658355741834652, -1.3797013502161817, null]</t>
  </si>
  <si>
    <t>State [sum=19, ace=1, dealerCard=3, Pair=0]-[0.006588150944386253, 0.3284482074889582, 0.29658901511635877, null]</t>
  </si>
  <si>
    <t>State [sum=14, ace=0, dealerCard=1, Pair=1]-[-0.2957618908986778, -0.423031011151442, -0.7988417044336144, -0.02454839053886735]</t>
  </si>
  <si>
    <t>State [sum=16, ace=0, dealerCard=6, Pair=0]-[-0.633454241460365, -0.06568703220747253, -1.0543751526333045, null]</t>
  </si>
  <si>
    <t>State [sum=21, ace=1, dealerCard=8, Pair=0]-[-0.08166487018932252, 0.9462401018734279, 0.18010782200038267, null]</t>
  </si>
  <si>
    <t>State [sum=16, ace=0, dealerCard=6, Pair=1]-[-0.4513026042887683, 0.04352048146910139, -0.858125975611393, 0.010707796271886028]</t>
  </si>
  <si>
    <t>State [sum=18, ace=1, dealerCard=1, Pair=0]-[-0.017959571558659373, -0.39260113107577943, -1.156813102240403, null]</t>
  </si>
  <si>
    <t>State [sum=15, ace=0, dealerCard=4, Pair=0]-[-0.5245730451383884, 0.01859776888847364, -0.7806313421266242, null]</t>
  </si>
  <si>
    <t>State [sum=20, ace=1, dealerCard=6, Pair=0]-[0.013752623108726799, 0.6012956693560942, 0.3701033636741978, null]</t>
  </si>
  <si>
    <t>State [sum=17, ace=0, dealerCard=9, Pair=0]-[-0.6993859692343827, -0.5705461129506675, -1.1863757525554934, null]</t>
  </si>
  <si>
    <t>State [sum=14, ace=0, dealerCard=2, Pair=0]-[-0.43966922698733835, -0.2517566384186308, -0.7905007198419255, null]</t>
  </si>
  <si>
    <t>State [sum=19, ace=1, dealerCard=4, Pair=0]-[0.011708197263089196, 0.21134808094941226, 0.3502193724262345, null]</t>
  </si>
  <si>
    <t>State [sum=6, ace=0, dealerCard=10, Pair=0]-[-0.015313472981291525, -0.48228122530515705, -1.302556939462294, null]</t>
  </si>
  <si>
    <t>State [sum=14, ace=0, dealerCard=2, Pair=1]-[-0.2834267796698081, 0.03269436376068786, -0.6170672592403248, -0.004744657119996244]</t>
  </si>
  <si>
    <t>State [sum=6, ace=0, dealerCard=10, Pair=1]-[-0.013786306720865248, -0.5531317953061693, -1.0647086242028974, -0.014398000641738892]</t>
  </si>
  <si>
    <t>State [sum=16, ace=0, dealerCard=7, Pair=0]-[-0.6759222698283364, -0.423700374409224, -0.8637506574869372, null]</t>
  </si>
  <si>
    <t>State [sum=21, ace=1, dealerCard=9, Pair=0]-[-0.037830690180821094, 0.9444278328801962, -0.07604951456579306, null]</t>
  </si>
  <si>
    <t>State [sum=16, ace=0, dealerCard=7, Pair=1]-[-0.449113430895721, -0.39230399254458753, -0.708195260068433, 0.0020182963301318135]</t>
  </si>
  <si>
    <t>State [sum=18, ace=1, dealerCard=2, Pair=0]-[0.0016190464215216091, 0.12522229965544646, 0.035173026978719546, null]</t>
  </si>
  <si>
    <t>State [sum=15, ace=0, dealerCard=5, Pair=0]-[-0.5047982310033272, -0.02738707314404638, -0.8366459021517162, null]</t>
  </si>
  <si>
    <t>State [sum=20, ace=1, dealerCard=7, Pair=0]-[0.009881477713887603, 0.734190423461298, 0.2717187850747547, null]</t>
  </si>
  <si>
    <t>State [sum=14, ace=0, dealerCard=3, Pair=0]-[-0.4482289316407347, -0.17532957578334618, -1.0097291846036653, null]</t>
  </si>
  <si>
    <t>State [sum=19, ace=1, dealerCard=5, Pair=0]-[0.009701083200149629, 0.429127616231705, 0.46857738726427717, null]</t>
  </si>
  <si>
    <t>State [sum=14, ace=0, dealerCard=3, Pair=1]-[-0.409712474774593, -0.1826494290981172, -0.5331557074216189, 5.742900898342903E-4]</t>
  </si>
  <si>
    <t>State [sum=16, ace=0, dealerCard=8, Pair=0]-[-0.6015203995856677, -0.5201365820083109, -1.0073359302951561, null]</t>
  </si>
  <si>
    <t>State [sum=16, ace=0, dealerCard=8, Pair=1]-[-0.3860770375819131, -0.39399679888966066, -0.657489437944421, -0.01759224177283029]</t>
  </si>
  <si>
    <t>State [sum=13, ace=0, dealerCard=1, Pair=0]-[-0.39479033190222523, -0.7311751284610426, -1.1789698861370383, null]</t>
  </si>
  <si>
    <t>State [sum=18, ace=1, dealerCard=3, Pair=0]-[0.003352339863247291, 0.09951984902225885, 0.3330909686335589, null]</t>
  </si>
  <si>
    <t>State [sum=15, ace=0, dealerCard=6, Pair=0]-[-0.5355840346320754, -0.0452891646952496, -0.6954128984310419, null]</t>
  </si>
  <si>
    <t>State [sum=20, ace=1, dealerCard=8, Pair=0]-[0.0060122552762097185, 0.7324815868794229, 0.2825103745201761, null]</t>
  </si>
  <si>
    <t>State [sum=17, ace=1, dealerCard=1, Pair=0]-[-0.018558800214603932, -0.6184922374268912, -1.1029818951185337, null]</t>
  </si>
  <si>
    <t>State [sum=14, ace=0, dealerCard=4, Pair=0]-[-0.5130384581613877, -0.1698299441215046, -0.6480292482955072, null]</t>
  </si>
  <si>
    <t>State [sum=19, ace=1, dealerCard=6, Pair=0]-[0.012619020816933047, 0.3333301053823206, 0.6719081088964497, null]</t>
  </si>
  <si>
    <t>State [sum=14, ace=0, dealerCard=4, Pair=1]-[-0.2954859847628828, -0.05030963747212023, -0.5774948264964794, 0.002932393660677699]</t>
  </si>
  <si>
    <t>State [sum=16, ace=0, dealerCard=9, Pair=0]-[-0.5834640044020742, -0.40724633696682555, -1.0199733466458774, null]</t>
  </si>
  <si>
    <t>State [sum=16, ace=0, dealerCard=9, Pair=1]-[-0.39193100219559274, -0.39078979594702934, -0.7150168755571052, -0.01915500661787228]</t>
  </si>
  <si>
    <t>State [sum=13, ace=0, dealerCard=2, Pair=0]-[-0.3659298018218688, -0.1581238077013979, -0.7704973634705321, null]</t>
  </si>
  <si>
    <t>State [sum=18, ace=1, dealerCard=4, Pair=0]-[0.008490143819422829, 0.15200432757590107, 0.2413657554014743, null]</t>
  </si>
  <si>
    <t>State [sum=15, ace=0, dealerCard=7, Pair=0]-[-0.48572387472510553, -0.5132626846394599, -0.7269782029372728, null]</t>
  </si>
  <si>
    <t>State [sum=20, ace=1, dealerCard=9, Pair=0]-[0.0027883614788323853, 0.6092545742215346, -0.18034171804920635, null]</t>
  </si>
  <si>
    <t>State [sum=17, ace=1, dealerCard=2, Pair=0]-[-0.0015935271488386636, -0.21759113602959818, 0.09083906015291486, null]</t>
  </si>
  <si>
    <t>State [sum=14, ace=0, dealerCard=5, Pair=0]-[-0.42701854407770373, -0.013627963176757232, -0.6061103550005407, null]</t>
  </si>
  <si>
    <t>State [sum=19, ace=1, dealerCard=7, Pair=0]-[0.0025398110896825083, 0.6651172152911462, 0.13498213723965286, null]</t>
  </si>
  <si>
    <t>State [sum=14, ace=0, dealerCard=5, Pair=1]-[-0.29003438452610336, -0.013152350320536141, -0.5655606358126242, 0.006757874174270542]</t>
  </si>
  <si>
    <t>State [sum=8, ace=0, dealerCard=10, Pair=1]-[-0.016075423587737375, -0.5499033394604395, -0.8079013979976576, -0.019019827698031646]</t>
  </si>
  <si>
    <t>State [sum=8, ace=0, dealerCard=10, Pair=0]-[-0.01699020024443122, -0.5218685116760526, -0.7674645469868204, null]</t>
  </si>
  <si>
    <t>State [sum=13, ace=0, dealerCard=3, Pair=0]-[-0.3489600683690949, -0.1759099865135176, -0.4631005866889695, null]</t>
  </si>
  <si>
    <t>State [sum=18, ace=1, dealerCard=5, Pair=0]-[0.008367389840677662, 0.16077089622376106, 0.3107696212935336, null]</t>
  </si>
  <si>
    <t>State [sum=15, ace=0, dealerCard=8, Pair=0]-[-0.5063123372438676, -0.3961251917439703, -0.6663575175763871, null]</t>
  </si>
  <si>
    <t>State [sum=12, ace=0, dealerCard=1, Pair=0]-[-0.3625433012815318, -0.7524405161612068, -1.282574432903639, null]</t>
  </si>
  <si>
    <t>State [sum=17, ace=1, dealerCard=3, Pair=0]-[7.778007791106544E-4, -0.0653495731751279, 0.27891173867826896, null]</t>
  </si>
  <si>
    <t>State [sum=12, ace=0, dealerCard=1, Pair=1]-[-0.2313897069397972, -0.5085814019511102, -0.8299317315517064, -0.022577054565682184]</t>
  </si>
  <si>
    <t>State [sum=14, ace=0, dealerCard=6, Pair=0]-[-0.49568113102739647, -0.1376422955913293, -0.47255135611100196, null]</t>
  </si>
  <si>
    <t>State [sum=19, ace=1, dealerCard=8, Pair=0]-[0.0041390013170358895, 0.4447816884515716, -0.09306381176762421, null]</t>
  </si>
  <si>
    <t>State [sum=14, ace=0, dealerCard=6, Pair=1]-[-0.3082355383962765, 0.02799023434285676, -0.3020546382692956, 0.00443395315720335]</t>
  </si>
  <si>
    <t>State [sum=16, ace=1, dealerCard=1, Pair=0]-[-0.016001912468210193, -0.6248779268309496, -1.1917561831348684, null]</t>
  </si>
  <si>
    <t>State [sum=13, ace=0, dealerCard=4, Pair=0]-[-0.32043242004636013, -0.18709574520961347, -0.640086509972728, null]</t>
  </si>
  <si>
    <t>State [sum=18, ace=1, dealerCard=6, Pair=0]-[0.009124735516403262, 0.21368577426727592, 0.38684933325969373, null]</t>
  </si>
  <si>
    <t>State [sum=15, ace=0, dealerCard=9, Pair=0]-[-0.5875311789726768, -0.5996896109139617, -1.2729671476879556, null]</t>
  </si>
  <si>
    <t>State [sum=12, ace=0, dealerCard=2, Pair=0]-[-0.2915517446124428, -0.23681240301764278, -0.472233943281714, null]</t>
  </si>
  <si>
    <t>State [sum=17, ace=1, dealerCard=4, Pair=0]-[0.0043716204647126855, -0.06572763787313554, 0.05334684805179968, null]</t>
  </si>
  <si>
    <t>State [sum=12, ace=0, dealerCard=2, Pair=1]-[-0.2442229192749659, -0.18143335449038842, -0.2987714247746607, -0.004507319297332171]</t>
  </si>
  <si>
    <t>State [sum=14, ace=0, dealerCard=7, Pair=0]-[-0.4872991789729358, -0.46708253466782157, -0.8632271344035432, null]</t>
  </si>
  <si>
    <t>State [sum=19, ace=1, dealerCard=9, Pair=0]-[-0.008586123037200393, -0.034333263515752596, -0.41617032154752426, null]</t>
  </si>
  <si>
    <t>State [sum=14, ace=0, dealerCard=7, Pair=1]-[-0.28951827251548407, -0.20529004387875352, -0.6000846016147365, -0.012659860304931332]</t>
  </si>
  <si>
    <t>State [sum=16, ace=1, dealerCard=2, Pair=0]-[-2.7549944860958417E-4, -0.10892004041649182, 0.11569708826660835, null]</t>
  </si>
  <si>
    <t>State [sum=13, ace=0, dealerCard=5, Pair=0]-[-0.3907473181967856, -0.055225076558316134, -0.47034313607965084, null]</t>
  </si>
  <si>
    <t>State [sum=18, ace=1, dealerCard=7, Pair=0]-[0.00402064738075772, 0.2522209762711888, 0.09464564508673894, null]</t>
  </si>
  <si>
    <t>State [sum=12, ace=0, dealerCard=3, Pair=0]-[-0.2829638245014833, -0.11572497636058421, -0.5353832316102165, null]</t>
  </si>
  <si>
    <t>State [sum=17, ace=1, dealerCard=5, Pair=0]-[0.0061103724932314914, -0.05049467717713627, 0.30297561466533707, null]</t>
  </si>
  <si>
    <t>State [sum=12, ace=0, dealerCard=3, Pair=1]-[-0.2336499697778361, -0.010903149563848791, -0.3886387479360363, 8.530153539798326E-4]</t>
  </si>
  <si>
    <t>State [sum=14, ace=0, dealerCard=8, Pair=0]-[-0.4854844763285108, -0.4746295476957943, -1.1182419964905133, null]</t>
  </si>
  <si>
    <t>State [sum=14, ace=0, dealerCard=8, Pair=1]-[-0.37904034542579873, -0.36923033011959194, -0.5324333212605123, -0.01966171715748958]</t>
  </si>
  <si>
    <t>State [sum=11, ace=0, dealerCard=1, Pair=0]-[-0.00955775670849332, -0.6632027261870076, -0.6706687448795229, null]</t>
  </si>
  <si>
    <t>State [sum=16, ace=1, dealerCard=3, Pair=0]-[0.004618600012615952, -0.09511212633350291, 0.2502153155463654, null]</t>
  </si>
  <si>
    <t>State [sum=13, ace=0, dealerCard=6, Pair=0]-[-0.4051989704805972, -0.16245822360678733, -0.49408106626042403, null]</t>
  </si>
  <si>
    <t>State [sum=18, ace=1, dealerCard=8, Pair=0]-[-0.0027481029054370674, -0.32023384940790345, -0.07789446183101409, null]</t>
  </si>
  <si>
    <t>State [sum=10, ace=0, dealerCard=10, Pair=1]-[-0.009272884429194054, -0.5418652297201414, -0.4316247475658605, -0.02497746753943543]</t>
  </si>
  <si>
    <t>State [sum=10, ace=0, dealerCard=10, Pair=0]-[-0.00851434374418821, -0.5883045166442195, -0.40529289604134666, null]</t>
  </si>
  <si>
    <t>State [sum=15, ace=1, dealerCard=1, Pair=0]-[-0.01039218842053764, -0.6668470915578746, -1.0929960124752516, null]</t>
  </si>
  <si>
    <t>State [sum=12, ace=0, dealerCard=4, Pair=0]-[-0.3307186936852674, -0.04714128651927684, -0.4637869922399691, null]</t>
  </si>
  <si>
    <t>State [sum=17, ace=1, dealerCard=6, Pair=0]-[0.00816488044381723, 0.09900597638222608, 0.45488009714735533, null]</t>
  </si>
  <si>
    <t>State [sum=12, ace=0, dealerCard=4, Pair=1]-[-0.17336413347682844, -0.08074098737711785, -0.2556122402290249, 9.840063609797083E-4]</t>
  </si>
  <si>
    <t>State [sum=14, ace=0, dealerCard=9, Pair=0]-[-0.46454440647714385, -0.47505177155823597, -0.8793150823316017, null]</t>
  </si>
  <si>
    <t>State [sum=14, ace=0, dealerCard=9, Pair=1]-[-0.3118677868332851, -0.19982402896358117, -0.682507396127037, -0.021914849221275068]</t>
  </si>
  <si>
    <t>State [sum=11, ace=0, dealerCard=2, Pair=0]-[0.009899984751269611, -0.2988385788647793, 0.6543171149979062, null]</t>
  </si>
  <si>
    <t>State [sum=16, ace=1, dealerCard=4, Pair=0]-[0.006251642967828577, -0.21726189546384372, -0.04533030858797013, null]</t>
  </si>
  <si>
    <t>State [sum=12, ace=1, dealerCard=10, Pair=1]-[-0.00337072267847339, -0.5239963799316714, -0.7259990080854588, 0.02595787265625924]</t>
  </si>
  <si>
    <t>State [sum=12, ace=1, dealerCard=10, Pair=0]-[-0.0011567853040325145, -0.12849063611422187, -0.2823103495794105, null]</t>
  </si>
  <si>
    <t>State [sum=13, ace=0, dealerCard=7, Pair=0]-[-0.3582988302702935, -0.46064817381435685, -0.32546636419699826, null]</t>
  </si>
  <si>
    <t>State [sum=18, ace=1, dealerCard=9, Pair=0]-[-0.009676865839010196, -0.2802482767716731, -0.5339888269813534, null]</t>
  </si>
  <si>
    <t>State [sum=15, ace=1, dealerCard=2, Pair=0]-[8.672074740747229E-4, -0.16790060595765502, 0.2008737593446187, null]</t>
  </si>
  <si>
    <t>State [sum=12, ace=0, dealerCard=5, Pair=0]-[-0.3083742713922736, -0.002588981409212361, -0.3728116168302612, null]</t>
  </si>
  <si>
    <t>State [sum=17, ace=1, dealerCard=7, Pair=0]-[-0.006930019681096341, -0.43013110992583714, -0.24801017127362396, null]</t>
  </si>
  <si>
    <t>State [sum=12, ace=0, dealerCard=5, Pair=1]-[-0.1763549419563483, -0.04642055199606203, -0.28110759062035756, 0.00707011360029469]</t>
  </si>
  <si>
    <t>State [sum=11, ace=0, dealerCard=3, Pair=0]-[0.013892150662390934, -0.15598222201652137, 0.8220360496958757, null]</t>
  </si>
  <si>
    <t>State [sum=16, ace=1, dealerCard=5, Pair=0]-[0.007192888693593076, 0.020127585300348153, 0.3194788952238752, null]</t>
  </si>
  <si>
    <t>State [sum=13, ace=0, dealerCard=8, Pair=0]-[-0.3717426115357667, -0.44261759297358355, -0.698115857436411, null]</t>
  </si>
  <si>
    <t>State [sum=10, ace=0, dealerCard=1, Pair=0]-[-0.009858778541832591, -0.6062357032391916, -0.763545695059426, null]</t>
  </si>
  <si>
    <t>State [sum=15, ace=1, dealerCard=3, Pair=0]-[0.004148833149807614, 0.0031023481060431877, 0.2419266146535008, null]</t>
  </si>
  <si>
    <t>State [sum=10, ace=0, dealerCard=1, Pair=1]-[-0.008713429476971115, -0.5186663462407871, -0.4350295564415662, -0.016922240884079284]</t>
  </si>
  <si>
    <t>State [sum=12, ace=0, dealerCard=6, Pair=0]-[-0.23810777314144335, 0.10564882217970645, -0.31713370917682543, null]</t>
  </si>
  <si>
    <t>State [sum=17, ace=1, dealerCard=8, Pair=0]-[-0.010554345030953136, -0.3927832871065453, -0.6601378970469814, null]</t>
  </si>
  <si>
    <t>State [sum=12, ace=0, dealerCard=6, Pair=1]-[-0.2665279648454848, -0.04004946488863332, -0.19137607156489328, 0.006462292901795754]</t>
  </si>
  <si>
    <t>State [sum=14, ace=1, dealerCard=1, Pair=0]-[-0.010042886065453144, -0.6283132786079703, -1.0655196227709836, null]</t>
  </si>
  <si>
    <t>State [sum=11, ace=0, dealerCard=4, Pair=0]-[0.014891592391430212, -0.10755945992920497, 0.5407096900140502, null]</t>
  </si>
  <si>
    <t>State [sum=16, ace=1, dealerCard=6, Pair=0]-[0.006718953427839399, -0.050461102730927083, 0.26149536968637827, null]</t>
  </si>
  <si>
    <t>State [sum=13, ace=0, dealerCard=9, Pair=0]-[-0.3899999703312036, -0.5452596357957835, -0.9856432676524209, null]</t>
  </si>
  <si>
    <t>State [sum=10, ace=0, dealerCard=2, Pair=0]-[0.008303283658637708, -0.12229221868339399, 0.37380742212710666, null]</t>
  </si>
  <si>
    <t>State [sum=15, ace=1, dealerCard=4, Pair=0]-[0.006302861615684731, -0.06495681888153608, 0.0013251427701401856, null]</t>
  </si>
  <si>
    <t>State [sum=12, ace=0, dealerCard=10, Pair=1]-[-0.40477392638527204, -0.48748927597976227, -0.8317739007632442, -0.029364419910870323]</t>
  </si>
  <si>
    <t>State [sum=10, ace=0, dealerCard=2, Pair=1]-[0.003945721572092739, -0.06613107474054601, 0.24871021928617612, -0.00284330107013872]</t>
  </si>
  <si>
    <t>State [sum=12, ace=0, dealerCard=10, Pair=0]-[-0.2924613902863144, -0.5131693952726379, -0.9208408969227454, null]</t>
  </si>
  <si>
    <t>State [sum=12, ace=0, dealerCard=7, Pair=0]-[-0.3014138165687539, -0.43000348417744405, -0.44480009576394014, null]</t>
  </si>
  <si>
    <t>State [sum=17, ace=1, dealerCard=9, Pair=0]-[-0.010035834302539808, -0.41508972294798924, -0.5617208086846379, null]</t>
  </si>
  <si>
    <t>State [sum=12, ace=0, dealerCard=7, Pair=1]-[-0.21883813997180906, -0.21937274301857387, -0.4021338145632752, -0.01422211405989322]</t>
  </si>
  <si>
    <t>State [sum=14, ace=1, dealerCard=2, Pair=0]-[0.003666255919118008, -0.140430451754517, -0.1334518634224964, null]</t>
  </si>
  <si>
    <t>State [sum=11, ace=0, dealerCard=5, Pair=0]-[0.016621890876980787, 0.05140458611536176, 0.6141121705576799, null]</t>
  </si>
  <si>
    <t>State [sum=16, ace=1, dealerCard=7, Pair=0]-[-0.0029670006941457747, -0.5102219389379545, -0.24113696055921546, null]</t>
  </si>
  <si>
    <t>State [sum=10, ace=0, dealerCard=3, Pair=0]-[0.010620672837382147, -0.19539005957351116, 0.2812896696747871, null]</t>
  </si>
  <si>
    <t>State [sum=15, ace=1, dealerCard=5, Pair=0]-[0.009482373806485924, -0.05665607925406873, 0.4874354276603345, null]</t>
  </si>
  <si>
    <t>State [sum=14, ace=1, dealerCard=10, Pair=0]-[-0.007529312547582513, -0.6148181448701039, -0.596784979168215, null]</t>
  </si>
  <si>
    <t>State [sum=10, ace=0, dealerCard=3, Pair=1]-[0.0065630923796739975, 0.044711053687807686, 0.3467455834036769, 0.003716255076631469]</t>
  </si>
  <si>
    <t>State [sum=12, ace=0, dealerCard=8, Pair=0]-[-0.32959770804959804, -0.5080539904854767, -0.6569667098272206, null]</t>
  </si>
  <si>
    <t>State [sum=12, ace=0, dealerCard=8, Pair=1]-[-0.24037945014782108, -0.34712998387440447, -0.5708921167505058, -0.016224291159244092]</t>
  </si>
  <si>
    <t>State [sum=9, ace=0, dealerCard=1, Pair=0]-[-0.017617869896874607, -0.6369030534423171, -0.9635161295854151, null]</t>
  </si>
  <si>
    <t>State [sum=14, ace=1, dealerCard=3, Pair=0]-[0.006483958167916197, -0.1695918275022833, 0.20807480967119157, null]</t>
  </si>
  <si>
    <t>State [sum=11, ace=0, dealerCard=6, Pair=0]-[0.01837459216753202, -0.06566308281070507, 0.7668619107956319, null]</t>
  </si>
  <si>
    <t>State [sum=16, ace=1, dealerCard=8, Pair=0]-[-0.007467605602968967, -0.40254975225776174, -0.4249639702928311, null]</t>
  </si>
  <si>
    <t>State [sum=13, ace=1, dealerCard=1, Pair=0]-[-0.006506297453916262, -0.6144065945324956, -1.050276885029206, null]</t>
  </si>
  <si>
    <t>State [sum=10, ace=0, dealerCard=4, Pair=0]-[0.011575926695924792, -0.09736806262354922, 0.4146737614360133, null]</t>
  </si>
  <si>
    <t>State [sum=15, ace=1, dealerCard=6, Pair=0]-[0.007279525776470763, -0.05620696913769494, 0.29668023798978593, null]</t>
  </si>
  <si>
    <t>State [sum=10, ace=0, dealerCard=4, Pair=1]-[0.008595004788486616, -0.007469575974248443, 0.3773861226246652, 0.00104641202215832]</t>
  </si>
  <si>
    <t>State [sum=12, ace=0, dealerCard=9, Pair=0]-[-0.37764460971440716, -0.5314068561534148, -0.770925099574728, null]</t>
  </si>
  <si>
    <t>State [sum=12, ace=0, dealerCard=9, Pair=1]-[-0.22619263133662662, -0.4058465383110672, -0.31920066659768614, -0.019710846396041582]</t>
  </si>
  <si>
    <t>State [sum=9, ace=0, dealerCard=2, Pair=0]-[0.004972001784012315, -0.1247635043292933, 0.0558489993468672, null]</t>
  </si>
  <si>
    <t>State [sum=14, ace=1, dealerCard=4, Pair=0]-[0.0067492972010904945, -0.054315954694823185, -0.009349867514929076, null]</t>
  </si>
  <si>
    <t>State [sum=11, ace=0, dealerCard=7, Pair=0]-[0.011176109071699462, -0.3141971858506653, 0.43501662632958865, null]</t>
  </si>
  <si>
    <t>State [sum=16, ace=1, dealerCard=9, Pair=0]-[-0.008922972764918904, -0.4987888305507873, -0.4764549143265262, null]</t>
  </si>
  <si>
    <t>State [sum=13, ace=1, dealerCard=2, Pair=0]-[0.0019035708355779788, -0.15577512172029886, 0.1279465283524669, null]</t>
  </si>
  <si>
    <t>State [sum=10, ace=0, dealerCard=5, Pair=0]-[0.014440112181391055, -0.13061872744823666, 0.5999196998920855, null]</t>
  </si>
  <si>
    <t>State [sum=15, ace=1, dealerCard=7, Pair=0]-[-0.003889023100464209, -0.40055653039313627, 0.014761684642023164, null]</t>
  </si>
  <si>
    <t>State [sum=10, ace=0, dealerCard=5, Pair=1]-[0.008885146902353992, -0.1512437111592008, 0.5618888163751325, 0.009479695022769108]</t>
  </si>
  <si>
    <t>State [sum=9, ace=0, dealerCard=3, Pair=0]-[0.005409926298354657, -0.07488238518723823, 0.09832731820042062, null]</t>
  </si>
  <si>
    <t>State [sum=14, ace=1, dealerCard=5, Pair=0]-[0.010190460714955411, 0.04987500425155459, 0.3815771165416653, null]</t>
  </si>
  <si>
    <t>State [sum=14, ace=0, dealerCard=10, Pair=0]-[-0.48285425772876767, -0.5242344857596103, -1.0018190439382293, null]</t>
  </si>
  <si>
    <t>State [sum=14, ace=0, dealerCard=10, Pair=1]-[-0.4406978295626183, -0.6133463694519997, -1.2411148612510186, -0.03475069215695259]</t>
  </si>
  <si>
    <t>State [sum=11, ace=0, dealerCard=8, Pair=0]-[0.008086141484135986, -0.45261523499193834, 0.2680736427239007, null]</t>
  </si>
  <si>
    <t>State [sum=8, ace=0, dealerCard=1, Pair=0]-[-0.019495924079675403, -0.6389392683691203, -1.271299695574934, null]</t>
  </si>
  <si>
    <t>State [sum=13, ace=1, dealerCard=3, Pair=0]-[0.006814977387028493, -0.12462477708697842, 0.0437976734572412, null]</t>
  </si>
  <si>
    <t>State [sum=8, ace=0, dealerCard=1, Pair=1]-[-0.011408111718009449, -0.5172303467073827, -0.7692254997840461, -0.012754445527038203]</t>
  </si>
  <si>
    <t>State [sum=10, ace=0, dealerCard=6, Pair=0]-[0.01443751067289777, -0.02717043898607771, 0.4000378831043729, null]</t>
  </si>
  <si>
    <t>State [sum=15, ace=1, dealerCard=8, Pair=0]-[-0.00550581414988411, -0.4424889950838306, -0.38996220133310905, null]</t>
  </si>
  <si>
    <t>State [sum=10, ace=0, dealerCard=6, Pair=1]-[0.012543058904882949, 0.0961236877825123, 0.47670956765564554, 0.005985922698491783]</t>
  </si>
  <si>
    <t>State [sum=12, ace=1, dealerCard=1, Pair=0]-[-1.1874754689649718E-4, -0.029408151299350243, -0.1172623758880251, null]</t>
  </si>
  <si>
    <t>State [sum=16, ace=1, dealerCard=10, Pair=0]-[-0.013037802179432885, -0.5278683001349203, -0.9943853902384012, null]</t>
  </si>
  <si>
    <t>State [sum=12, ace=1, dealerCard=1, Pair=1]-[-0.00322887120425989, -0.5158563380748831, -0.7370444101887826, 0.005422020338653095]</t>
  </si>
  <si>
    <t>State [sum=9, ace=0, dealerCard=4, Pair=0]-[0.010278713612420422, 0.005604231148836052, 0.15201307852948956, null]</t>
  </si>
  <si>
    <t>State [sum=14, ace=1, dealerCard=6, Pair=0]-[0.009025888212059652, -0.18548557379014588, 0.1084764475666397, null]</t>
  </si>
  <si>
    <t>State [sum=11, ace=0, dealerCard=9, Pair=0]-[0.004679353959047705, -0.5136092472901824, 0.06668748950609257, null]</t>
  </si>
  <si>
    <t>State [sum=8, ace=0, dealerCard=2, Pair=0]-[0.001808445603271061, -0.21369224775256354, -0.03953169014977658, null]</t>
  </si>
  <si>
    <t>State [sum=13, ace=1, dealerCard=4, Pair=0]-[0.0068934077738970366, -0.12163208949664639, 0.2798558321922319, null]</t>
  </si>
  <si>
    <t>State [sum=8, ace=0, dealerCard=2, Pair=1]-[-1.6381049203745477E-4, -0.11775996216326724, -0.19331146422969003, -0.0025878087587111794]</t>
  </si>
  <si>
    <t>State [sum=10, ace=0, dealerCard=7, Pair=0]-[0.0089367890947848, -0.3660896553070251, 0.3488146582671962, null]</t>
  </si>
  <si>
    <t>State [sum=15, ace=1, dealerCard=9, Pair=0]-[-0.007550333005215913, -0.5140529439958406, -0.40606783009071074, null]</t>
  </si>
  <si>
    <t>State [sum=10, ace=0, dealerCard=7, Pair=1]-[0.008691230254709938, -0.351748981278017, 0.3115945948906967, -0.0071575842992013415]</t>
  </si>
  <si>
    <t>State [sum=12, ace=1, dealerCard=2, Pair=0]-[-4.513256739528592E-5, -0.02005291352570875, -0.020463898339826075, null]</t>
  </si>
  <si>
    <t>State [sum=12, ace=1, dealerCard=2, Pair=1]-[0.002945706112049384, -0.25364123123613, 0.14361379385151987, 0.023861712727279376]</t>
  </si>
  <si>
    <t>State [sum=9, ace=0, dealerCard=5, Pair=0]-[0.01107378396831077, -0.09577684420718477, 0.40980476743879246, null]</t>
  </si>
  <si>
    <t>State [sum=14, ace=1, dealerCard=7, Pair=0]-[-8.387662265289885E-4, -0.3654321064404523, -0.028528454833300156, null]</t>
  </si>
  <si>
    <t>State [sum=8, ace=0, dealerCard=3, Pair=0]-[0.001983388494197107, -0.058791477004327665, -0.19846526639149006, null]</t>
  </si>
  <si>
    <t>State [sum=13, ace=1, dealerCard=5, Pair=0]-[0.009057308690440236, 0.011876890949561186, 0.406573078492677, null]</t>
  </si>
  <si>
    <t>State [sum=8, ace=0, dealerCard=3, Pair=1]-[7.293213157069556E-4, 0.013382213085897599, 0.17668846934282426, 0.0023783075996819457]</t>
  </si>
  <si>
    <t>State [sum=10, ace=0, dealerCard=8, Pair=0]-[0.00968548278168285, -0.47967761629494626, -0.10484053020642924, null]</t>
  </si>
  <si>
    <t>State [sum=10, ace=0, dealerCard=8, Pair=1]-[0.0033274662047347004, -0.34330836156130295, 0.34917216663163464, -0.014205552720750962]</t>
  </si>
  <si>
    <t>State [sum=7, ace=0, dealerCard=1, Pair=0]-[-0.019726367406201283, -0.7228846928087707, -1.439797413605953, null]</t>
  </si>
  <si>
    <t>State [sum=12, ace=1, dealerCard=3, Pair=0]-[3.125379502926484E-4, -0.010110877069887808, 0.07800283093164298, null]</t>
  </si>
  <si>
    <t>State [sum=12, ace=1, dealerCard=3, Pair=1]-[0.0040168297638460805, -0.18058060834783435, 0.08733076496401038, 0.029262595891318615]</t>
  </si>
  <si>
    <t>State [sum=9, ace=0, dealerCard=6, Pair=0]-[0.012559191791252542, 0.07954782208392937, 0.12084347840489734, null]</t>
  </si>
  <si>
    <t>State [sum=14, ace=1, dealerCard=8, Pair=0]-[-0.004110986918489276, -0.42411031883115474, -0.49512969406000473, null]</t>
  </si>
  <si>
    <t>State [sum=16, ace=0, dealerCard=10, Pair=0]-[-0.6109503239608302, -0.623460528811686, -1.2473037130903406, null]</t>
  </si>
  <si>
    <t>State [sum=16, ace=0, dealerCard=10, Pair=1]-[-0.5833138623213245, -0.5244255014660104, -1.1736263798710114, -0.031273651001514476]</t>
  </si>
  <si>
    <t>State [sum=8, ace=0, dealerCard=4, Pair=0]-[0.003220533194009543, -0.12160785208179706, 0.10411596127452759, null]</t>
  </si>
  <si>
    <t>State [sum=13, ace=1, dealerCard=6, Pair=0]-[0.010500717780981826, -0.03654187772068306, 0.25819643031659273, null]</t>
  </si>
  <si>
    <t>State [sum=8, ace=0, dealerCard=4, Pair=1]-[0.002923588256096777, -0.07328314016283057, 0.019774895597846127, 0.003545447426632149]</t>
  </si>
  <si>
    <t>State [sum=10, ace=0, dealerCard=9, Pair=0]-[0.0020701338096111056, -0.4102663139251182, -0.12497401144330796, null]</t>
  </si>
  <si>
    <t>State [sum=10, ace=0, dealerCard=9, Pair=1]-[1.3624176102667947E-4, -0.28632616346877, -0.06494892988228276, -0.01685814141092125]</t>
  </si>
  <si>
    <t>State [sum=7, ace=0, dealerCard=2, Pair=0]-[-0.004430314368153162, -0.1757603976071599, -0.25925103792010346, null]</t>
  </si>
  <si>
    <t>State [sum=12, ace=1, dealerCard=4, Pair=0]-[1.4617303134137458E-4, 0.011633279260629136, -5.388606226757187E-4, null]</t>
  </si>
  <si>
    <t>State [sum=12, ace=1, dealerCard=4, Pair=1]-[0.005379203605068518, -0.13404837698482683, 0.04781111641965271, 0.024857641559143016]</t>
  </si>
  <si>
    <t>State [sum=9, ace=0, dealerCard=7, Pair=0]-[0.004333185052447575, -0.3911035436763029, 0.07607903628098568, null]</t>
  </si>
  <si>
    <t>State [sum=14, ace=1, dealerCard=9, Pair=0]-[-0.004837703289478619, -0.485412049857708, -0.5935271792648742, null]</t>
  </si>
  <si>
    <t>State [sum=18, ace=1, dealerCard=10, Pair=0]-[-0.013036332494641914, -0.3358022564950553, -0.9854522681468474, null]</t>
  </si>
  <si>
    <t>State [sum=8, ace=0, dealerCard=5, Pair=0]-[0.008649753868102038, -0.19846427505785555, 0.06276811162215942, null]</t>
  </si>
  <si>
    <t>State [sum=13, ace=1, dealerCard=7, Pair=0]-[-0.0022991675286993096, -0.3480118177125658, -0.3519137422632113, null]</t>
  </si>
  <si>
    <t>State [sum=8, ace=0, dealerCard=5, Pair=1]-[0.005106949530712097, -0.1371815466404671, -0.1106235980850068, 0.007331728136639597]</t>
  </si>
  <si>
    <t>State [sum=7, ace=0, dealerCard=3, Pair=0]-[-8.604654745833356E-4, -0.14089497413958305, 0.057073797519622035, null]</t>
  </si>
  <si>
    <t>State [sum=12, ace=1, dealerCard=5, Pair=0]-[3.8873122940473546E-4, 0.03787847924717901, 0.056912929085974576, null]</t>
  </si>
  <si>
    <t>State [sum=12, ace=1, dealerCard=5, Pair=1]-[0.008736907402701432, -0.05899898429144974, 0.24356560096245503, 0.029226889874956575]</t>
  </si>
  <si>
    <t>State [sum=9, ace=0, dealerCard=8, Pair=0]-[8.448016159809392E-4, -0.3998438096512943, -0.41894440314181003, null]</t>
  </si>
  <si>
    <t>State [sum=6, ace=0, dealerCard=1, Pair=0]-[-0.014650337057779348, -0.6624095283004652, -1.3505513816250851, null]</t>
  </si>
  <si>
    <t>State [sum=6, ace=0, dealerCard=1, Pair=1]-[-0.011722732496556323, -0.5150074882626965, -0.8524707922246121, -0.011460541692799234]</t>
  </si>
  <si>
    <t>State [sum=8, ace=0, dealerCard=6, Pair=0]-[0.010228144916878274, -0.01463814782169217, 0.08108852657635295, null]</t>
  </si>
  <si>
    <t>State [sum=13, ace=1, dealerCard=8, Pair=0]-[1.3066910282556667E-4, -0.3929693457078652, -0.22241272279982213, null]</t>
  </si>
  <si>
    <t>State [sum=8, ace=0, dealerCard=6, Pair=1]-[0.00572701523515935, -0.036248422140309815, 0.036024219072696255, 0.007221979572888215]</t>
  </si>
  <si>
    <t>State [sum=7, ace=0, dealerCard=4, Pair=0]-[0.0015836342855778734, -0.1928004810338385, -0.12168405405127576, null]</t>
  </si>
  <si>
    <t>State [sum=12, ace=1, dealerCard=6, Pair=0]-[2.8157870221663206E-4, 8.404076665804103E-4, 0.07938675840499076, null]</t>
  </si>
  <si>
    <t>State [sum=12, ace=1, dealerCard=6, Pair=1]-[0.0099151211143879, -0.10392058977656382, 0.07290342660834617, 0.027851316504734318]</t>
  </si>
  <si>
    <t>State [sum=9, ace=0, dealerCard=9, Pair=0]-[-0.006575335385911157, -0.49690499525892823, -0.3754006203872377, null]</t>
  </si>
  <si>
    <t>State [sum=6, ace=0, dealerCard=2, Pair=0]-[-0.003073055786358203, -0.18783635970330073, -0.3420756471582167, null]</t>
  </si>
  <si>
    <t>State [sum=6, ace=0, dealerCard=2, Pair=1]-[-0.0016992424176747202, -0.1680480980872261, -0.21235080470740153, -3.417922598894038E-5]</t>
  </si>
  <si>
    <t>State [sum=8, ace=0, dealerCard=7, Pair=0]-[0.0028392675284261235, -0.43727748134674727, 0.11100949215865086, null]</t>
  </si>
  <si>
    <t>State [sum=13, ace=1, dealerCard=9, Pair=0]-[-0.003475955581957637, -0.481210354304804, -0.6800772769747923, null]</t>
  </si>
  <si>
    <t>State [sum=18, ace=0, dealerCard=10, Pair=0]-[-0.7761775983065126, -0.5160767380471436, -1.2312154774289044, null]</t>
  </si>
  <si>
    <t>State [sum=8, ace=0, dealerCard=7, Pair=1]-[-2.670191921095328E-4, -0.2557536600590505, -0.06917004019859438, -0.008331393983174219]</t>
  </si>
  <si>
    <t>State [sum=18, ace=0, dealerCard=10, Pair=1]-[-0.750090250532646, -0.38725416042938676, -1.3122919921368295, -0.027630003540562696]</t>
  </si>
  <si>
    <t>State [sum=7, ace=0, dealerCard=5, Pair=0]-[0.006784799789396353, -0.08375828965817964, -0.0926303251003037, null]</t>
  </si>
  <si>
    <t>State [sum=12, ace=1, dealerCard=7, Pair=0]-[1.9028025052658028E-4, -0.029209835441923286, 0.020211016149949555, null]</t>
  </si>
  <si>
    <t>State [sum=12, ace=1, dealerCard=7, Pair=1]-[0.0027589369158402114, -0.32183392416751305, -0.274567288518298, 0.030508469430353766]</t>
  </si>
  <si>
    <t>State [sum=6, ace=0, dealerCard=3, Pair=0]-[6.160911922332843E-4, -0.17665366655986114, -0.1374590176134788, null]</t>
  </si>
  <si>
    <t>State [sum=6, ace=0, dealerCard=3, Pair=1]-[0.0012226590787073907, -0.08688513709253712, -0.22484369466777543, 0.001735544876858435]</t>
  </si>
  <si>
    <t>State [sum=20, ace=1, dealerCard=10, Pair=0]-[-0.008362639141550207, 0.09462728220606156, -0.06376273164227185, null]</t>
  </si>
  <si>
    <t>State [sum=8, ace=0, dealerCard=8, Pair=0]-[-0.009253349020636343, -0.3972176293898003, -0.6783891520091425, null]</t>
  </si>
  <si>
    <t>State [sum=8, ace=0, dealerCard=8, Pair=1]-[-0.006567381895063963, -0.2958212433545491, -0.4741593609052402, -0.011617141254606726]</t>
  </si>
  <si>
    <t>State [sum=5, ace=0, dealerCard=1, Pair=0]-[-0.012003547327559524, -0.685402007011944, -1.4040509775202792, null]</t>
  </si>
  <si>
    <t>State [sum=7, ace=0, dealerCard=6, Pair=0]-[0.003926409245935852, -0.03816194550598653, -0.039296701516533326, null]</t>
  </si>
  <si>
    <t>State [sum=12, ace=1, dealerCard=8, Pair=0]-[-4.561164616665335E-6, 0.010105739311069107, -0.0985328352667607, null]</t>
  </si>
  <si>
    <t>State [sum=12, ace=1, dealerCard=8, Pair=1]-[0.001290436318648276, -0.3309973114369212, -0.04749824795043265, 0.021879844991849143]</t>
  </si>
  <si>
    <t>State [sum=6, ace=0, dealerCard=4, Pair=0]-[0.001673429973718536, -0.2081271542224798, -0.359198996983495, null]</t>
  </si>
  <si>
    <t>State [sum=6, ace=0, dealerCard=4, Pair=1]-[0.0023472359312574635, -0.09226040486321138, -0.1308759378978736, 0.0041152829725056485]</t>
  </si>
  <si>
    <t>State [sum=8, ace=0, dealerCard=9, Pair=0]-[-0.012874619912687875, -0.5455532995980714, -0.7432693687709628, null]</t>
  </si>
  <si>
    <t>State [sum=8, ace=0, dealerCard=9, Pair=1]-[-0.009292701611917937, -0.39093995000456283, -0.5447991023212527, -0.013102656372863127]</t>
  </si>
  <si>
    <t>State [sum=5, ace=0, dealerCard=2, Pair=0]-[-0.001499766421965053, -0.19320490954590194, -0.37606193107584857, null]</t>
  </si>
  <si>
    <t>State [sum=7, ace=0, dealerCard=7, Pair=0]-[-0.008100960236723593, -0.4865045717324749, -0.8696693193666639, null]</t>
  </si>
  <si>
    <t>State [sum=12, ace=1, dealerCard=9, Pair=0]-[3.019722051656058E-4, -0.04805553903081268, -0.038862395162287226, null]</t>
  </si>
  <si>
    <t>State [sum=12, ace=1, dealerCard=9, Pair=1]-[-0.002621249383742823, -0.3489379275535655, -0.4410836639262326, 0.023449718049239728]</t>
  </si>
  <si>
    <t>State [sum=6, ace=0, dealerCard=5, Pair=0]-[0.003838085989134314, 0.019299392002938263, -0.1789642618187639, null]</t>
  </si>
  <si>
    <t>State [sum=6, ace=0, dealerCard=5, Pair=1]-[0.0028310877204184796, -0.06246859553994806, -0.018540586577821632, 0.0076063112121799595]</t>
  </si>
  <si>
    <t>State [sum=5, ace=0, dealerCard=3, Pair=0]-[0.001201129048194532, -0.1429355738957031, -0.3538599159379898, null]</t>
  </si>
  <si>
    <t>State [sum=20, ace=0, dealerCard=10, Pair=1]-[-0.9070234881617563, 0.26686893305111253, -1.6646773630344873, -0.01644568620066049]</t>
  </si>
  <si>
    <t>State [sum=20, ace=0, dealerCard=10, Pair=0]-[-0.9079396756732452, -0.0036659778381705078, -1.7289936499139131, null]</t>
  </si>
  <si>
    <t>State [sum=7, ace=0, dealerCard=8, Pair=0]-[-0.01658885603399011, -0.4585760957081361, -0.8834528693610347, null]</t>
  </si>
  <si>
    <t>State [sum=4, ace=0, dealerCard=1, Pair=0]-[-2.6076999959344735E-4, -0.04901034075030368, -0.0988086582818804, null]</t>
  </si>
  <si>
    <t>State [sum=4, ace=0, dealerCard=1, Pair=1]-[-0.006147646115446571, -0.4602952440582898, -0.9961925505357928, -0.005092479476417743]</t>
  </si>
  <si>
    <t>State [sum=6, ace=0, dealerCard=6, Pair=0]-[0.004153785101248198, -0.061029057055162005, -0.1180778524749242, null]</t>
  </si>
  <si>
    <t>State [sum=6, ace=0, dealerCard=6, Pair=1]-[0.003148773701081194, -0.12386570484799993, 0.12008908562799359, 0.0080596124429269]</t>
  </si>
  <si>
    <t>State [sum=5, ace=0, dealerCard=4, Pair=0]-[0.0023246886983554005, -0.05902725299663924, -0.2509604284205438, null]</t>
  </si>
  <si>
    <t>State [sum=7, ace=0, dealerCard=9, Pair=0]-[-0.014758657603461121, -0.42633179046995523, -0.8899824571022289, null]</t>
  </si>
  <si>
    <t>State [sum=4, ace=0, dealerCard=2, Pair=0]-[3.8495916049831655E-4, -1.878979189808526E-4, -0.0790166926679159, null]</t>
  </si>
  <si>
    <t>State [sum=5, ace=0, dealerCard=10, Pair=0]-[-0.014118141693052498, -0.6415998099845086, -0.9288059249479997, null]</t>
  </si>
  <si>
    <t>State [sum=4, ace=0, dealerCard=2, Pair=1]-[-0.0016027561593052549, -0.17677537112425495, -0.027301673198248395, 2.903082788035088E-4]</t>
  </si>
  <si>
    <t>State [sum=6, ace=0, dealerCard=7, Pair=0]-[-0.007802595057820731, -0.5003763511711043, -1.1519141190878062, null]</t>
  </si>
  <si>
    <t>State [sum=6, ace=0, dealerCard=7, Pair=1]-[-0.006397451840137882, -0.364571783717389, -0.43898463158485723, -0.003395915460953542]</t>
  </si>
  <si>
    <t>State [sum=5, ace=0, dealerCard=5, Pair=0]-[0.007702118036426235, -0.054441512679615625, -0.09396306762662193, null]</t>
  </si>
  <si>
    <t>State [sum=4, ace=0, dealerCard=3, Pair=0]-[-4.46834527599821E-5, 0.009908345749199283, -0.03757442687649505, null]</t>
  </si>
  <si>
    <t>State [sum=4, ace=0, dealerCard=3, Pair=1]-[0.0013016389165808502, -0.005601037538123917, -0.17481454991004805, 0.0024510964233494924]</t>
  </si>
  <si>
    <t>State [sum=6, ace=0, dealerCard=8, Pair=0]-[-0.012097004551903922, -0.4529985398511921, -1.047756530129664, null]</t>
  </si>
  <si>
    <t>State [sum=6, ace=0, dealerCard=8, Pair=1]-[-0.007354545550913623, -0.267226523559605, -0.7427343418031666, -0.009375842454114975]</t>
  </si>
  <si>
    <t>State [sum=5, ace=0, dealerCard=6, Pair=0]-[0.0043209911941688595, -0.221099979360802, -0.22398347398172025, null]</t>
  </si>
  <si>
    <t>State [sum=4, ace=0, dealerCard=4, Pair=0]-[5.375764718070462E-6, 0.010026653997531356, -2.461243372510434E-4, null]</t>
  </si>
  <si>
    <t>State [sum=4, ace=0, dealerCard=4, Pair=1]-[0.001822855356738544, 0.05544099720003422, -0.2594435180560974, 0.0067571805074967475]</t>
  </si>
  <si>
    <t>State [sum=6, ace=0, dealerCard=9, Pair=0]-[-0.013031294251813859, -0.48917165671903234, -1.0433357974740531, null]</t>
  </si>
  <si>
    <t>State [sum=6, ace=0, dealerCard=9, Pair=1]-[-0.00912180906045511, -0.3753832335552084, -0.5646782439479916, -0.010447990572292981]</t>
  </si>
  <si>
    <t>State [sum=5, ace=0, dealerCard=7, Pair=0]-[-0.007994224614647301, -0.34631406356295513, -0.8102662345521654, null]</t>
  </si>
  <si>
    <t>State [sum=4, ace=0, dealerCard=5, Pair=0]-[1.889231426261268E-4, -0.02974396856473431, 0.039643326228959525, null]</t>
  </si>
  <si>
    <t>State [sum=4, ace=0, dealerCard=5, Pair=1]-[0.004056786614474577, -0.08816713602661407, 0.09925270960071472, 0.009500293495522517]</t>
  </si>
  <si>
    <t>State [sum=7, ace=0, dealerCard=10, Pair=0]-[-0.015780901212468137, -0.4985393728865324, -1.089742846926758, null]</t>
  </si>
  <si>
    <t>State [sum=5, ace=0, dealerCard=8, Pair=0]-[-0.008405938808756317, -0.35130732960983946, -0.7135657415581745, null]</t>
  </si>
  <si>
    <t>State [sum=4, ace=0, dealerCard=6, Pair=0]-[4.7392912551975366E-4, -0.00990095, -2.0242677004773252E-4, null]</t>
  </si>
  <si>
    <t>State [sum=4, ace=0, dealerCard=6, Pair=1]-[0.004193886536850772, -0.07399507413107495, -0.0945358423737839, 0.009767428337208367]</t>
  </si>
  <si>
    <t>State [sum=5, ace=0, dealerCard=9, Pair=0]-[-0.010609543045331455, -0.5166098411030312, -0.7997281420739628, null]</t>
  </si>
  <si>
    <t>State [sum=4, ace=0, dealerCard=7, Pair=0]-[5.587873321297467E-4, -0.019599910701111764, -0.05928489513758331, null]</t>
  </si>
  <si>
    <t>State [sum=4, ace=0, dealerCard=7, Pair=1]-[-0.005017360717590252, -0.32811691137459276, -0.5248016198404906, -0.002157964157606129]</t>
  </si>
  <si>
    <t>State [sum=4, ace=0, dealerCard=8, Pair=0]-[-2.051593445692969E-4, -0.010186415639799376, -0.037425206790326786, null]</t>
  </si>
  <si>
    <t>State [sum=4, ace=0, dealerCard=8, Pair=1]-[-0.006045290916709465, -0.4646648767472858, -0.9878280543100832, -0.004131436185944839]</t>
  </si>
  <si>
    <t>State [sum=9, ace=0, dealerCard=10, Pair=0]-[-0.014796651311343155, -0.5214840368827178, -0.9393214909684806, null]</t>
  </si>
  <si>
    <t>State [sum=4, ace=0, dealerCard=9, Pair=0]-[-0.0010953575655945939, -0.010372439749251025, -0.01971935693130245, null]</t>
  </si>
  <si>
    <t>State [sum=4, ace=0, dealerCard=9, Pair=1]-[-0.005667543727818161, -0.23470491025929824, -0.7639323692970238, -0.005255864155677553]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</si>
</sst>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outline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0" fillId="2" borderId="1" xfId="0" applyFill="1" applyBorder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9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10" xfId="0" applyNumberFormat="1" applyBorder="1"/>
    <xf numFmtId="0" fontId="0" fillId="0" borderId="11" xfId="0" applyBorder="1"/>
    <xf numFmtId="0" fontId="2" fillId="0" borderId="8" xfId="0" applyFont="1" applyBorder="1"/>
    <xf numFmtId="9" fontId="0" fillId="2" borderId="1" xfId="0" applyNumberFormat="1" applyFill="1" applyBorder="1"/>
    <xf numFmtId="0" fontId="2" fillId="0" borderId="6" xfId="0" applyFont="1" applyBorder="1"/>
    <xf numFmtId="0" fontId="2" fillId="0" borderId="11" xfId="0" applyFont="1" applyBorder="1"/>
    <xf numFmtId="0" fontId="2" fillId="2" borderId="0" xfId="0" applyFont="1" applyFill="1"/>
    <xf numFmtId="0" fontId="0" fillId="0" borderId="2" xfId="0" applyFill="1" applyBorder="1"/>
    <xf numFmtId="0" fontId="0" fillId="0" borderId="3" xfId="0" applyFill="1" applyBorder="1"/>
    <xf numFmtId="9" fontId="0" fillId="0" borderId="3" xfId="0" applyNumberFormat="1" applyBorder="1"/>
    <xf numFmtId="0" fontId="0" fillId="0" borderId="3" xfId="0" applyBorder="1"/>
    <xf numFmtId="0" fontId="0" fillId="0" borderId="12" xfId="0" applyBorder="1"/>
    <xf numFmtId="0" fontId="2" fillId="0" borderId="3" xfId="0" applyFont="1" applyFill="1" applyBorder="1"/>
    <xf numFmtId="0" fontId="2" fillId="0" borderId="10" xfId="0" applyFont="1" applyFill="1" applyBorder="1"/>
    <xf numFmtId="0" fontId="2" fillId="0" borderId="2" xfId="0" applyFont="1" applyFill="1" applyBorder="1"/>
    <xf numFmtId="9" fontId="0" fillId="0" borderId="2" xfId="0" applyNumberFormat="1" applyBorder="1"/>
    <xf numFmtId="0" fontId="0" fillId="0" borderId="2" xfId="0" applyBorder="1"/>
    <xf numFmtId="9" fontId="0" fillId="0" borderId="4" xfId="0" applyNumberFormat="1" applyBorder="1"/>
    <xf numFmtId="9" fontId="0" fillId="0" borderId="7" xfId="0" applyNumberFormat="1" applyBorder="1"/>
    <xf numFmtId="9" fontId="0" fillId="0" borderId="9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Fill="1" applyBorder="1" applyAlignment="1">
      <alignment horizontal="center"/>
    </xf>
    <xf numFmtId="0" fontId="0" fillId="2" borderId="12" xfId="0" applyFill="1" applyBorder="1"/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DF20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81"/>
  <sheetViews>
    <sheetView tabSelected="1" topLeftCell="H1" workbookViewId="0">
      <selection activeCell="H4" sqref="H4"/>
    </sheetView>
  </sheetViews>
  <sheetFormatPr baseColWidth="10" defaultRowHeight="16" x14ac:dyDescent="0.2"/>
  <cols>
    <col min="1" max="1" width="39.5" hidden="1" customWidth="1"/>
    <col min="2" max="2" width="7.1640625" hidden="1" customWidth="1"/>
    <col min="3" max="3" width="5.5" hidden="1" customWidth="1"/>
    <col min="4" max="4" width="4" hidden="1" customWidth="1"/>
    <col min="5" max="5" width="6" hidden="1" customWidth="1"/>
    <col min="6" max="6" width="6.1640625" hidden="1" customWidth="1"/>
    <col min="7" max="7" width="21.83203125" hidden="1" customWidth="1"/>
    <col min="8" max="8" width="44.6640625" customWidth="1"/>
    <col min="9" max="9" width="11.6640625" customWidth="1"/>
    <col min="10" max="10" width="10.83203125" customWidth="1"/>
    <col min="11" max="11" width="16.6640625" customWidth="1"/>
    <col min="13" max="13" width="19.6640625" customWidth="1"/>
    <col min="15" max="15" width="10.83203125" hidden="1" customWidth="1"/>
    <col min="16" max="23" width="0" hidden="1" customWidth="1"/>
    <col min="24" max="30" width="10.83203125" hidden="1" customWidth="1"/>
    <col min="31" max="31" width="16.1640625" customWidth="1"/>
    <col min="32" max="32" width="16.83203125" customWidth="1"/>
    <col min="33" max="33" width="19" customWidth="1"/>
  </cols>
  <sheetData>
    <row r="1" spans="1:146" s="4" customFormat="1" x14ac:dyDescent="0.2">
      <c r="A1" s="4" t="s">
        <v>7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545</v>
      </c>
      <c r="I1" s="4" t="s">
        <v>557</v>
      </c>
      <c r="J1" s="4" t="s">
        <v>558</v>
      </c>
      <c r="K1" s="4" t="s">
        <v>559</v>
      </c>
      <c r="L1" s="4" t="s">
        <v>560</v>
      </c>
      <c r="M1" s="4" t="s">
        <v>544</v>
      </c>
      <c r="N1" s="4" t="s">
        <v>9</v>
      </c>
      <c r="O1" s="4" t="s">
        <v>10</v>
      </c>
      <c r="P1" s="4" t="s">
        <v>12</v>
      </c>
      <c r="Q1" s="4" t="s">
        <v>11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72</v>
      </c>
      <c r="AD1" s="4" t="s">
        <v>73</v>
      </c>
      <c r="AE1" s="4" t="s">
        <v>554</v>
      </c>
      <c r="AF1" s="19" t="s">
        <v>556</v>
      </c>
      <c r="AG1" s="4" t="s">
        <v>555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7"/>
    </row>
    <row r="2" spans="1:146" x14ac:dyDescent="0.2">
      <c r="A2" t="str">
        <f t="shared" ref="A2:A65" si="0">LEFT(H2,FIND("-",H2)-1)</f>
        <v>State [sum=21, ace=0, dealerCard=1, Pair=0]</v>
      </c>
      <c r="B2" t="str">
        <f t="shared" ref="B2:B65" si="1">TEXT(C2,0)&amp;TEXT(D2,0)&amp;TEXT(E2,0)&amp;TEXT(F2,0)</f>
        <v>21010</v>
      </c>
      <c r="C2" t="str">
        <f t="shared" ref="C2:C65" si="2">RIGHT(RIGHT(LEFT(RIGHT(A2,LEN(A2)-FIND("[",A2)),FIND(",",RIGHT(A2,LEN(A2)-FIND("[",A2)))-1),LEN(LEFT(RIGHT(A2,LEN(A2)-FIND("[",A2)),FIND(",",RIGHT(A2,LEN(A2)-FIND("[",A2)))-1))),LEN(RIGHT(LEFT(RIGHT(A2,LEN(A2)-FIND("[",A2)),FIND(",",RIGHT(A2,LEN(A2)-FIND("[",A2)))-1),LEN(LEFT(RIGHT(A2,LEN(A2)-FIND("[",A2)),FIND(",",RIGHT(A2,LEN(A2)-FIND("[",A2)))-1))))-FIND("=",RIGHT(LEFT(RIGHT(A2,LEN(A2)-FIND("[",A2)),FIND(",",RIGHT(A2,LEN(A2)-FIND("[",A2)))-1),LEN(LEFT(RIGHT(A2,LEN(A2)-FIND("[",A2)),FIND(",",RIGHT(A2,LEN(A2)-FIND("[",A2)))-1)))))</f>
        <v>21</v>
      </c>
      <c r="D2" t="str">
        <f t="shared" ref="D2:D65" si="3">RIGHT(RIGHT(LEFT(RIGHT(RIGHT(A2,LEN(A2)-FIND("[",A2)),LEN(RIGHT(A2,LEN(A2)-FIND("[",A2)))-FIND("a",RIGHT(A2,LEN(A2)-FIND("[",A2)))+1),FIND(",",RIGHT(RIGHT(A2,LEN(A2)-FIND("[",A2)),LEN(RIGHT(A2,LEN(A2)-FIND("[",A2)))-FIND("a",RIGHT(A2,LEN(A2)-FIND("[",A2)))+1))-1),LEN(LEFT(RIGHT(RIGHT(A2,LEN(A2)-FIND("[",A2)),LEN(RIGHT(A2,LEN(A2)-FIND("[",A2)))-FIND("a",RIGHT(A2,LEN(A2)-FIND("[",A2)))+1),FIND(",",RIGHT(RIGHT(A2,LEN(A2)-FIND("[",A2)),LEN(RIGHT(A2,LEN(A2)-FIND("[",A2)))-FIND("a",RIGHT(A2,LEN(A2)-FIND("[",A2)))+1))-1))),LEN(RIGHT(LEFT(RIGHT(RIGHT(A2,LEN(A2)-FIND("[",A2)),LEN(RIGHT(A2,LEN(A2)-FIND("[",A2)))-FIND("a",RIGHT(A2,LEN(A2)-FIND("[",A2)))+1),FIND(",",RIGHT(RIGHT(A2,LEN(A2)-FIND("[",A2)),LEN(RIGHT(A2,LEN(A2)-FIND("[",A2)))-FIND("a",RIGHT(A2,LEN(A2)-FIND("[",A2)))+1))-1),LEN(LEFT(RIGHT(RIGHT(A2,LEN(A2)-FIND("[",A2)),LEN(RIGHT(A2,LEN(A2)-FIND("[",A2)))-FIND("a",RIGHT(A2,LEN(A2)-FIND("[",A2)))+1),FIND(",",RIGHT(RIGHT(A2,LEN(A2)-FIND("[",A2)),LEN(RIGHT(A2,LEN(A2)-FIND("[",A2)))-FIND("a",RIGHT(A2,LEN(A2)-FIND("[",A2)))+1))-1))))-FIND("=",RIGHT(LEFT(RIGHT(RIGHT(A2,LEN(A2)-FIND("[",A2)),LEN(RIGHT(A2,LEN(A2)-FIND("[",A2)))-FIND("a",RIGHT(A2,LEN(A2)-FIND("[",A2)))+1),FIND(",",RIGHT(RIGHT(A2,LEN(A2)-FIND("[",A2)),LEN(RIGHT(A2,LEN(A2)-FIND("[",A2)))-FIND("a",RIGHT(A2,LEN(A2)-FIND("[",A2)))+1))-1),LEN(LEFT(RIGHT(RIGHT(A2,LEN(A2)-FIND("[",A2)),LEN(RIGHT(A2,LEN(A2)-FIND("[",A2)))-FIND("a",RIGHT(A2,LEN(A2)-FIND("[",A2)))+1),FIND(",",RIGHT(RIGHT(A2,LEN(A2)-FIND("[",A2)),LEN(RIGHT(A2,LEN(A2)-FIND("[",A2)))-FIND("a",RIGHT(A2,LEN(A2)-FIND("[",A2)))+1))-1)))))</f>
        <v>0</v>
      </c>
      <c r="E2" t="str">
        <f t="shared" ref="E2:E65" si="4">RIGHT(RIGHT(LEFT(RIGHT(RIGHT(A2,LEN(A2)-FIND("[",A2)),LEN(RIGHT(A2,LEN(A2)-FIND("[",A2)))-FIND("d",RIGHT(A2,LEN(A2)-FIND("[",A2)))+1),FIND(",",RIGHT(RIGHT(A2,LEN(A2)-FIND("[",A2)),LEN(RIGHT(A2,LEN(A2)-FIND("[",A2)))-FIND("d",RIGHT(A2,LEN(A2)-FIND("[",A2)))+1))-1),LEN(LEFT(RIGHT(RIGHT(A2,LEN(A2)-FIND("[",A2)),LEN(RIGHT(A2,LEN(A2)-FIND("[",A2)))-FIND("d",RIGHT(A2,LEN(A2)-FIND("[",A2)))+1),FIND(",",RIGHT(RIGHT(A2,LEN(A2)-FIND("[",A2)),LEN(RIGHT(A2,LEN(A2)-FIND("[",A2)))-FIND("d",RIGHT(A2,LEN(A2)-FIND("[",A2)))+1))-1))),LEN(RIGHT(LEFT(RIGHT(RIGHT(A2,LEN(A2)-FIND("[",A2)),LEN(RIGHT(A2,LEN(A2)-FIND("[",A2)))-FIND("d",RIGHT(A2,LEN(A2)-FIND("[",A2)))+1),FIND(",",RIGHT(RIGHT(A2,LEN(A2)-FIND("[",A2)),LEN(RIGHT(A2,LEN(A2)-FIND("[",A2)))-FIND("d",RIGHT(A2,LEN(A2)-FIND("[",A2)))+1))-1),LEN(LEFT(RIGHT(RIGHT(A2,LEN(A2)-FIND("[",A2)),LEN(RIGHT(A2,LEN(A2)-FIND("[",A2)))-FIND("d",RIGHT(A2,LEN(A2)-FIND("[",A2)))+1),FIND(",",RIGHT(RIGHT(A2,LEN(A2)-FIND("[",A2)),LEN(RIGHT(A2,LEN(A2)-FIND("[",A2)))-FIND("d",RIGHT(A2,LEN(A2)-FIND("[",A2)))+1))-1))))-FIND("=",RIGHT(LEFT(RIGHT(RIGHT(A2,LEN(A2)-FIND("[",A2)),LEN(RIGHT(A2,LEN(A2)-FIND("[",A2)))-FIND("d",RIGHT(A2,LEN(A2)-FIND("[",A2)))+1),FIND(",",RIGHT(RIGHT(A2,LEN(A2)-FIND("[",A2)),LEN(RIGHT(A2,LEN(A2)-FIND("[",A2)))-FIND("d",RIGHT(A2,LEN(A2)-FIND("[",A2)))+1))-1),LEN(LEFT(RIGHT(RIGHT(A2,LEN(A2)-FIND("[",A2)),LEN(RIGHT(A2,LEN(A2)-FIND("[",A2)))-FIND("d",RIGHT(A2,LEN(A2)-FIND("[",A2)))+1),FIND(",",RIGHT(RIGHT(A2,LEN(A2)-FIND("[",A2)),LEN(RIGHT(A2,LEN(A2)-FIND("[",A2)))-FIND("d",RIGHT(A2,LEN(A2)-FIND("[",A2)))+1))-1)))))</f>
        <v>1</v>
      </c>
      <c r="F2" t="str">
        <f t="shared" ref="F2:F65" si="5">LEFT(RIGHT(A2,2),1)</f>
        <v>0</v>
      </c>
      <c r="G2" t="str">
        <f t="shared" ref="G2:G65" si="6">RIGHT(H2,LEN(H2)-FIND("-",H2))</f>
        <v>[-0.9997200706714675, 0.47673858727250157, -1.9995136251359322, null]</v>
      </c>
      <c r="H2" t="s">
        <v>563</v>
      </c>
      <c r="I2">
        <f t="shared" ref="I2:I65" si="7">VALUE(RIGHT(LEFT(G2,FIND(",",G2)-1),LEN(LEFT(G2,FIND(",",G2)-1))-1))</f>
        <v>-0.99972007067146695</v>
      </c>
      <c r="J2">
        <f t="shared" ref="J2:J65" si="8">VALUE(LEFT(RIGHT(G2,LEN(G2)-FIND(",",G2)),FIND(",",RIGHT(G2,LEN(G2)-FIND(",",G2)))-1))</f>
        <v>0.47673858727250101</v>
      </c>
      <c r="K2">
        <f t="shared" ref="K2:K65" si="9">VALUE(LEFT(RIGHT(RIGHT(G2,LEN(G2)-FIND(",",G2)),LEN(RIGHT(G2,LEN(G2)-FIND(",",G2)))-FIND(",",RIGHT(G2,LEN(G2)-FIND(",",G2)))-1),FIND(",",RIGHT(RIGHT(G2,LEN(G2)-FIND(",",G2)),LEN(RIGHT(G2,LEN(G2)-FIND(",",G2)))-FIND(",",RIGHT(G2,LEN(G2)-FIND(",",G2)))-1))-1))</f>
        <v>-1.99951362513593</v>
      </c>
      <c r="L2">
        <f t="shared" ref="L2:L65" si="10">IFERROR(VALUE(LEFT(RIGHT(G2,FIND(",",G2)-1),FIND("]",RIGHT(G2,FIND(",",G2)-1))-1)),-100000000000000000)</f>
        <v>-1E+17</v>
      </c>
      <c r="M2">
        <f>VALUE(VLOOKUP(B2,'LOOK UP Optimal Policy'!A:F,6,FALSE))</f>
        <v>1</v>
      </c>
      <c r="N2">
        <f t="shared" ref="N2:N65" si="11">VALUE(IF(MAX(I2,J2,K2,L2)=I2,0,IF(MAX(I2,J2,K2,L2)=J2,1,IF(MAX(I2,J2,K2,L2)=K2,2,3))))</f>
        <v>1</v>
      </c>
      <c r="O2">
        <f t="shared" ref="O2:O65" si="12">IF(N2=M2,1,0)</f>
        <v>1</v>
      </c>
      <c r="P2">
        <f t="shared" ref="P2:P65" si="13">IF(AND(M2=1,N2=0),J2/I2,0)</f>
        <v>0</v>
      </c>
      <c r="Q2">
        <f t="shared" ref="Q2:Q65" si="14">IF(AND(M2=1,N2=2),J2/K2,0)</f>
        <v>0</v>
      </c>
      <c r="R2">
        <f t="shared" ref="R2:R65" si="15">IF(AND(M2=1,N2=3),J2/L2,0)</f>
        <v>0</v>
      </c>
      <c r="S2">
        <f t="shared" ref="S2:S65" si="16">IF(AND(M2=2,N2=0),K2/I2,0)</f>
        <v>0</v>
      </c>
      <c r="T2">
        <f t="shared" ref="T2:T65" si="17">IF(AND(M2=2,N2=1),K2/J2,0)</f>
        <v>0</v>
      </c>
      <c r="U2">
        <f t="shared" ref="U2:U65" si="18">IF(AND(M2=2,N2=3),K2/L2,0)</f>
        <v>0</v>
      </c>
      <c r="V2">
        <f t="shared" ref="V2:V65" si="19">IF(AND(M2=3,N2=0),L2/I2,0)</f>
        <v>0</v>
      </c>
      <c r="W2">
        <f t="shared" ref="W2:W65" si="20">IF(AND(M2=3,N2=1),L2/J2,0)</f>
        <v>0</v>
      </c>
      <c r="X2">
        <f t="shared" ref="X2:X65" si="21">IF(AND(M2=3,N2=2),L2/K2,0)</f>
        <v>0</v>
      </c>
      <c r="Y2">
        <f t="shared" ref="Y2:Y65" si="22">IF(AND(M2=0,N2=1),I2/J2,0)</f>
        <v>0</v>
      </c>
      <c r="Z2">
        <f t="shared" ref="Z2:Z65" si="23">IF(AND(M2=0,N2=2),I2/K2,0)</f>
        <v>0</v>
      </c>
      <c r="AA2">
        <f t="shared" ref="AA2:AA65" si="24">IF(AND(M2=0,N2=3),I2/L2,0)</f>
        <v>0</v>
      </c>
      <c r="AB2">
        <f>ABS(IFERROR(IF(O2=1,1,SUM(P2:AA2)),0))</f>
        <v>1</v>
      </c>
      <c r="AC2">
        <f>IF(AND(AB2&gt;0.95,AB2&lt;2),1,0)</f>
        <v>1</v>
      </c>
      <c r="AD2">
        <f>IF(AND(AB2&gt;0.8,AB2&lt;2),1,0)</f>
        <v>1</v>
      </c>
      <c r="AE2">
        <f>(SUM(O:O)/380)*100</f>
        <v>76.31578947368422</v>
      </c>
      <c r="AF2">
        <f>(SUM(AC:AC)/380)*100</f>
        <v>80</v>
      </c>
      <c r="AG2">
        <f>(SUM(AD:AD)/380)*100</f>
        <v>80.78947368421052</v>
      </c>
    </row>
    <row r="3" spans="1:146" x14ac:dyDescent="0.2">
      <c r="A3" t="str">
        <f t="shared" si="0"/>
        <v>State [sum=11, ace=0, dealerCard=10, Pair=0]</v>
      </c>
      <c r="B3" t="str">
        <f t="shared" si="1"/>
        <v>110100</v>
      </c>
      <c r="C3" t="str">
        <f t="shared" si="2"/>
        <v>11</v>
      </c>
      <c r="D3" t="str">
        <f t="shared" si="3"/>
        <v>0</v>
      </c>
      <c r="E3" t="str">
        <f t="shared" si="4"/>
        <v>10</v>
      </c>
      <c r="F3" t="str">
        <f t="shared" si="5"/>
        <v>0</v>
      </c>
      <c r="G3" t="str">
        <f t="shared" si="6"/>
        <v>[4.013893906335157E-4, -0.5692134718789537, -0.23486267029621843, null]</v>
      </c>
      <c r="H3" t="s">
        <v>564</v>
      </c>
      <c r="I3">
        <f t="shared" si="7"/>
        <v>4.01389390633515E-4</v>
      </c>
      <c r="J3">
        <f t="shared" si="8"/>
        <v>-0.56921347187895299</v>
      </c>
      <c r="K3">
        <f t="shared" si="9"/>
        <v>-0.23486267029621799</v>
      </c>
      <c r="L3">
        <f t="shared" si="10"/>
        <v>-1E+17</v>
      </c>
      <c r="M3">
        <f>VALUE(VLOOKUP(B3,'LOOK UP Optimal Policy'!A:F,6,FALSE))</f>
        <v>2</v>
      </c>
      <c r="N3">
        <f t="shared" si="11"/>
        <v>0</v>
      </c>
      <c r="O3">
        <f t="shared" si="12"/>
        <v>0</v>
      </c>
      <c r="P3">
        <f t="shared" si="13"/>
        <v>0</v>
      </c>
      <c r="Q3">
        <f t="shared" si="14"/>
        <v>0</v>
      </c>
      <c r="R3">
        <f t="shared" si="15"/>
        <v>0</v>
      </c>
      <c r="S3">
        <f t="shared" si="16"/>
        <v>-585.12426032370456</v>
      </c>
      <c r="T3">
        <f t="shared" si="17"/>
        <v>0</v>
      </c>
      <c r="U3">
        <f t="shared" si="18"/>
        <v>0</v>
      </c>
      <c r="V3">
        <f t="shared" si="19"/>
        <v>0</v>
      </c>
      <c r="W3">
        <f t="shared" si="20"/>
        <v>0</v>
      </c>
      <c r="X3">
        <f t="shared" si="21"/>
        <v>0</v>
      </c>
      <c r="Y3">
        <f t="shared" si="22"/>
        <v>0</v>
      </c>
      <c r="Z3">
        <f t="shared" si="23"/>
        <v>0</v>
      </c>
      <c r="AA3">
        <f t="shared" si="24"/>
        <v>0</v>
      </c>
      <c r="AB3">
        <f t="shared" ref="AB3:AB66" si="25">ABS(IFERROR(IF(O3=1,1,SUM(P3:AA3)),0))</f>
        <v>585.12426032370456</v>
      </c>
      <c r="AC3">
        <f t="shared" ref="AC3:AC66" si="26">IF(AND(AB3&gt;0.95,AB3&lt;2),1,0)</f>
        <v>0</v>
      </c>
      <c r="AD3">
        <f t="shared" ref="AD3:AD66" si="27">IF(AND(AB3&gt;0.8,AB3&lt;2),1,0)</f>
        <v>0</v>
      </c>
    </row>
    <row r="4" spans="1:146" x14ac:dyDescent="0.2">
      <c r="A4" t="str">
        <f t="shared" si="0"/>
        <v>State [sum=21, ace=0, dealerCard=2, Pair=0]</v>
      </c>
      <c r="B4" t="str">
        <f t="shared" si="1"/>
        <v>21020</v>
      </c>
      <c r="C4" t="str">
        <f t="shared" si="2"/>
        <v>21</v>
      </c>
      <c r="D4" t="str">
        <f t="shared" si="3"/>
        <v>0</v>
      </c>
      <c r="E4" t="str">
        <f t="shared" si="4"/>
        <v>2</v>
      </c>
      <c r="F4" t="str">
        <f t="shared" si="5"/>
        <v>0</v>
      </c>
      <c r="G4" t="str">
        <f t="shared" si="6"/>
        <v>[-0.9997493685636758, 0.8264024710136402, -1.9994781751460238, null]</v>
      </c>
      <c r="H4" t="s">
        <v>565</v>
      </c>
      <c r="I4">
        <f t="shared" si="7"/>
        <v>-0.99974936856367502</v>
      </c>
      <c r="J4">
        <f t="shared" si="8"/>
        <v>0.82640247101363995</v>
      </c>
      <c r="K4">
        <f t="shared" si="9"/>
        <v>-1.99947817514602</v>
      </c>
      <c r="L4">
        <f t="shared" si="10"/>
        <v>-1E+17</v>
      </c>
      <c r="M4">
        <f>VALUE(VLOOKUP(B4,'LOOK UP Optimal Policy'!A:F,6,FALSE))</f>
        <v>1</v>
      </c>
      <c r="N4">
        <f t="shared" si="11"/>
        <v>1</v>
      </c>
      <c r="O4">
        <f t="shared" si="12"/>
        <v>1</v>
      </c>
      <c r="P4">
        <f t="shared" si="13"/>
        <v>0</v>
      </c>
      <c r="Q4">
        <f t="shared" si="14"/>
        <v>0</v>
      </c>
      <c r="R4">
        <f t="shared" si="15"/>
        <v>0</v>
      </c>
      <c r="S4">
        <f t="shared" si="16"/>
        <v>0</v>
      </c>
      <c r="T4">
        <f t="shared" si="17"/>
        <v>0</v>
      </c>
      <c r="U4">
        <f t="shared" si="18"/>
        <v>0</v>
      </c>
      <c r="V4">
        <f t="shared" si="19"/>
        <v>0</v>
      </c>
      <c r="W4">
        <f t="shared" si="20"/>
        <v>0</v>
      </c>
      <c r="X4">
        <f t="shared" si="21"/>
        <v>0</v>
      </c>
      <c r="Y4">
        <f t="shared" si="22"/>
        <v>0</v>
      </c>
      <c r="Z4">
        <f t="shared" si="23"/>
        <v>0</v>
      </c>
      <c r="AA4">
        <f t="shared" si="24"/>
        <v>0</v>
      </c>
      <c r="AB4">
        <f t="shared" si="25"/>
        <v>1</v>
      </c>
      <c r="AC4">
        <f t="shared" si="26"/>
        <v>1</v>
      </c>
      <c r="AD4">
        <f t="shared" si="27"/>
        <v>1</v>
      </c>
    </row>
    <row r="5" spans="1:146" x14ac:dyDescent="0.2">
      <c r="A5" t="str">
        <f t="shared" si="0"/>
        <v>State [sum=13, ace=1, dealerCard=10, Pair=0]</v>
      </c>
      <c r="B5" t="str">
        <f t="shared" si="1"/>
        <v>131100</v>
      </c>
      <c r="C5" t="str">
        <f t="shared" si="2"/>
        <v>13</v>
      </c>
      <c r="D5" t="str">
        <f t="shared" si="3"/>
        <v>1</v>
      </c>
      <c r="E5" t="str">
        <f t="shared" si="4"/>
        <v>10</v>
      </c>
      <c r="F5" t="str">
        <f t="shared" si="5"/>
        <v>0</v>
      </c>
      <c r="G5" t="str">
        <f t="shared" si="6"/>
        <v>[-0.0038102770327534344, -0.5946888260304187, -0.6810849278148211, null]</v>
      </c>
      <c r="H5" t="s">
        <v>566</v>
      </c>
      <c r="I5">
        <f t="shared" si="7"/>
        <v>-3.8102770327534301E-3</v>
      </c>
      <c r="J5">
        <f t="shared" si="8"/>
        <v>-0.59468882603041795</v>
      </c>
      <c r="K5">
        <f t="shared" si="9"/>
        <v>-0.681084927814821</v>
      </c>
      <c r="L5">
        <f t="shared" si="10"/>
        <v>-1E+17</v>
      </c>
      <c r="M5">
        <f>VALUE(VLOOKUP(B5,'LOOK UP Optimal Policy'!A:F,6,FALSE))</f>
        <v>0</v>
      </c>
      <c r="N5">
        <f t="shared" si="11"/>
        <v>0</v>
      </c>
      <c r="O5">
        <f t="shared" si="12"/>
        <v>1</v>
      </c>
      <c r="P5">
        <f t="shared" si="13"/>
        <v>0</v>
      </c>
      <c r="Q5">
        <f t="shared" si="14"/>
        <v>0</v>
      </c>
      <c r="R5">
        <f t="shared" si="15"/>
        <v>0</v>
      </c>
      <c r="S5">
        <f t="shared" si="16"/>
        <v>0</v>
      </c>
      <c r="T5">
        <f t="shared" si="17"/>
        <v>0</v>
      </c>
      <c r="U5">
        <f t="shared" si="18"/>
        <v>0</v>
      </c>
      <c r="V5">
        <f t="shared" si="19"/>
        <v>0</v>
      </c>
      <c r="W5">
        <f t="shared" si="20"/>
        <v>0</v>
      </c>
      <c r="X5">
        <f t="shared" si="21"/>
        <v>0</v>
      </c>
      <c r="Y5">
        <f t="shared" si="22"/>
        <v>0</v>
      </c>
      <c r="Z5">
        <f t="shared" si="23"/>
        <v>0</v>
      </c>
      <c r="AA5">
        <f t="shared" si="24"/>
        <v>0</v>
      </c>
      <c r="AB5">
        <f t="shared" si="25"/>
        <v>1</v>
      </c>
      <c r="AC5">
        <f t="shared" si="26"/>
        <v>1</v>
      </c>
      <c r="AD5">
        <f t="shared" si="27"/>
        <v>1</v>
      </c>
    </row>
    <row r="6" spans="1:146" x14ac:dyDescent="0.2">
      <c r="A6" t="str">
        <f t="shared" si="0"/>
        <v>State [sum=21, ace=0, dealerCard=3, Pair=0]</v>
      </c>
      <c r="B6" t="str">
        <f t="shared" si="1"/>
        <v>21030</v>
      </c>
      <c r="C6" t="str">
        <f t="shared" si="2"/>
        <v>21</v>
      </c>
      <c r="D6" t="str">
        <f t="shared" si="3"/>
        <v>0</v>
      </c>
      <c r="E6" t="str">
        <f t="shared" si="4"/>
        <v>3</v>
      </c>
      <c r="F6" t="str">
        <f t="shared" si="5"/>
        <v>0</v>
      </c>
      <c r="G6" t="str">
        <f t="shared" si="6"/>
        <v>[-0.99980505351549, 0.773365388008502, -1.9993223433559293, null]</v>
      </c>
      <c r="H6" t="s">
        <v>567</v>
      </c>
      <c r="I6">
        <f t="shared" si="7"/>
        <v>-0.99980505351548998</v>
      </c>
      <c r="J6">
        <f t="shared" si="8"/>
        <v>0.77336538800850196</v>
      </c>
      <c r="K6">
        <f t="shared" si="9"/>
        <v>-1.99932234335592</v>
      </c>
      <c r="L6">
        <f t="shared" si="10"/>
        <v>-1E+17</v>
      </c>
      <c r="M6">
        <f>VALUE(VLOOKUP(B6,'LOOK UP Optimal Policy'!A:F,6,FALSE))</f>
        <v>1</v>
      </c>
      <c r="N6">
        <f t="shared" si="11"/>
        <v>1</v>
      </c>
      <c r="O6">
        <f t="shared" si="12"/>
        <v>1</v>
      </c>
      <c r="P6">
        <f t="shared" si="13"/>
        <v>0</v>
      </c>
      <c r="Q6">
        <f t="shared" si="14"/>
        <v>0</v>
      </c>
      <c r="R6">
        <f t="shared" si="15"/>
        <v>0</v>
      </c>
      <c r="S6">
        <f t="shared" si="16"/>
        <v>0</v>
      </c>
      <c r="T6">
        <f t="shared" si="17"/>
        <v>0</v>
      </c>
      <c r="U6">
        <f t="shared" si="18"/>
        <v>0</v>
      </c>
      <c r="V6">
        <f t="shared" si="19"/>
        <v>0</v>
      </c>
      <c r="W6">
        <f t="shared" si="20"/>
        <v>0</v>
      </c>
      <c r="X6">
        <f t="shared" si="21"/>
        <v>0</v>
      </c>
      <c r="Y6">
        <f t="shared" si="22"/>
        <v>0</v>
      </c>
      <c r="Z6">
        <f t="shared" si="23"/>
        <v>0</v>
      </c>
      <c r="AA6">
        <f t="shared" si="24"/>
        <v>0</v>
      </c>
      <c r="AB6">
        <f t="shared" si="25"/>
        <v>1</v>
      </c>
      <c r="AC6">
        <f t="shared" si="26"/>
        <v>1</v>
      </c>
      <c r="AD6">
        <f t="shared" si="27"/>
        <v>1</v>
      </c>
    </row>
    <row r="7" spans="1:146" x14ac:dyDescent="0.2">
      <c r="A7" t="str">
        <f t="shared" si="0"/>
        <v>State [sum=20, ace=0, dealerCard=1, Pair=0]</v>
      </c>
      <c r="B7" t="str">
        <f t="shared" si="1"/>
        <v>20010</v>
      </c>
      <c r="C7" t="str">
        <f t="shared" si="2"/>
        <v>20</v>
      </c>
      <c r="D7" t="str">
        <f t="shared" si="3"/>
        <v>0</v>
      </c>
      <c r="E7" t="str">
        <f t="shared" si="4"/>
        <v>1</v>
      </c>
      <c r="F7" t="str">
        <f t="shared" si="5"/>
        <v>0</v>
      </c>
      <c r="G7" t="str">
        <f t="shared" si="6"/>
        <v>[-0.9381742695885915, 0.08735327092239888, -1.902978883645285, null]</v>
      </c>
      <c r="H7" t="s">
        <v>568</v>
      </c>
      <c r="I7">
        <f t="shared" si="7"/>
        <v>-0.93817426958859096</v>
      </c>
      <c r="J7">
        <f t="shared" si="8"/>
        <v>8.7353270922398807E-2</v>
      </c>
      <c r="K7">
        <f t="shared" si="9"/>
        <v>-1.9029788836452799</v>
      </c>
      <c r="L7">
        <f t="shared" si="10"/>
        <v>-1E+17</v>
      </c>
      <c r="M7">
        <f>VALUE(VLOOKUP(B7,'LOOK UP Optimal Policy'!A:F,6,FALSE))</f>
        <v>1</v>
      </c>
      <c r="N7">
        <f t="shared" si="11"/>
        <v>1</v>
      </c>
      <c r="O7">
        <f t="shared" si="12"/>
        <v>1</v>
      </c>
      <c r="P7">
        <f t="shared" si="13"/>
        <v>0</v>
      </c>
      <c r="Q7">
        <f t="shared" si="14"/>
        <v>0</v>
      </c>
      <c r="R7">
        <f t="shared" si="15"/>
        <v>0</v>
      </c>
      <c r="S7">
        <f t="shared" si="16"/>
        <v>0</v>
      </c>
      <c r="T7">
        <f t="shared" si="17"/>
        <v>0</v>
      </c>
      <c r="U7">
        <f t="shared" si="18"/>
        <v>0</v>
      </c>
      <c r="V7">
        <f t="shared" si="19"/>
        <v>0</v>
      </c>
      <c r="W7">
        <f t="shared" si="20"/>
        <v>0</v>
      </c>
      <c r="X7">
        <f t="shared" si="21"/>
        <v>0</v>
      </c>
      <c r="Y7">
        <f t="shared" si="22"/>
        <v>0</v>
      </c>
      <c r="Z7">
        <f t="shared" si="23"/>
        <v>0</v>
      </c>
      <c r="AA7">
        <f t="shared" si="24"/>
        <v>0</v>
      </c>
      <c r="AB7">
        <f t="shared" si="25"/>
        <v>1</v>
      </c>
      <c r="AC7">
        <f t="shared" si="26"/>
        <v>1</v>
      </c>
      <c r="AD7">
        <f t="shared" si="27"/>
        <v>1</v>
      </c>
    </row>
    <row r="8" spans="1:146" x14ac:dyDescent="0.2">
      <c r="A8" t="str">
        <f t="shared" si="0"/>
        <v>State [sum=20, ace=0, dealerCard=1, Pair=1]</v>
      </c>
      <c r="B8" t="str">
        <f t="shared" si="1"/>
        <v>20011</v>
      </c>
      <c r="C8" t="str">
        <f t="shared" si="2"/>
        <v>20</v>
      </c>
      <c r="D8" t="str">
        <f t="shared" si="3"/>
        <v>0</v>
      </c>
      <c r="E8" t="str">
        <f t="shared" si="4"/>
        <v>1</v>
      </c>
      <c r="F8" t="str">
        <f t="shared" si="5"/>
        <v>1</v>
      </c>
      <c r="G8" t="str">
        <f t="shared" si="6"/>
        <v>[-0.928163727310518, 0.07756746088809721, -1.8340099466013213, -0.026320512497861322]</v>
      </c>
      <c r="H8" t="s">
        <v>569</v>
      </c>
      <c r="I8">
        <f t="shared" si="7"/>
        <v>-0.92816372731051799</v>
      </c>
      <c r="J8">
        <f t="shared" si="8"/>
        <v>7.7567460888097198E-2</v>
      </c>
      <c r="K8">
        <f t="shared" si="9"/>
        <v>-1.83400994660132</v>
      </c>
      <c r="L8">
        <f t="shared" si="10"/>
        <v>2.63205124978613E+16</v>
      </c>
      <c r="M8">
        <f>VALUE(VLOOKUP(B8,'LOOK UP Optimal Policy'!A:F,6,FALSE))</f>
        <v>1</v>
      </c>
      <c r="N8">
        <f t="shared" si="11"/>
        <v>3</v>
      </c>
      <c r="O8">
        <f t="shared" si="12"/>
        <v>0</v>
      </c>
      <c r="P8">
        <f t="shared" si="13"/>
        <v>0</v>
      </c>
      <c r="Q8">
        <f t="shared" si="14"/>
        <v>0</v>
      </c>
      <c r="R8">
        <f t="shared" si="15"/>
        <v>2.9470345949532715E-18</v>
      </c>
      <c r="S8">
        <f t="shared" si="16"/>
        <v>0</v>
      </c>
      <c r="T8">
        <f t="shared" si="17"/>
        <v>0</v>
      </c>
      <c r="U8">
        <f t="shared" si="18"/>
        <v>0</v>
      </c>
      <c r="V8">
        <f t="shared" si="19"/>
        <v>0</v>
      </c>
      <c r="W8">
        <f t="shared" si="20"/>
        <v>0</v>
      </c>
      <c r="X8">
        <f t="shared" si="21"/>
        <v>0</v>
      </c>
      <c r="Y8">
        <f t="shared" si="22"/>
        <v>0</v>
      </c>
      <c r="Z8">
        <f t="shared" si="23"/>
        <v>0</v>
      </c>
      <c r="AA8">
        <f t="shared" si="24"/>
        <v>0</v>
      </c>
      <c r="AB8">
        <f t="shared" si="25"/>
        <v>2.9470345949532715E-18</v>
      </c>
      <c r="AC8">
        <f t="shared" si="26"/>
        <v>0</v>
      </c>
      <c r="AD8">
        <f t="shared" si="27"/>
        <v>0</v>
      </c>
    </row>
    <row r="9" spans="1:146" x14ac:dyDescent="0.2">
      <c r="A9" t="str">
        <f t="shared" si="0"/>
        <v>State [sum=21, ace=0, dealerCard=4, Pair=0]</v>
      </c>
      <c r="B9" t="str">
        <f t="shared" si="1"/>
        <v>21040</v>
      </c>
      <c r="C9" t="str">
        <f t="shared" si="2"/>
        <v>21</v>
      </c>
      <c r="D9" t="str">
        <f t="shared" si="3"/>
        <v>0</v>
      </c>
      <c r="E9" t="str">
        <f t="shared" si="4"/>
        <v>4</v>
      </c>
      <c r="F9" t="str">
        <f t="shared" si="5"/>
        <v>0</v>
      </c>
      <c r="G9" t="str">
        <f t="shared" si="6"/>
        <v>[-0.9998682689974046, 0.7027630201102286, -1.9994675799877808, null]</v>
      </c>
      <c r="H9" t="s">
        <v>570</v>
      </c>
      <c r="I9">
        <f t="shared" si="7"/>
        <v>-0.999868268997404</v>
      </c>
      <c r="J9">
        <f t="shared" si="8"/>
        <v>0.70276302011022795</v>
      </c>
      <c r="K9">
        <f t="shared" si="9"/>
        <v>-1.9994675799877799</v>
      </c>
      <c r="L9">
        <f t="shared" si="10"/>
        <v>-1E+17</v>
      </c>
      <c r="M9">
        <f>VALUE(VLOOKUP(B9,'LOOK UP Optimal Policy'!A:F,6,FALSE))</f>
        <v>1</v>
      </c>
      <c r="N9">
        <f t="shared" si="11"/>
        <v>1</v>
      </c>
      <c r="O9">
        <f t="shared" si="12"/>
        <v>1</v>
      </c>
      <c r="P9">
        <f t="shared" si="13"/>
        <v>0</v>
      </c>
      <c r="Q9">
        <f t="shared" si="14"/>
        <v>0</v>
      </c>
      <c r="R9">
        <f t="shared" si="15"/>
        <v>0</v>
      </c>
      <c r="S9">
        <f t="shared" si="16"/>
        <v>0</v>
      </c>
      <c r="T9">
        <f t="shared" si="17"/>
        <v>0</v>
      </c>
      <c r="U9">
        <f t="shared" si="18"/>
        <v>0</v>
      </c>
      <c r="V9">
        <f t="shared" si="19"/>
        <v>0</v>
      </c>
      <c r="W9">
        <f t="shared" si="20"/>
        <v>0</v>
      </c>
      <c r="X9">
        <f t="shared" si="21"/>
        <v>0</v>
      </c>
      <c r="Y9">
        <f t="shared" si="22"/>
        <v>0</v>
      </c>
      <c r="Z9">
        <f t="shared" si="23"/>
        <v>0</v>
      </c>
      <c r="AA9">
        <f t="shared" si="24"/>
        <v>0</v>
      </c>
      <c r="AB9">
        <f t="shared" si="25"/>
        <v>1</v>
      </c>
      <c r="AC9">
        <f t="shared" si="26"/>
        <v>1</v>
      </c>
      <c r="AD9">
        <f t="shared" si="27"/>
        <v>1</v>
      </c>
    </row>
    <row r="10" spans="1:146" x14ac:dyDescent="0.2">
      <c r="A10" t="str">
        <f t="shared" si="0"/>
        <v>State [sum=20, ace=0, dealerCard=2, Pair=0]</v>
      </c>
      <c r="B10" t="str">
        <f t="shared" si="1"/>
        <v>20020</v>
      </c>
      <c r="C10" t="str">
        <f t="shared" si="2"/>
        <v>20</v>
      </c>
      <c r="D10" t="str">
        <f t="shared" si="3"/>
        <v>0</v>
      </c>
      <c r="E10" t="str">
        <f t="shared" si="4"/>
        <v>2</v>
      </c>
      <c r="F10" t="str">
        <f t="shared" si="5"/>
        <v>0</v>
      </c>
      <c r="G10" t="str">
        <f t="shared" si="6"/>
        <v>[-0.9195879615475626, 0.49253780155118443, -1.7407466900946864, null]</v>
      </c>
      <c r="H10" t="s">
        <v>571</v>
      </c>
      <c r="I10">
        <f t="shared" si="7"/>
        <v>-0.91958796154756195</v>
      </c>
      <c r="J10">
        <f t="shared" si="8"/>
        <v>0.49253780155118398</v>
      </c>
      <c r="K10">
        <f t="shared" si="9"/>
        <v>-1.74074669009468</v>
      </c>
      <c r="L10">
        <f t="shared" si="10"/>
        <v>-1E+17</v>
      </c>
      <c r="M10">
        <f>VALUE(VLOOKUP(B10,'LOOK UP Optimal Policy'!A:F,6,FALSE))</f>
        <v>1</v>
      </c>
      <c r="N10">
        <f t="shared" si="11"/>
        <v>1</v>
      </c>
      <c r="O10">
        <f t="shared" si="12"/>
        <v>1</v>
      </c>
      <c r="P10">
        <f t="shared" si="13"/>
        <v>0</v>
      </c>
      <c r="Q10">
        <f t="shared" si="14"/>
        <v>0</v>
      </c>
      <c r="R10">
        <f t="shared" si="15"/>
        <v>0</v>
      </c>
      <c r="S10">
        <f t="shared" si="16"/>
        <v>0</v>
      </c>
      <c r="T10">
        <f t="shared" si="17"/>
        <v>0</v>
      </c>
      <c r="U10">
        <f t="shared" si="18"/>
        <v>0</v>
      </c>
      <c r="V10">
        <f t="shared" si="19"/>
        <v>0</v>
      </c>
      <c r="W10">
        <f t="shared" si="20"/>
        <v>0</v>
      </c>
      <c r="X10">
        <f t="shared" si="21"/>
        <v>0</v>
      </c>
      <c r="Y10">
        <f t="shared" si="22"/>
        <v>0</v>
      </c>
      <c r="Z10">
        <f t="shared" si="23"/>
        <v>0</v>
      </c>
      <c r="AA10">
        <f t="shared" si="24"/>
        <v>0</v>
      </c>
      <c r="AB10">
        <f t="shared" si="25"/>
        <v>1</v>
      </c>
      <c r="AC10">
        <f t="shared" si="26"/>
        <v>1</v>
      </c>
      <c r="AD10">
        <f t="shared" si="27"/>
        <v>1</v>
      </c>
    </row>
    <row r="11" spans="1:146" x14ac:dyDescent="0.2">
      <c r="A11" t="str">
        <f t="shared" si="0"/>
        <v>State [sum=20, ace=0, dealerCard=2, Pair=1]</v>
      </c>
      <c r="B11" t="str">
        <f t="shared" si="1"/>
        <v>20021</v>
      </c>
      <c r="C11" t="str">
        <f t="shared" si="2"/>
        <v>20</v>
      </c>
      <c r="D11" t="str">
        <f t="shared" si="3"/>
        <v>0</v>
      </c>
      <c r="E11" t="str">
        <f t="shared" si="4"/>
        <v>2</v>
      </c>
      <c r="F11" t="str">
        <f t="shared" si="5"/>
        <v>1</v>
      </c>
      <c r="G11" t="str">
        <f t="shared" si="6"/>
        <v>[-0.9186367044854654, 0.5528550722697326, -1.7169728035477188, 0.016373620737922732]</v>
      </c>
      <c r="H11" t="s">
        <v>572</v>
      </c>
      <c r="I11">
        <f t="shared" si="7"/>
        <v>-0.91863670448546497</v>
      </c>
      <c r="J11">
        <f t="shared" si="8"/>
        <v>0.55285507226973196</v>
      </c>
      <c r="K11">
        <f t="shared" si="9"/>
        <v>-1.7169728035477101</v>
      </c>
      <c r="L11">
        <f t="shared" si="10"/>
        <v>1.6373620737922701E-2</v>
      </c>
      <c r="M11">
        <f>VALUE(VLOOKUP(B11,'LOOK UP Optimal Policy'!A:F,6,FALSE))</f>
        <v>1</v>
      </c>
      <c r="N11">
        <f t="shared" si="11"/>
        <v>1</v>
      </c>
      <c r="O11">
        <f t="shared" si="12"/>
        <v>1</v>
      </c>
      <c r="P11">
        <f t="shared" si="13"/>
        <v>0</v>
      </c>
      <c r="Q11">
        <f t="shared" si="14"/>
        <v>0</v>
      </c>
      <c r="R11">
        <f t="shared" si="15"/>
        <v>0</v>
      </c>
      <c r="S11">
        <f t="shared" si="16"/>
        <v>0</v>
      </c>
      <c r="T11">
        <f t="shared" si="17"/>
        <v>0</v>
      </c>
      <c r="U11">
        <f t="shared" si="18"/>
        <v>0</v>
      </c>
      <c r="V11">
        <f t="shared" si="19"/>
        <v>0</v>
      </c>
      <c r="W11">
        <f t="shared" si="20"/>
        <v>0</v>
      </c>
      <c r="X11">
        <f t="shared" si="21"/>
        <v>0</v>
      </c>
      <c r="Y11">
        <f t="shared" si="22"/>
        <v>0</v>
      </c>
      <c r="Z11">
        <f t="shared" si="23"/>
        <v>0</v>
      </c>
      <c r="AA11">
        <f t="shared" si="24"/>
        <v>0</v>
      </c>
      <c r="AB11">
        <f t="shared" si="25"/>
        <v>1</v>
      </c>
      <c r="AC11">
        <f t="shared" si="26"/>
        <v>1</v>
      </c>
      <c r="AD11">
        <f t="shared" si="27"/>
        <v>1</v>
      </c>
    </row>
    <row r="12" spans="1:146" x14ac:dyDescent="0.2">
      <c r="A12" t="str">
        <f t="shared" si="0"/>
        <v>State [sum=13, ace=0, dealerCard=10, Pair=0]</v>
      </c>
      <c r="B12" t="str">
        <f t="shared" si="1"/>
        <v>130100</v>
      </c>
      <c r="C12" t="str">
        <f t="shared" si="2"/>
        <v>13</v>
      </c>
      <c r="D12" t="str">
        <f t="shared" si="3"/>
        <v>0</v>
      </c>
      <c r="E12" t="str">
        <f t="shared" si="4"/>
        <v>10</v>
      </c>
      <c r="F12" t="str">
        <f t="shared" si="5"/>
        <v>0</v>
      </c>
      <c r="G12" t="str">
        <f t="shared" si="6"/>
        <v>[-0.39284232708991795, -0.5252902483390688, -1.0821992337478108, null]</v>
      </c>
      <c r="H12" t="s">
        <v>573</v>
      </c>
      <c r="I12">
        <f t="shared" si="7"/>
        <v>-0.39284232708991701</v>
      </c>
      <c r="J12">
        <f t="shared" si="8"/>
        <v>-0.52529024833906801</v>
      </c>
      <c r="K12">
        <f t="shared" si="9"/>
        <v>-1.0821992337478099</v>
      </c>
      <c r="L12">
        <f t="shared" si="10"/>
        <v>-1E+17</v>
      </c>
      <c r="M12">
        <f>VALUE(VLOOKUP(B12,'LOOK UP Optimal Policy'!A:F,6,FALSE))</f>
        <v>0</v>
      </c>
      <c r="N12">
        <f t="shared" si="11"/>
        <v>0</v>
      </c>
      <c r="O12">
        <f t="shared" si="12"/>
        <v>1</v>
      </c>
      <c r="P12">
        <f t="shared" si="13"/>
        <v>0</v>
      </c>
      <c r="Q12">
        <f t="shared" si="14"/>
        <v>0</v>
      </c>
      <c r="R12">
        <f t="shared" si="15"/>
        <v>0</v>
      </c>
      <c r="S12">
        <f t="shared" si="16"/>
        <v>0</v>
      </c>
      <c r="T12">
        <f t="shared" si="17"/>
        <v>0</v>
      </c>
      <c r="U12">
        <f t="shared" si="18"/>
        <v>0</v>
      </c>
      <c r="V12">
        <f t="shared" si="19"/>
        <v>0</v>
      </c>
      <c r="W12">
        <f t="shared" si="20"/>
        <v>0</v>
      </c>
      <c r="X12">
        <f t="shared" si="21"/>
        <v>0</v>
      </c>
      <c r="Y12">
        <f t="shared" si="22"/>
        <v>0</v>
      </c>
      <c r="Z12">
        <f t="shared" si="23"/>
        <v>0</v>
      </c>
      <c r="AA12">
        <f t="shared" si="24"/>
        <v>0</v>
      </c>
      <c r="AB12">
        <f t="shared" si="25"/>
        <v>1</v>
      </c>
      <c r="AC12">
        <f t="shared" si="26"/>
        <v>1</v>
      </c>
      <c r="AD12">
        <f t="shared" si="27"/>
        <v>1</v>
      </c>
    </row>
    <row r="13" spans="1:146" x14ac:dyDescent="0.2">
      <c r="A13" t="str">
        <f t="shared" si="0"/>
        <v>State [sum=21, ace=0, dealerCard=5, Pair=0]</v>
      </c>
      <c r="B13" t="str">
        <f t="shared" si="1"/>
        <v>21050</v>
      </c>
      <c r="C13" t="str">
        <f t="shared" si="2"/>
        <v>21</v>
      </c>
      <c r="D13" t="str">
        <f t="shared" si="3"/>
        <v>0</v>
      </c>
      <c r="E13" t="str">
        <f t="shared" si="4"/>
        <v>5</v>
      </c>
      <c r="F13" t="str">
        <f t="shared" si="5"/>
        <v>0</v>
      </c>
      <c r="G13" t="str">
        <f t="shared" si="6"/>
        <v>[-0.9997616519978636, 0.7951463194317097, -1.9996438260481277, null]</v>
      </c>
      <c r="H13" t="s">
        <v>574</v>
      </c>
      <c r="I13">
        <f t="shared" si="7"/>
        <v>-0.99976165199786304</v>
      </c>
      <c r="J13">
        <f t="shared" si="8"/>
        <v>0.79514631943170899</v>
      </c>
      <c r="K13">
        <f t="shared" si="9"/>
        <v>-1.99964382604812</v>
      </c>
      <c r="L13">
        <f t="shared" si="10"/>
        <v>-1E+17</v>
      </c>
      <c r="M13">
        <f>VALUE(VLOOKUP(B13,'LOOK UP Optimal Policy'!A:F,6,FALSE))</f>
        <v>1</v>
      </c>
      <c r="N13">
        <f t="shared" si="11"/>
        <v>1</v>
      </c>
      <c r="O13">
        <f t="shared" si="12"/>
        <v>1</v>
      </c>
      <c r="P13">
        <f t="shared" si="13"/>
        <v>0</v>
      </c>
      <c r="Q13">
        <f t="shared" si="14"/>
        <v>0</v>
      </c>
      <c r="R13">
        <f t="shared" si="15"/>
        <v>0</v>
      </c>
      <c r="S13">
        <f t="shared" si="16"/>
        <v>0</v>
      </c>
      <c r="T13">
        <f t="shared" si="17"/>
        <v>0</v>
      </c>
      <c r="U13">
        <f t="shared" si="18"/>
        <v>0</v>
      </c>
      <c r="V13">
        <f t="shared" si="19"/>
        <v>0</v>
      </c>
      <c r="W13">
        <f t="shared" si="20"/>
        <v>0</v>
      </c>
      <c r="X13">
        <f t="shared" si="21"/>
        <v>0</v>
      </c>
      <c r="Y13">
        <f t="shared" si="22"/>
        <v>0</v>
      </c>
      <c r="Z13">
        <f t="shared" si="23"/>
        <v>0</v>
      </c>
      <c r="AA13">
        <f t="shared" si="24"/>
        <v>0</v>
      </c>
      <c r="AB13">
        <f t="shared" si="25"/>
        <v>1</v>
      </c>
      <c r="AC13">
        <f t="shared" si="26"/>
        <v>1</v>
      </c>
      <c r="AD13">
        <f t="shared" si="27"/>
        <v>1</v>
      </c>
    </row>
    <row r="14" spans="1:146" x14ac:dyDescent="0.2">
      <c r="A14" t="str">
        <f t="shared" si="0"/>
        <v>State [sum=20, ace=0, dealerCard=3, Pair=0]</v>
      </c>
      <c r="B14" t="str">
        <f t="shared" si="1"/>
        <v>20030</v>
      </c>
      <c r="C14" t="str">
        <f t="shared" si="2"/>
        <v>20</v>
      </c>
      <c r="D14" t="str">
        <f t="shared" si="3"/>
        <v>0</v>
      </c>
      <c r="E14" t="str">
        <f t="shared" si="4"/>
        <v>3</v>
      </c>
      <c r="F14" t="str">
        <f t="shared" si="5"/>
        <v>0</v>
      </c>
      <c r="G14" t="str">
        <f t="shared" si="6"/>
        <v>[-0.9463129216293965, 0.639543359475395, -1.771242611942221, null]</v>
      </c>
      <c r="H14" t="s">
        <v>575</v>
      </c>
      <c r="I14">
        <f t="shared" si="7"/>
        <v>-0.94631292162939595</v>
      </c>
      <c r="J14">
        <f t="shared" si="8"/>
        <v>0.63954335947539498</v>
      </c>
      <c r="K14">
        <f t="shared" si="9"/>
        <v>-1.77124261194222</v>
      </c>
      <c r="L14">
        <f t="shared" si="10"/>
        <v>-1E+17</v>
      </c>
      <c r="M14">
        <f>VALUE(VLOOKUP(B14,'LOOK UP Optimal Policy'!A:F,6,FALSE))</f>
        <v>1</v>
      </c>
      <c r="N14">
        <f t="shared" si="11"/>
        <v>1</v>
      </c>
      <c r="O14">
        <f t="shared" si="12"/>
        <v>1</v>
      </c>
      <c r="P14">
        <f t="shared" si="13"/>
        <v>0</v>
      </c>
      <c r="Q14">
        <f t="shared" si="14"/>
        <v>0</v>
      </c>
      <c r="R14">
        <f t="shared" si="15"/>
        <v>0</v>
      </c>
      <c r="S14">
        <f t="shared" si="16"/>
        <v>0</v>
      </c>
      <c r="T14">
        <f t="shared" si="17"/>
        <v>0</v>
      </c>
      <c r="U14">
        <f t="shared" si="18"/>
        <v>0</v>
      </c>
      <c r="V14">
        <f t="shared" si="19"/>
        <v>0</v>
      </c>
      <c r="W14">
        <f t="shared" si="20"/>
        <v>0</v>
      </c>
      <c r="X14">
        <f t="shared" si="21"/>
        <v>0</v>
      </c>
      <c r="Y14">
        <f t="shared" si="22"/>
        <v>0</v>
      </c>
      <c r="Z14">
        <f t="shared" si="23"/>
        <v>0</v>
      </c>
      <c r="AA14">
        <f t="shared" si="24"/>
        <v>0</v>
      </c>
      <c r="AB14">
        <f t="shared" si="25"/>
        <v>1</v>
      </c>
      <c r="AC14">
        <f t="shared" si="26"/>
        <v>1</v>
      </c>
      <c r="AD14">
        <f t="shared" si="27"/>
        <v>1</v>
      </c>
    </row>
    <row r="15" spans="1:146" x14ac:dyDescent="0.2">
      <c r="A15" t="str">
        <f t="shared" si="0"/>
        <v>State [sum=15, ace=1, dealerCard=10, Pair=0]</v>
      </c>
      <c r="B15" t="str">
        <f t="shared" si="1"/>
        <v>151100</v>
      </c>
      <c r="C15" t="str">
        <f t="shared" si="2"/>
        <v>15</v>
      </c>
      <c r="D15" t="str">
        <f t="shared" si="3"/>
        <v>1</v>
      </c>
      <c r="E15" t="str">
        <f t="shared" si="4"/>
        <v>10</v>
      </c>
      <c r="F15" t="str">
        <f t="shared" si="5"/>
        <v>0</v>
      </c>
      <c r="G15" t="str">
        <f t="shared" si="6"/>
        <v>[-0.012750776618315704, -0.5235130537861801, -0.8125548468411682, null]</v>
      </c>
      <c r="H15" t="s">
        <v>576</v>
      </c>
      <c r="I15">
        <f t="shared" si="7"/>
        <v>-1.2750776618315701E-2</v>
      </c>
      <c r="J15">
        <f t="shared" si="8"/>
        <v>-0.52351305378617996</v>
      </c>
      <c r="K15">
        <f t="shared" si="9"/>
        <v>-0.81255484684116797</v>
      </c>
      <c r="L15">
        <f t="shared" si="10"/>
        <v>-1E+17</v>
      </c>
      <c r="M15">
        <f>VALUE(VLOOKUP(B15,'LOOK UP Optimal Policy'!A:F,6,FALSE))</f>
        <v>0</v>
      </c>
      <c r="N15">
        <f t="shared" si="11"/>
        <v>0</v>
      </c>
      <c r="O15">
        <f t="shared" si="12"/>
        <v>1</v>
      </c>
      <c r="P15">
        <f t="shared" si="13"/>
        <v>0</v>
      </c>
      <c r="Q15">
        <f t="shared" si="14"/>
        <v>0</v>
      </c>
      <c r="R15">
        <f t="shared" si="15"/>
        <v>0</v>
      </c>
      <c r="S15">
        <f t="shared" si="16"/>
        <v>0</v>
      </c>
      <c r="T15">
        <f t="shared" si="17"/>
        <v>0</v>
      </c>
      <c r="U15">
        <f t="shared" si="18"/>
        <v>0</v>
      </c>
      <c r="V15">
        <f t="shared" si="19"/>
        <v>0</v>
      </c>
      <c r="W15">
        <f t="shared" si="20"/>
        <v>0</v>
      </c>
      <c r="X15">
        <f t="shared" si="21"/>
        <v>0</v>
      </c>
      <c r="Y15">
        <f t="shared" si="22"/>
        <v>0</v>
      </c>
      <c r="Z15">
        <f t="shared" si="23"/>
        <v>0</v>
      </c>
      <c r="AA15">
        <f t="shared" si="24"/>
        <v>0</v>
      </c>
      <c r="AB15">
        <f t="shared" si="25"/>
        <v>1</v>
      </c>
      <c r="AC15">
        <f t="shared" si="26"/>
        <v>1</v>
      </c>
      <c r="AD15">
        <f t="shared" si="27"/>
        <v>1</v>
      </c>
    </row>
    <row r="16" spans="1:146" x14ac:dyDescent="0.2">
      <c r="A16" t="str">
        <f t="shared" si="0"/>
        <v>State [sum=20, ace=0, dealerCard=3, Pair=1]</v>
      </c>
      <c r="B16" t="str">
        <f t="shared" si="1"/>
        <v>20031</v>
      </c>
      <c r="C16" t="str">
        <f t="shared" si="2"/>
        <v>20</v>
      </c>
      <c r="D16" t="str">
        <f t="shared" si="3"/>
        <v>0</v>
      </c>
      <c r="E16" t="str">
        <f t="shared" si="4"/>
        <v>3</v>
      </c>
      <c r="F16" t="str">
        <f t="shared" si="5"/>
        <v>1</v>
      </c>
      <c r="G16" t="str">
        <f t="shared" si="6"/>
        <v>[-0.9189098167304646, 0.52228550844158, -1.5989354784414285, 0.021967510812783832]</v>
      </c>
      <c r="H16" t="s">
        <v>577</v>
      </c>
      <c r="I16">
        <f t="shared" si="7"/>
        <v>-0.91890981673046401</v>
      </c>
      <c r="J16">
        <f t="shared" si="8"/>
        <v>0.52228550844157995</v>
      </c>
      <c r="K16">
        <f t="shared" si="9"/>
        <v>-1.59893547844142</v>
      </c>
      <c r="L16">
        <f t="shared" si="10"/>
        <v>2.1967510812783801E-2</v>
      </c>
      <c r="M16">
        <f>VALUE(VLOOKUP(B16,'LOOK UP Optimal Policy'!A:F,6,FALSE))</f>
        <v>1</v>
      </c>
      <c r="N16">
        <f t="shared" si="11"/>
        <v>1</v>
      </c>
      <c r="O16">
        <f t="shared" si="12"/>
        <v>1</v>
      </c>
      <c r="P16">
        <f t="shared" si="13"/>
        <v>0</v>
      </c>
      <c r="Q16">
        <f t="shared" si="14"/>
        <v>0</v>
      </c>
      <c r="R16">
        <f t="shared" si="15"/>
        <v>0</v>
      </c>
      <c r="S16">
        <f t="shared" si="16"/>
        <v>0</v>
      </c>
      <c r="T16">
        <f t="shared" si="17"/>
        <v>0</v>
      </c>
      <c r="U16">
        <f t="shared" si="18"/>
        <v>0</v>
      </c>
      <c r="V16">
        <f t="shared" si="19"/>
        <v>0</v>
      </c>
      <c r="W16">
        <f t="shared" si="20"/>
        <v>0</v>
      </c>
      <c r="X16">
        <f t="shared" si="21"/>
        <v>0</v>
      </c>
      <c r="Y16">
        <f t="shared" si="22"/>
        <v>0</v>
      </c>
      <c r="Z16">
        <f t="shared" si="23"/>
        <v>0</v>
      </c>
      <c r="AA16">
        <f t="shared" si="24"/>
        <v>0</v>
      </c>
      <c r="AB16">
        <f t="shared" si="25"/>
        <v>1</v>
      </c>
      <c r="AC16">
        <f t="shared" si="26"/>
        <v>1</v>
      </c>
      <c r="AD16">
        <f t="shared" si="27"/>
        <v>1</v>
      </c>
    </row>
    <row r="17" spans="1:30" x14ac:dyDescent="0.2">
      <c r="A17" t="str">
        <f t="shared" si="0"/>
        <v>State [sum=19, ace=0, dealerCard=1, Pair=0]</v>
      </c>
      <c r="B17" t="str">
        <f t="shared" si="1"/>
        <v>19010</v>
      </c>
      <c r="C17" t="str">
        <f t="shared" si="2"/>
        <v>19</v>
      </c>
      <c r="D17" t="str">
        <f t="shared" si="3"/>
        <v>0</v>
      </c>
      <c r="E17" t="str">
        <f t="shared" si="4"/>
        <v>1</v>
      </c>
      <c r="F17" t="str">
        <f t="shared" si="5"/>
        <v>0</v>
      </c>
      <c r="G17" t="str">
        <f t="shared" si="6"/>
        <v>[-0.8805407660598225, -0.38178605756120815, -1.5024621084628107, null]</v>
      </c>
      <c r="H17" t="s">
        <v>578</v>
      </c>
      <c r="I17">
        <f t="shared" si="7"/>
        <v>-0.88054076605982201</v>
      </c>
      <c r="J17">
        <f t="shared" si="8"/>
        <v>-0.38178605756120798</v>
      </c>
      <c r="K17">
        <f t="shared" si="9"/>
        <v>-1.50246210846281</v>
      </c>
      <c r="L17">
        <f t="shared" si="10"/>
        <v>-1E+17</v>
      </c>
      <c r="M17">
        <f>VALUE(VLOOKUP(B17,'LOOK UP Optimal Policy'!A:F,6,FALSE))</f>
        <v>1</v>
      </c>
      <c r="N17">
        <f t="shared" si="11"/>
        <v>1</v>
      </c>
      <c r="O17">
        <f t="shared" si="12"/>
        <v>1</v>
      </c>
      <c r="P17">
        <f t="shared" si="13"/>
        <v>0</v>
      </c>
      <c r="Q17">
        <f t="shared" si="14"/>
        <v>0</v>
      </c>
      <c r="R17">
        <f t="shared" si="15"/>
        <v>0</v>
      </c>
      <c r="S17">
        <f t="shared" si="16"/>
        <v>0</v>
      </c>
      <c r="T17">
        <f t="shared" si="17"/>
        <v>0</v>
      </c>
      <c r="U17">
        <f t="shared" si="18"/>
        <v>0</v>
      </c>
      <c r="V17">
        <f t="shared" si="19"/>
        <v>0</v>
      </c>
      <c r="W17">
        <f t="shared" si="20"/>
        <v>0</v>
      </c>
      <c r="X17">
        <f t="shared" si="21"/>
        <v>0</v>
      </c>
      <c r="Y17">
        <f t="shared" si="22"/>
        <v>0</v>
      </c>
      <c r="Z17">
        <f t="shared" si="23"/>
        <v>0</v>
      </c>
      <c r="AA17">
        <f t="shared" si="24"/>
        <v>0</v>
      </c>
      <c r="AB17">
        <f t="shared" si="25"/>
        <v>1</v>
      </c>
      <c r="AC17">
        <f t="shared" si="26"/>
        <v>1</v>
      </c>
      <c r="AD17">
        <f t="shared" si="27"/>
        <v>1</v>
      </c>
    </row>
    <row r="18" spans="1:30" x14ac:dyDescent="0.2">
      <c r="A18" t="str">
        <f t="shared" si="0"/>
        <v>State [sum=21, ace=0, dealerCard=6, Pair=0]</v>
      </c>
      <c r="B18" t="str">
        <f t="shared" si="1"/>
        <v>21060</v>
      </c>
      <c r="C18" t="str">
        <f t="shared" si="2"/>
        <v>21</v>
      </c>
      <c r="D18" t="str">
        <f t="shared" si="3"/>
        <v>0</v>
      </c>
      <c r="E18" t="str">
        <f t="shared" si="4"/>
        <v>6</v>
      </c>
      <c r="F18" t="str">
        <f t="shared" si="5"/>
        <v>0</v>
      </c>
      <c r="G18" t="str">
        <f t="shared" si="6"/>
        <v>[-0.9997568125679661, 0.8571553677430683, -1.99935555527424, null]</v>
      </c>
      <c r="H18" t="s">
        <v>579</v>
      </c>
      <c r="I18">
        <f t="shared" si="7"/>
        <v>-0.999756812567966</v>
      </c>
      <c r="J18">
        <f t="shared" si="8"/>
        <v>0.857155367743068</v>
      </c>
      <c r="K18">
        <f t="shared" si="9"/>
        <v>-1.9993555552742399</v>
      </c>
      <c r="L18">
        <f t="shared" si="10"/>
        <v>-1E+17</v>
      </c>
      <c r="M18">
        <f>VALUE(VLOOKUP(B18,'LOOK UP Optimal Policy'!A:F,6,FALSE))</f>
        <v>1</v>
      </c>
      <c r="N18">
        <f t="shared" si="11"/>
        <v>1</v>
      </c>
      <c r="O18">
        <f t="shared" si="12"/>
        <v>1</v>
      </c>
      <c r="P18">
        <f t="shared" si="13"/>
        <v>0</v>
      </c>
      <c r="Q18">
        <f t="shared" si="14"/>
        <v>0</v>
      </c>
      <c r="R18">
        <f t="shared" si="15"/>
        <v>0</v>
      </c>
      <c r="S18">
        <f t="shared" si="16"/>
        <v>0</v>
      </c>
      <c r="T18">
        <f t="shared" si="17"/>
        <v>0</v>
      </c>
      <c r="U18">
        <f t="shared" si="18"/>
        <v>0</v>
      </c>
      <c r="V18">
        <f t="shared" si="19"/>
        <v>0</v>
      </c>
      <c r="W18">
        <f t="shared" si="20"/>
        <v>0</v>
      </c>
      <c r="X18">
        <f t="shared" si="21"/>
        <v>0</v>
      </c>
      <c r="Y18">
        <f t="shared" si="22"/>
        <v>0</v>
      </c>
      <c r="Z18">
        <f t="shared" si="23"/>
        <v>0</v>
      </c>
      <c r="AA18">
        <f t="shared" si="24"/>
        <v>0</v>
      </c>
      <c r="AB18">
        <f t="shared" si="25"/>
        <v>1</v>
      </c>
      <c r="AC18">
        <f t="shared" si="26"/>
        <v>1</v>
      </c>
      <c r="AD18">
        <f t="shared" si="27"/>
        <v>1</v>
      </c>
    </row>
    <row r="19" spans="1:30" x14ac:dyDescent="0.2">
      <c r="A19" t="str">
        <f t="shared" si="0"/>
        <v>State [sum=20, ace=0, dealerCard=4, Pair=0]</v>
      </c>
      <c r="B19" t="str">
        <f t="shared" si="1"/>
        <v>20040</v>
      </c>
      <c r="C19" t="str">
        <f t="shared" si="2"/>
        <v>20</v>
      </c>
      <c r="D19" t="str">
        <f t="shared" si="3"/>
        <v>0</v>
      </c>
      <c r="E19" t="str">
        <f t="shared" si="4"/>
        <v>4</v>
      </c>
      <c r="F19" t="str">
        <f t="shared" si="5"/>
        <v>0</v>
      </c>
      <c r="G19" t="str">
        <f t="shared" si="6"/>
        <v>[-0.9303047219807126, 0.5474831576329333, -1.8362168089547497, null]</v>
      </c>
      <c r="H19" t="s">
        <v>580</v>
      </c>
      <c r="I19">
        <f t="shared" si="7"/>
        <v>-0.93030472198071201</v>
      </c>
      <c r="J19">
        <f t="shared" si="8"/>
        <v>0.54748315763293298</v>
      </c>
      <c r="K19">
        <f t="shared" si="9"/>
        <v>-1.8362168089547399</v>
      </c>
      <c r="L19">
        <f t="shared" si="10"/>
        <v>-1E+17</v>
      </c>
      <c r="M19">
        <f>VALUE(VLOOKUP(B19,'LOOK UP Optimal Policy'!A:F,6,FALSE))</f>
        <v>1</v>
      </c>
      <c r="N19">
        <f t="shared" si="11"/>
        <v>1</v>
      </c>
      <c r="O19">
        <f t="shared" si="12"/>
        <v>1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19"/>
        <v>0</v>
      </c>
      <c r="W19">
        <f t="shared" si="20"/>
        <v>0</v>
      </c>
      <c r="X19">
        <f t="shared" si="21"/>
        <v>0</v>
      </c>
      <c r="Y19">
        <f t="shared" si="22"/>
        <v>0</v>
      </c>
      <c r="Z19">
        <f t="shared" si="23"/>
        <v>0</v>
      </c>
      <c r="AA19">
        <f t="shared" si="24"/>
        <v>0</v>
      </c>
      <c r="AB19">
        <f t="shared" si="25"/>
        <v>1</v>
      </c>
      <c r="AC19">
        <f t="shared" si="26"/>
        <v>1</v>
      </c>
      <c r="AD19">
        <f t="shared" si="27"/>
        <v>1</v>
      </c>
    </row>
    <row r="20" spans="1:30" x14ac:dyDescent="0.2">
      <c r="A20" t="str">
        <f t="shared" si="0"/>
        <v>State [sum=20, ace=0, dealerCard=4, Pair=1]</v>
      </c>
      <c r="B20" t="str">
        <f t="shared" si="1"/>
        <v>20041</v>
      </c>
      <c r="C20" t="str">
        <f t="shared" si="2"/>
        <v>20</v>
      </c>
      <c r="D20" t="str">
        <f t="shared" si="3"/>
        <v>0</v>
      </c>
      <c r="E20" t="str">
        <f t="shared" si="4"/>
        <v>4</v>
      </c>
      <c r="F20" t="str">
        <f t="shared" si="5"/>
        <v>1</v>
      </c>
      <c r="G20" t="str">
        <f t="shared" si="6"/>
        <v>[-0.9157988218689469, 0.6880600491918455, -1.7627852404120383, 0.02340153786712282]</v>
      </c>
      <c r="H20" t="s">
        <v>581</v>
      </c>
      <c r="I20">
        <f t="shared" si="7"/>
        <v>-0.91579882186894601</v>
      </c>
      <c r="J20">
        <f t="shared" si="8"/>
        <v>0.68806004919184505</v>
      </c>
      <c r="K20">
        <f t="shared" si="9"/>
        <v>-1.7627852404120301</v>
      </c>
      <c r="L20">
        <f t="shared" si="10"/>
        <v>2.3401537867122801E-2</v>
      </c>
      <c r="M20">
        <f>VALUE(VLOOKUP(B20,'LOOK UP Optimal Policy'!A:F,6,FALSE))</f>
        <v>1</v>
      </c>
      <c r="N20">
        <f t="shared" si="11"/>
        <v>1</v>
      </c>
      <c r="O20">
        <f t="shared" si="12"/>
        <v>1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19"/>
        <v>0</v>
      </c>
      <c r="W20">
        <f t="shared" si="20"/>
        <v>0</v>
      </c>
      <c r="X20">
        <f t="shared" si="21"/>
        <v>0</v>
      </c>
      <c r="Y20">
        <f t="shared" si="22"/>
        <v>0</v>
      </c>
      <c r="Z20">
        <f t="shared" si="23"/>
        <v>0</v>
      </c>
      <c r="AA20">
        <f t="shared" si="24"/>
        <v>0</v>
      </c>
      <c r="AB20">
        <f t="shared" si="25"/>
        <v>1</v>
      </c>
      <c r="AC20">
        <f t="shared" si="26"/>
        <v>1</v>
      </c>
      <c r="AD20">
        <f t="shared" si="27"/>
        <v>1</v>
      </c>
    </row>
    <row r="21" spans="1:30" x14ac:dyDescent="0.2">
      <c r="A21" t="str">
        <f t="shared" si="0"/>
        <v>State [sum=19, ace=0, dealerCard=2, Pair=0]</v>
      </c>
      <c r="B21" t="str">
        <f t="shared" si="1"/>
        <v>19020</v>
      </c>
      <c r="C21" t="str">
        <f t="shared" si="2"/>
        <v>19</v>
      </c>
      <c r="D21" t="str">
        <f t="shared" si="3"/>
        <v>0</v>
      </c>
      <c r="E21" t="str">
        <f t="shared" si="4"/>
        <v>2</v>
      </c>
      <c r="F21" t="str">
        <f t="shared" si="5"/>
        <v>0</v>
      </c>
      <c r="G21" t="str">
        <f t="shared" si="6"/>
        <v>[-0.8923349423613506, 0.3953934422451436, -1.4117643765420613, null]</v>
      </c>
      <c r="H21" t="s">
        <v>582</v>
      </c>
      <c r="I21">
        <f t="shared" si="7"/>
        <v>-0.89233494236135003</v>
      </c>
      <c r="J21">
        <f t="shared" si="8"/>
        <v>0.395393442245143</v>
      </c>
      <c r="K21">
        <f t="shared" si="9"/>
        <v>-1.41176437654206</v>
      </c>
      <c r="L21">
        <f t="shared" si="10"/>
        <v>-1E+17</v>
      </c>
      <c r="M21">
        <f>VALUE(VLOOKUP(B21,'LOOK UP Optimal Policy'!A:F,6,FALSE))</f>
        <v>1</v>
      </c>
      <c r="N21">
        <f t="shared" si="11"/>
        <v>1</v>
      </c>
      <c r="O21">
        <f t="shared" si="12"/>
        <v>1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19"/>
        <v>0</v>
      </c>
      <c r="W21">
        <f t="shared" si="20"/>
        <v>0</v>
      </c>
      <c r="X21">
        <f t="shared" si="21"/>
        <v>0</v>
      </c>
      <c r="Y21">
        <f t="shared" si="22"/>
        <v>0</v>
      </c>
      <c r="Z21">
        <f t="shared" si="23"/>
        <v>0</v>
      </c>
      <c r="AA21">
        <f t="shared" si="24"/>
        <v>0</v>
      </c>
      <c r="AB21">
        <f t="shared" si="25"/>
        <v>1</v>
      </c>
      <c r="AC21">
        <f t="shared" si="26"/>
        <v>1</v>
      </c>
      <c r="AD21">
        <f t="shared" si="27"/>
        <v>1</v>
      </c>
    </row>
    <row r="22" spans="1:30" x14ac:dyDescent="0.2">
      <c r="A22" t="str">
        <f t="shared" si="0"/>
        <v>State [sum=21, ace=0, dealerCard=7, Pair=0]</v>
      </c>
      <c r="B22" t="str">
        <f t="shared" si="1"/>
        <v>21070</v>
      </c>
      <c r="C22" t="str">
        <f t="shared" si="2"/>
        <v>21</v>
      </c>
      <c r="D22" t="str">
        <f t="shared" si="3"/>
        <v>0</v>
      </c>
      <c r="E22" t="str">
        <f t="shared" si="4"/>
        <v>7</v>
      </c>
      <c r="F22" t="str">
        <f t="shared" si="5"/>
        <v>0</v>
      </c>
      <c r="G22" t="str">
        <f t="shared" si="6"/>
        <v>[-0.9998010953122028, 0.9187172210767931, -1.999711596025235, null]</v>
      </c>
      <c r="H22" t="s">
        <v>583</v>
      </c>
      <c r="I22">
        <f t="shared" si="7"/>
        <v>-0.99980109531220196</v>
      </c>
      <c r="J22">
        <f t="shared" si="8"/>
        <v>0.91871722107679299</v>
      </c>
      <c r="K22">
        <f t="shared" si="9"/>
        <v>-1.9997115960252301</v>
      </c>
      <c r="L22">
        <f t="shared" si="10"/>
        <v>-1E+17</v>
      </c>
      <c r="M22">
        <f>VALUE(VLOOKUP(B22,'LOOK UP Optimal Policy'!A:F,6,FALSE))</f>
        <v>1</v>
      </c>
      <c r="N22">
        <f t="shared" si="11"/>
        <v>1</v>
      </c>
      <c r="O22">
        <f t="shared" si="12"/>
        <v>1</v>
      </c>
      <c r="P22">
        <f t="shared" si="13"/>
        <v>0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  <c r="Y22">
        <f t="shared" si="22"/>
        <v>0</v>
      </c>
      <c r="Z22">
        <f t="shared" si="23"/>
        <v>0</v>
      </c>
      <c r="AA22">
        <f t="shared" si="24"/>
        <v>0</v>
      </c>
      <c r="AB22">
        <f t="shared" si="25"/>
        <v>1</v>
      </c>
      <c r="AC22">
        <f t="shared" si="26"/>
        <v>1</v>
      </c>
      <c r="AD22">
        <f t="shared" si="27"/>
        <v>1</v>
      </c>
    </row>
    <row r="23" spans="1:30" x14ac:dyDescent="0.2">
      <c r="A23" t="str">
        <f t="shared" si="0"/>
        <v>State [sum=20, ace=0, dealerCard=5, Pair=0]</v>
      </c>
      <c r="B23" t="str">
        <f t="shared" si="1"/>
        <v>20050</v>
      </c>
      <c r="C23" t="str">
        <f t="shared" si="2"/>
        <v>20</v>
      </c>
      <c r="D23" t="str">
        <f t="shared" si="3"/>
        <v>0</v>
      </c>
      <c r="E23" t="str">
        <f t="shared" si="4"/>
        <v>5</v>
      </c>
      <c r="F23" t="str">
        <f t="shared" si="5"/>
        <v>0</v>
      </c>
      <c r="G23" t="str">
        <f t="shared" si="6"/>
        <v>[-0.9129211013702418, 0.6268330030895849, -1.7353478949813783, null]</v>
      </c>
      <c r="H23" t="s">
        <v>584</v>
      </c>
      <c r="I23">
        <f t="shared" si="7"/>
        <v>-0.91292110137024096</v>
      </c>
      <c r="J23">
        <f t="shared" si="8"/>
        <v>0.62683300308958401</v>
      </c>
      <c r="K23">
        <f t="shared" si="9"/>
        <v>-1.7353478949813701</v>
      </c>
      <c r="L23">
        <f t="shared" si="10"/>
        <v>-1E+17</v>
      </c>
      <c r="M23">
        <f>VALUE(VLOOKUP(B23,'LOOK UP Optimal Policy'!A:F,6,FALSE))</f>
        <v>1</v>
      </c>
      <c r="N23">
        <f t="shared" si="11"/>
        <v>1</v>
      </c>
      <c r="O23">
        <f t="shared" si="12"/>
        <v>1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  <c r="Y23">
        <f t="shared" si="22"/>
        <v>0</v>
      </c>
      <c r="Z23">
        <f t="shared" si="23"/>
        <v>0</v>
      </c>
      <c r="AA23">
        <f t="shared" si="24"/>
        <v>0</v>
      </c>
      <c r="AB23">
        <f t="shared" si="25"/>
        <v>1</v>
      </c>
      <c r="AC23">
        <f t="shared" si="26"/>
        <v>1</v>
      </c>
      <c r="AD23">
        <f t="shared" si="27"/>
        <v>1</v>
      </c>
    </row>
    <row r="24" spans="1:30" x14ac:dyDescent="0.2">
      <c r="A24" t="str">
        <f t="shared" si="0"/>
        <v>State [sum=20, ace=0, dealerCard=5, Pair=1]</v>
      </c>
      <c r="B24" t="str">
        <f t="shared" si="1"/>
        <v>20051</v>
      </c>
      <c r="C24" t="str">
        <f t="shared" si="2"/>
        <v>20</v>
      </c>
      <c r="D24" t="str">
        <f t="shared" si="3"/>
        <v>0</v>
      </c>
      <c r="E24" t="str">
        <f t="shared" si="4"/>
        <v>5</v>
      </c>
      <c r="F24" t="str">
        <f t="shared" si="5"/>
        <v>1</v>
      </c>
      <c r="G24" t="str">
        <f t="shared" si="6"/>
        <v>[-0.8999112415847073, 0.6234469323659347, -1.7780149954054876, 0.027018331195044]</v>
      </c>
      <c r="H24" t="s">
        <v>585</v>
      </c>
      <c r="I24">
        <f t="shared" si="7"/>
        <v>-0.89991124158470703</v>
      </c>
      <c r="J24">
        <f t="shared" si="8"/>
        <v>0.62344693236593396</v>
      </c>
      <c r="K24">
        <f t="shared" si="9"/>
        <v>-1.77801499540548</v>
      </c>
      <c r="L24">
        <f t="shared" si="10"/>
        <v>-1E+17</v>
      </c>
      <c r="M24">
        <f>VALUE(VLOOKUP(B24,'LOOK UP Optimal Policy'!A:F,6,FALSE))</f>
        <v>1</v>
      </c>
      <c r="N24">
        <f t="shared" si="11"/>
        <v>1</v>
      </c>
      <c r="O24">
        <f t="shared" si="12"/>
        <v>1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  <c r="Y24">
        <f t="shared" si="22"/>
        <v>0</v>
      </c>
      <c r="Z24">
        <f t="shared" si="23"/>
        <v>0</v>
      </c>
      <c r="AA24">
        <f t="shared" si="24"/>
        <v>0</v>
      </c>
      <c r="AB24">
        <f t="shared" si="25"/>
        <v>1</v>
      </c>
      <c r="AC24">
        <f t="shared" si="26"/>
        <v>1</v>
      </c>
      <c r="AD24">
        <f t="shared" si="27"/>
        <v>1</v>
      </c>
    </row>
    <row r="25" spans="1:30" x14ac:dyDescent="0.2">
      <c r="A25" t="str">
        <f t="shared" si="0"/>
        <v>State [sum=19, ace=0, dealerCard=3, Pair=0]</v>
      </c>
      <c r="B25" t="str">
        <f t="shared" si="1"/>
        <v>19030</v>
      </c>
      <c r="C25" t="str">
        <f t="shared" si="2"/>
        <v>19</v>
      </c>
      <c r="D25" t="str">
        <f t="shared" si="3"/>
        <v>0</v>
      </c>
      <c r="E25" t="str">
        <f t="shared" si="4"/>
        <v>3</v>
      </c>
      <c r="F25" t="str">
        <f t="shared" si="5"/>
        <v>0</v>
      </c>
      <c r="G25" t="str">
        <f t="shared" si="6"/>
        <v>[-0.8684129840651522, 0.20496207379718123, -1.4414889438758505, null]</v>
      </c>
      <c r="H25" t="s">
        <v>586</v>
      </c>
      <c r="I25">
        <f t="shared" si="7"/>
        <v>-0.86841298406515199</v>
      </c>
      <c r="J25">
        <f t="shared" si="8"/>
        <v>0.20496207379718101</v>
      </c>
      <c r="K25">
        <f t="shared" si="9"/>
        <v>-1.44148894387585</v>
      </c>
      <c r="L25">
        <f t="shared" si="10"/>
        <v>-1E+17</v>
      </c>
      <c r="M25">
        <f>VALUE(VLOOKUP(B25,'LOOK UP Optimal Policy'!A:F,6,FALSE))</f>
        <v>1</v>
      </c>
      <c r="N25">
        <f t="shared" si="11"/>
        <v>1</v>
      </c>
      <c r="O25">
        <f t="shared" si="12"/>
        <v>1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  <c r="Y25">
        <f t="shared" si="22"/>
        <v>0</v>
      </c>
      <c r="Z25">
        <f t="shared" si="23"/>
        <v>0</v>
      </c>
      <c r="AA25">
        <f t="shared" si="24"/>
        <v>0</v>
      </c>
      <c r="AB25">
        <f t="shared" si="25"/>
        <v>1</v>
      </c>
      <c r="AC25">
        <f t="shared" si="26"/>
        <v>1</v>
      </c>
      <c r="AD25">
        <f t="shared" si="27"/>
        <v>1</v>
      </c>
    </row>
    <row r="26" spans="1:30" x14ac:dyDescent="0.2">
      <c r="A26" t="str">
        <f t="shared" si="0"/>
        <v>State [sum=15, ace=0, dealerCard=10, Pair=0]</v>
      </c>
      <c r="B26" t="str">
        <f t="shared" si="1"/>
        <v>150100</v>
      </c>
      <c r="C26" t="str">
        <f t="shared" si="2"/>
        <v>15</v>
      </c>
      <c r="D26" t="str">
        <f t="shared" si="3"/>
        <v>0</v>
      </c>
      <c r="E26" t="str">
        <f t="shared" si="4"/>
        <v>10</v>
      </c>
      <c r="F26" t="str">
        <f t="shared" si="5"/>
        <v>0</v>
      </c>
      <c r="G26" t="str">
        <f t="shared" si="6"/>
        <v>[-0.5678180477008933, -0.5985584338790775, -1.1194523259840936, null]</v>
      </c>
      <c r="H26" t="s">
        <v>587</v>
      </c>
      <c r="I26">
        <f t="shared" si="7"/>
        <v>-0.56781804770089295</v>
      </c>
      <c r="J26">
        <f t="shared" si="8"/>
        <v>-0.59855843387907703</v>
      </c>
      <c r="K26">
        <f t="shared" si="9"/>
        <v>-1.1194523259840901</v>
      </c>
      <c r="L26">
        <f t="shared" si="10"/>
        <v>-1E+17</v>
      </c>
      <c r="M26">
        <f>VALUE(VLOOKUP(B26,'LOOK UP Optimal Policy'!A:F,6,FALSE))</f>
        <v>0</v>
      </c>
      <c r="N26">
        <f t="shared" si="11"/>
        <v>0</v>
      </c>
      <c r="O26">
        <f t="shared" si="12"/>
        <v>1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0</v>
      </c>
      <c r="T26">
        <f t="shared" si="17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  <c r="Y26">
        <f t="shared" si="22"/>
        <v>0</v>
      </c>
      <c r="Z26">
        <f t="shared" si="23"/>
        <v>0</v>
      </c>
      <c r="AA26">
        <f t="shared" si="24"/>
        <v>0</v>
      </c>
      <c r="AB26">
        <f t="shared" si="25"/>
        <v>1</v>
      </c>
      <c r="AC26">
        <f t="shared" si="26"/>
        <v>1</v>
      </c>
      <c r="AD26">
        <f t="shared" si="27"/>
        <v>1</v>
      </c>
    </row>
    <row r="27" spans="1:30" x14ac:dyDescent="0.2">
      <c r="A27" t="str">
        <f t="shared" si="0"/>
        <v>State [sum=21, ace=0, dealerCard=8, Pair=0]</v>
      </c>
      <c r="B27" t="str">
        <f t="shared" si="1"/>
        <v>21080</v>
      </c>
      <c r="C27" t="str">
        <f t="shared" si="2"/>
        <v>21</v>
      </c>
      <c r="D27" t="str">
        <f t="shared" si="3"/>
        <v>0</v>
      </c>
      <c r="E27" t="str">
        <f t="shared" si="4"/>
        <v>8</v>
      </c>
      <c r="F27" t="str">
        <f t="shared" si="5"/>
        <v>0</v>
      </c>
      <c r="G27" t="str">
        <f t="shared" si="6"/>
        <v>[-0.9997908446173354, 0.8739048587302818, -1.9995816892346707, null]</v>
      </c>
      <c r="H27" t="s">
        <v>588</v>
      </c>
      <c r="I27">
        <f t="shared" si="7"/>
        <v>-0.99979084461733503</v>
      </c>
      <c r="J27">
        <f t="shared" si="8"/>
        <v>0.87390485873028101</v>
      </c>
      <c r="K27">
        <f t="shared" si="9"/>
        <v>-1.9995816892346701</v>
      </c>
      <c r="L27">
        <f t="shared" si="10"/>
        <v>-1E+17</v>
      </c>
      <c r="M27">
        <f>VALUE(VLOOKUP(B27,'LOOK UP Optimal Policy'!A:F,6,FALSE))</f>
        <v>1</v>
      </c>
      <c r="N27">
        <f t="shared" si="11"/>
        <v>1</v>
      </c>
      <c r="O27">
        <f t="shared" si="12"/>
        <v>1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0</v>
      </c>
      <c r="T27">
        <f t="shared" si="17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  <c r="Y27">
        <f t="shared" si="22"/>
        <v>0</v>
      </c>
      <c r="Z27">
        <f t="shared" si="23"/>
        <v>0</v>
      </c>
      <c r="AA27">
        <f t="shared" si="24"/>
        <v>0</v>
      </c>
      <c r="AB27">
        <f t="shared" si="25"/>
        <v>1</v>
      </c>
      <c r="AC27">
        <f t="shared" si="26"/>
        <v>1</v>
      </c>
      <c r="AD27">
        <f t="shared" si="27"/>
        <v>1</v>
      </c>
    </row>
    <row r="28" spans="1:30" x14ac:dyDescent="0.2">
      <c r="A28" t="str">
        <f t="shared" si="0"/>
        <v>State [sum=18, ace=0, dealerCard=1, Pair=0]</v>
      </c>
      <c r="B28" t="str">
        <f t="shared" si="1"/>
        <v>18010</v>
      </c>
      <c r="C28" t="str">
        <f t="shared" si="2"/>
        <v>18</v>
      </c>
      <c r="D28" t="str">
        <f t="shared" si="3"/>
        <v>0</v>
      </c>
      <c r="E28" t="str">
        <f t="shared" si="4"/>
        <v>1</v>
      </c>
      <c r="F28" t="str">
        <f t="shared" si="5"/>
        <v>0</v>
      </c>
      <c r="G28" t="str">
        <f t="shared" si="6"/>
        <v>[-0.775516982301965, -0.45823737784750657, -1.5993454497270556, null]</v>
      </c>
      <c r="H28" t="s">
        <v>589</v>
      </c>
      <c r="I28">
        <f t="shared" si="7"/>
        <v>-0.77551698230196497</v>
      </c>
      <c r="J28">
        <f t="shared" si="8"/>
        <v>-0.45823737784750601</v>
      </c>
      <c r="K28">
        <f t="shared" si="9"/>
        <v>-1.5993454497270501</v>
      </c>
      <c r="L28">
        <f t="shared" si="10"/>
        <v>-1E+17</v>
      </c>
      <c r="M28">
        <f>VALUE(VLOOKUP(B28,'LOOK UP Optimal Policy'!A:F,6,FALSE))</f>
        <v>1</v>
      </c>
      <c r="N28">
        <f t="shared" si="11"/>
        <v>1</v>
      </c>
      <c r="O28">
        <f t="shared" si="12"/>
        <v>1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  <c r="Y28">
        <f t="shared" si="22"/>
        <v>0</v>
      </c>
      <c r="Z28">
        <f t="shared" si="23"/>
        <v>0</v>
      </c>
      <c r="AA28">
        <f t="shared" si="24"/>
        <v>0</v>
      </c>
      <c r="AB28">
        <f t="shared" si="25"/>
        <v>1</v>
      </c>
      <c r="AC28">
        <f t="shared" si="26"/>
        <v>1</v>
      </c>
      <c r="AD28">
        <f t="shared" si="27"/>
        <v>1</v>
      </c>
    </row>
    <row r="29" spans="1:30" x14ac:dyDescent="0.2">
      <c r="A29" t="str">
        <f t="shared" si="0"/>
        <v>State [sum=18, ace=0, dealerCard=1, Pair=1]</v>
      </c>
      <c r="B29" t="str">
        <f t="shared" si="1"/>
        <v>18011</v>
      </c>
      <c r="C29" t="str">
        <f t="shared" si="2"/>
        <v>18</v>
      </c>
      <c r="D29" t="str">
        <f t="shared" si="3"/>
        <v>0</v>
      </c>
      <c r="E29" t="str">
        <f t="shared" si="4"/>
        <v>1</v>
      </c>
      <c r="F29" t="str">
        <f t="shared" si="5"/>
        <v>1</v>
      </c>
      <c r="G29" t="str">
        <f t="shared" si="6"/>
        <v>[-0.5218598919912921, -0.30012248816185666, -0.8959665437264694, -0.024717281864784217]</v>
      </c>
      <c r="H29" t="s">
        <v>590</v>
      </c>
      <c r="I29">
        <f t="shared" si="7"/>
        <v>-0.52185989199129201</v>
      </c>
      <c r="J29">
        <f t="shared" si="8"/>
        <v>-0.30012248816185599</v>
      </c>
      <c r="K29">
        <f t="shared" si="9"/>
        <v>-0.895966543726469</v>
      </c>
      <c r="L29">
        <f t="shared" si="10"/>
        <v>2.47172818647842E-2</v>
      </c>
      <c r="M29">
        <f>VALUE(VLOOKUP(B29,'LOOK UP Optimal Policy'!A:F,6,FALSE))</f>
        <v>1</v>
      </c>
      <c r="N29">
        <f t="shared" si="11"/>
        <v>3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5"/>
        <v>-12.142212473186776</v>
      </c>
      <c r="S29">
        <f t="shared" si="16"/>
        <v>0</v>
      </c>
      <c r="T29">
        <f t="shared" si="17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  <c r="Y29">
        <f t="shared" si="22"/>
        <v>0</v>
      </c>
      <c r="Z29">
        <f t="shared" si="23"/>
        <v>0</v>
      </c>
      <c r="AA29">
        <f t="shared" si="24"/>
        <v>0</v>
      </c>
      <c r="AB29">
        <f t="shared" si="25"/>
        <v>12.142212473186776</v>
      </c>
      <c r="AC29">
        <f t="shared" si="26"/>
        <v>0</v>
      </c>
      <c r="AD29">
        <f t="shared" si="27"/>
        <v>0</v>
      </c>
    </row>
    <row r="30" spans="1:30" x14ac:dyDescent="0.2">
      <c r="A30" t="str">
        <f t="shared" si="0"/>
        <v>State [sum=20, ace=0, dealerCard=6, Pair=0]</v>
      </c>
      <c r="B30" t="str">
        <f t="shared" si="1"/>
        <v>20060</v>
      </c>
      <c r="C30" t="str">
        <f t="shared" si="2"/>
        <v>20</v>
      </c>
      <c r="D30" t="str">
        <f t="shared" si="3"/>
        <v>0</v>
      </c>
      <c r="E30" t="str">
        <f t="shared" si="4"/>
        <v>6</v>
      </c>
      <c r="F30" t="str">
        <f t="shared" si="5"/>
        <v>0</v>
      </c>
      <c r="G30" t="str">
        <f t="shared" si="6"/>
        <v>[-0.9232835198120765, 0.5779268515780225, -1.7282208432522885, null]</v>
      </c>
      <c r="H30" t="s">
        <v>591</v>
      </c>
      <c r="I30">
        <f t="shared" si="7"/>
        <v>-0.92328351981207601</v>
      </c>
      <c r="J30">
        <f t="shared" si="8"/>
        <v>0.57792685157802204</v>
      </c>
      <c r="K30">
        <f t="shared" si="9"/>
        <v>-1.7282208432522801</v>
      </c>
      <c r="L30">
        <f t="shared" si="10"/>
        <v>-1E+17</v>
      </c>
      <c r="M30">
        <f>VALUE(VLOOKUP(B30,'LOOK UP Optimal Policy'!A:F,6,FALSE))</f>
        <v>1</v>
      </c>
      <c r="N30">
        <f t="shared" si="11"/>
        <v>1</v>
      </c>
      <c r="O30">
        <f t="shared" si="12"/>
        <v>1</v>
      </c>
      <c r="P30">
        <f t="shared" si="13"/>
        <v>0</v>
      </c>
      <c r="Q30">
        <f t="shared" si="14"/>
        <v>0</v>
      </c>
      <c r="R30">
        <f t="shared" si="15"/>
        <v>0</v>
      </c>
      <c r="S30">
        <f t="shared" si="16"/>
        <v>0</v>
      </c>
      <c r="T30">
        <f t="shared" si="17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  <c r="Y30">
        <f t="shared" si="22"/>
        <v>0</v>
      </c>
      <c r="Z30">
        <f t="shared" si="23"/>
        <v>0</v>
      </c>
      <c r="AA30">
        <f t="shared" si="24"/>
        <v>0</v>
      </c>
      <c r="AB30">
        <f t="shared" si="25"/>
        <v>1</v>
      </c>
      <c r="AC30">
        <f t="shared" si="26"/>
        <v>1</v>
      </c>
      <c r="AD30">
        <f t="shared" si="27"/>
        <v>1</v>
      </c>
    </row>
    <row r="31" spans="1:30" x14ac:dyDescent="0.2">
      <c r="A31" t="str">
        <f t="shared" si="0"/>
        <v>State [sum=20, ace=0, dealerCard=6, Pair=1]</v>
      </c>
      <c r="B31" t="str">
        <f t="shared" si="1"/>
        <v>20061</v>
      </c>
      <c r="C31" t="str">
        <f t="shared" si="2"/>
        <v>20</v>
      </c>
      <c r="D31" t="str">
        <f t="shared" si="3"/>
        <v>0</v>
      </c>
      <c r="E31" t="str">
        <f t="shared" si="4"/>
        <v>6</v>
      </c>
      <c r="F31" t="str">
        <f t="shared" si="5"/>
        <v>1</v>
      </c>
      <c r="G31" t="str">
        <f t="shared" si="6"/>
        <v>[-0.8942048385235982, 0.5548294373538961, -1.6964419603421566, 0.029022436385898846]</v>
      </c>
      <c r="H31" t="s">
        <v>592</v>
      </c>
      <c r="I31">
        <f t="shared" si="7"/>
        <v>-0.894204838523598</v>
      </c>
      <c r="J31">
        <f t="shared" si="8"/>
        <v>0.554829437353896</v>
      </c>
      <c r="K31">
        <f t="shared" si="9"/>
        <v>-1.6964419603421499</v>
      </c>
      <c r="L31">
        <f t="shared" si="10"/>
        <v>2.9022436385898801E-2</v>
      </c>
      <c r="M31">
        <f>VALUE(VLOOKUP(B31,'LOOK UP Optimal Policy'!A:F,6,FALSE))</f>
        <v>1</v>
      </c>
      <c r="N31">
        <f t="shared" si="11"/>
        <v>1</v>
      </c>
      <c r="O31">
        <f t="shared" si="12"/>
        <v>1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  <c r="Y31">
        <f t="shared" si="22"/>
        <v>0</v>
      </c>
      <c r="Z31">
        <f t="shared" si="23"/>
        <v>0</v>
      </c>
      <c r="AA31">
        <f t="shared" si="24"/>
        <v>0</v>
      </c>
      <c r="AB31">
        <f t="shared" si="25"/>
        <v>1</v>
      </c>
      <c r="AC31">
        <f t="shared" si="26"/>
        <v>1</v>
      </c>
      <c r="AD31">
        <f t="shared" si="27"/>
        <v>1</v>
      </c>
    </row>
    <row r="32" spans="1:30" x14ac:dyDescent="0.2">
      <c r="A32" t="str">
        <f t="shared" si="0"/>
        <v>State [sum=17, ace=1, dealerCard=10, Pair=0]</v>
      </c>
      <c r="B32" t="str">
        <f t="shared" si="1"/>
        <v>171100</v>
      </c>
      <c r="C32" t="str">
        <f t="shared" si="2"/>
        <v>17</v>
      </c>
      <c r="D32" t="str">
        <f t="shared" si="3"/>
        <v>1</v>
      </c>
      <c r="E32" t="str">
        <f t="shared" si="4"/>
        <v>10</v>
      </c>
      <c r="F32" t="str">
        <f t="shared" si="5"/>
        <v>0</v>
      </c>
      <c r="G32" t="str">
        <f t="shared" si="6"/>
        <v>[-0.015340462815716828, -0.6365279592731375, -0.6498995335036004, null]</v>
      </c>
      <c r="H32" t="s">
        <v>593</v>
      </c>
      <c r="I32">
        <f t="shared" si="7"/>
        <v>-1.5340462815716801E-2</v>
      </c>
      <c r="J32">
        <f t="shared" si="8"/>
        <v>-0.63652795927313699</v>
      </c>
      <c r="K32">
        <f t="shared" si="9"/>
        <v>-0.64989953350359997</v>
      </c>
      <c r="L32">
        <f t="shared" si="10"/>
        <v>-1E+17</v>
      </c>
      <c r="M32">
        <f>VALUE(VLOOKUP(B32,'LOOK UP Optimal Policy'!A:F,6,FALSE))</f>
        <v>0</v>
      </c>
      <c r="N32">
        <f t="shared" si="11"/>
        <v>0</v>
      </c>
      <c r="O32">
        <f t="shared" si="12"/>
        <v>1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  <c r="Z32">
        <f t="shared" si="23"/>
        <v>0</v>
      </c>
      <c r="AA32">
        <f t="shared" si="24"/>
        <v>0</v>
      </c>
      <c r="AB32">
        <f t="shared" si="25"/>
        <v>1</v>
      </c>
      <c r="AC32">
        <f t="shared" si="26"/>
        <v>1</v>
      </c>
      <c r="AD32">
        <f t="shared" si="27"/>
        <v>1</v>
      </c>
    </row>
    <row r="33" spans="1:30" x14ac:dyDescent="0.2">
      <c r="A33" t="str">
        <f t="shared" si="0"/>
        <v>State [sum=19, ace=0, dealerCard=4, Pair=0]</v>
      </c>
      <c r="B33" t="str">
        <f t="shared" si="1"/>
        <v>19040</v>
      </c>
      <c r="C33" t="str">
        <f t="shared" si="2"/>
        <v>19</v>
      </c>
      <c r="D33" t="str">
        <f t="shared" si="3"/>
        <v>0</v>
      </c>
      <c r="E33" t="str">
        <f t="shared" si="4"/>
        <v>4</v>
      </c>
      <c r="F33" t="str">
        <f t="shared" si="5"/>
        <v>0</v>
      </c>
      <c r="G33" t="str">
        <f t="shared" si="6"/>
        <v>[-0.8357744750268453, 0.5357765454345021, -1.5811491237298554, null]</v>
      </c>
      <c r="H33" t="s">
        <v>594</v>
      </c>
      <c r="I33">
        <f t="shared" si="7"/>
        <v>-0.83577447502684499</v>
      </c>
      <c r="J33">
        <f t="shared" si="8"/>
        <v>0.53577654543450204</v>
      </c>
      <c r="K33">
        <f t="shared" si="9"/>
        <v>-1.5811491237298501</v>
      </c>
      <c r="L33">
        <f t="shared" si="10"/>
        <v>-1E+17</v>
      </c>
      <c r="M33">
        <f>VALUE(VLOOKUP(B33,'LOOK UP Optimal Policy'!A:F,6,FALSE))</f>
        <v>1</v>
      </c>
      <c r="N33">
        <f t="shared" si="11"/>
        <v>1</v>
      </c>
      <c r="O33">
        <f t="shared" si="12"/>
        <v>1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  <c r="Z33">
        <f t="shared" si="23"/>
        <v>0</v>
      </c>
      <c r="AA33">
        <f t="shared" si="24"/>
        <v>0</v>
      </c>
      <c r="AB33">
        <f t="shared" si="25"/>
        <v>1</v>
      </c>
      <c r="AC33">
        <f t="shared" si="26"/>
        <v>1</v>
      </c>
      <c r="AD33">
        <f t="shared" si="27"/>
        <v>1</v>
      </c>
    </row>
    <row r="34" spans="1:30" x14ac:dyDescent="0.2">
      <c r="A34" t="str">
        <f t="shared" si="0"/>
        <v>State [sum=21, ace=0, dealerCard=9, Pair=0]</v>
      </c>
      <c r="B34" t="str">
        <f t="shared" si="1"/>
        <v>21090</v>
      </c>
      <c r="C34" t="str">
        <f t="shared" si="2"/>
        <v>21</v>
      </c>
      <c r="D34" t="str">
        <f t="shared" si="3"/>
        <v>0</v>
      </c>
      <c r="E34" t="str">
        <f t="shared" si="4"/>
        <v>9</v>
      </c>
      <c r="F34" t="str">
        <f t="shared" si="5"/>
        <v>0</v>
      </c>
      <c r="G34" t="str">
        <f t="shared" si="6"/>
        <v>[-0.9996577491696612, 0.9398015815419325, -1.999518488884573, null]</v>
      </c>
      <c r="H34" t="s">
        <v>595</v>
      </c>
      <c r="I34">
        <f t="shared" si="7"/>
        <v>-0.99965774916966099</v>
      </c>
      <c r="J34">
        <f t="shared" si="8"/>
        <v>0.93980158154193205</v>
      </c>
      <c r="K34">
        <f t="shared" si="9"/>
        <v>-1.9995184888845701</v>
      </c>
      <c r="L34">
        <f t="shared" si="10"/>
        <v>-1E+17</v>
      </c>
      <c r="M34">
        <f>VALUE(VLOOKUP(B34,'LOOK UP Optimal Policy'!A:F,6,FALSE))</f>
        <v>1</v>
      </c>
      <c r="N34">
        <f t="shared" si="11"/>
        <v>1</v>
      </c>
      <c r="O34">
        <f t="shared" si="12"/>
        <v>1</v>
      </c>
      <c r="P34">
        <f t="shared" si="13"/>
        <v>0</v>
      </c>
      <c r="Q34">
        <f t="shared" si="14"/>
        <v>0</v>
      </c>
      <c r="R34">
        <f t="shared" si="15"/>
        <v>0</v>
      </c>
      <c r="S34">
        <f t="shared" si="16"/>
        <v>0</v>
      </c>
      <c r="T34">
        <f t="shared" si="17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  <c r="Y34">
        <f t="shared" si="22"/>
        <v>0</v>
      </c>
      <c r="Z34">
        <f t="shared" si="23"/>
        <v>0</v>
      </c>
      <c r="AA34">
        <f t="shared" si="24"/>
        <v>0</v>
      </c>
      <c r="AB34">
        <f t="shared" si="25"/>
        <v>1</v>
      </c>
      <c r="AC34">
        <f t="shared" si="26"/>
        <v>1</v>
      </c>
      <c r="AD34">
        <f t="shared" si="27"/>
        <v>1</v>
      </c>
    </row>
    <row r="35" spans="1:30" x14ac:dyDescent="0.2">
      <c r="A35" t="str">
        <f t="shared" si="0"/>
        <v>State [sum=18, ace=0, dealerCard=2, Pair=0]</v>
      </c>
      <c r="B35" t="str">
        <f t="shared" si="1"/>
        <v>18020</v>
      </c>
      <c r="C35" t="str">
        <f t="shared" si="2"/>
        <v>18</v>
      </c>
      <c r="D35" t="str">
        <f t="shared" si="3"/>
        <v>0</v>
      </c>
      <c r="E35" t="str">
        <f t="shared" si="4"/>
        <v>2</v>
      </c>
      <c r="F35" t="str">
        <f t="shared" si="5"/>
        <v>0</v>
      </c>
      <c r="G35" t="str">
        <f t="shared" si="6"/>
        <v>[-0.8025207508150299, -0.03243141383852432, -1.3612041191674429, null]</v>
      </c>
      <c r="H35" t="s">
        <v>596</v>
      </c>
      <c r="I35">
        <f t="shared" si="7"/>
        <v>-0.80252075081502905</v>
      </c>
      <c r="J35">
        <f t="shared" si="8"/>
        <v>-3.2431413838524298E-2</v>
      </c>
      <c r="K35">
        <f t="shared" si="9"/>
        <v>-1.36120411916744</v>
      </c>
      <c r="L35">
        <f t="shared" si="10"/>
        <v>-1E+17</v>
      </c>
      <c r="M35">
        <f>VALUE(VLOOKUP(B35,'LOOK UP Optimal Policy'!A:F,6,FALSE))</f>
        <v>1</v>
      </c>
      <c r="N35">
        <f t="shared" si="11"/>
        <v>1</v>
      </c>
      <c r="O35">
        <f t="shared" si="12"/>
        <v>1</v>
      </c>
      <c r="P35">
        <f t="shared" si="13"/>
        <v>0</v>
      </c>
      <c r="Q35">
        <f t="shared" si="14"/>
        <v>0</v>
      </c>
      <c r="R35">
        <f t="shared" si="15"/>
        <v>0</v>
      </c>
      <c r="S35">
        <f t="shared" si="16"/>
        <v>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  <c r="AB35">
        <f t="shared" si="25"/>
        <v>1</v>
      </c>
      <c r="AC35">
        <f t="shared" si="26"/>
        <v>1</v>
      </c>
      <c r="AD35">
        <f t="shared" si="27"/>
        <v>1</v>
      </c>
    </row>
    <row r="36" spans="1:30" x14ac:dyDescent="0.2">
      <c r="A36" t="str">
        <f t="shared" si="0"/>
        <v>State [sum=18, ace=0, dealerCard=2, Pair=1]</v>
      </c>
      <c r="B36" t="str">
        <f t="shared" si="1"/>
        <v>18021</v>
      </c>
      <c r="C36" t="str">
        <f t="shared" si="2"/>
        <v>18</v>
      </c>
      <c r="D36" t="str">
        <f t="shared" si="3"/>
        <v>0</v>
      </c>
      <c r="E36" t="str">
        <f t="shared" si="4"/>
        <v>2</v>
      </c>
      <c r="F36" t="str">
        <f t="shared" si="5"/>
        <v>1</v>
      </c>
      <c r="G36" t="str">
        <f t="shared" si="6"/>
        <v>[-0.5188005757090914, 0.11733422139631731, -0.7604992604082321, 0.003443532356525878]</v>
      </c>
      <c r="H36" t="s">
        <v>597</v>
      </c>
      <c r="I36">
        <f t="shared" si="7"/>
        <v>-0.51880057570909099</v>
      </c>
      <c r="J36">
        <f t="shared" si="8"/>
        <v>0.117334221396317</v>
      </c>
      <c r="K36">
        <f t="shared" si="9"/>
        <v>-0.76049926040823201</v>
      </c>
      <c r="L36">
        <f t="shared" si="10"/>
        <v>3.44353235652587E-3</v>
      </c>
      <c r="M36">
        <f>VALUE(VLOOKUP(B36,'LOOK UP Optimal Policy'!A:F,6,FALSE))</f>
        <v>3</v>
      </c>
      <c r="N36">
        <f t="shared" si="11"/>
        <v>1</v>
      </c>
      <c r="O36">
        <f t="shared" si="12"/>
        <v>0</v>
      </c>
      <c r="P36">
        <f t="shared" si="13"/>
        <v>0</v>
      </c>
      <c r="Q36">
        <f t="shared" si="14"/>
        <v>0</v>
      </c>
      <c r="R36">
        <f t="shared" si="15"/>
        <v>0</v>
      </c>
      <c r="S36">
        <f t="shared" si="16"/>
        <v>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2.9348065002236075E-2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  <c r="AB36">
        <f t="shared" si="25"/>
        <v>2.9348065002236075E-2</v>
      </c>
      <c r="AC36">
        <f t="shared" si="26"/>
        <v>0</v>
      </c>
      <c r="AD36">
        <f t="shared" si="27"/>
        <v>0</v>
      </c>
    </row>
    <row r="37" spans="1:30" x14ac:dyDescent="0.2">
      <c r="A37" t="str">
        <f t="shared" si="0"/>
        <v>State [sum=20, ace=0, dealerCard=7, Pair=0]</v>
      </c>
      <c r="B37" t="str">
        <f t="shared" si="1"/>
        <v>20070</v>
      </c>
      <c r="C37" t="str">
        <f t="shared" si="2"/>
        <v>20</v>
      </c>
      <c r="D37" t="str">
        <f t="shared" si="3"/>
        <v>0</v>
      </c>
      <c r="E37" t="str">
        <f t="shared" si="4"/>
        <v>7</v>
      </c>
      <c r="F37" t="str">
        <f t="shared" si="5"/>
        <v>0</v>
      </c>
      <c r="G37" t="str">
        <f t="shared" si="6"/>
        <v>[-0.9227474615855179, 0.724221160338164, -1.7108750647072297, null]</v>
      </c>
      <c r="H37" t="s">
        <v>598</v>
      </c>
      <c r="I37">
        <f t="shared" si="7"/>
        <v>-0.92274746158551701</v>
      </c>
      <c r="J37">
        <f t="shared" si="8"/>
        <v>0.72422116033816397</v>
      </c>
      <c r="K37">
        <f t="shared" si="9"/>
        <v>-1.71087506470722</v>
      </c>
      <c r="L37">
        <f t="shared" si="10"/>
        <v>-1E+17</v>
      </c>
      <c r="M37">
        <f>VALUE(VLOOKUP(B37,'LOOK UP Optimal Policy'!A:F,6,FALSE))</f>
        <v>1</v>
      </c>
      <c r="N37">
        <f t="shared" si="11"/>
        <v>1</v>
      </c>
      <c r="O37">
        <f t="shared" si="12"/>
        <v>1</v>
      </c>
      <c r="P37">
        <f t="shared" si="13"/>
        <v>0</v>
      </c>
      <c r="Q37">
        <f t="shared" si="14"/>
        <v>0</v>
      </c>
      <c r="R37">
        <f t="shared" si="15"/>
        <v>0</v>
      </c>
      <c r="S37">
        <f t="shared" si="16"/>
        <v>0</v>
      </c>
      <c r="T37">
        <f t="shared" si="17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  <c r="Y37">
        <f t="shared" si="22"/>
        <v>0</v>
      </c>
      <c r="Z37">
        <f t="shared" si="23"/>
        <v>0</v>
      </c>
      <c r="AA37">
        <f t="shared" si="24"/>
        <v>0</v>
      </c>
      <c r="AB37">
        <f t="shared" si="25"/>
        <v>1</v>
      </c>
      <c r="AC37">
        <f t="shared" si="26"/>
        <v>1</v>
      </c>
      <c r="AD37">
        <f t="shared" si="27"/>
        <v>1</v>
      </c>
    </row>
    <row r="38" spans="1:30" x14ac:dyDescent="0.2">
      <c r="A38" t="str">
        <f t="shared" si="0"/>
        <v>State [sum=20, ace=0, dealerCard=7, Pair=1]</v>
      </c>
      <c r="B38" t="str">
        <f t="shared" si="1"/>
        <v>20071</v>
      </c>
      <c r="C38" t="str">
        <f t="shared" si="2"/>
        <v>20</v>
      </c>
      <c r="D38" t="str">
        <f t="shared" si="3"/>
        <v>0</v>
      </c>
      <c r="E38" t="str">
        <f t="shared" si="4"/>
        <v>7</v>
      </c>
      <c r="F38" t="str">
        <f t="shared" si="5"/>
        <v>1</v>
      </c>
      <c r="G38" t="str">
        <f t="shared" si="6"/>
        <v>[-0.9198097794725735, 0.7397785300747532, -1.58292784048009, 0.02389943090546437]</v>
      </c>
      <c r="H38" t="s">
        <v>599</v>
      </c>
      <c r="I38">
        <f t="shared" si="7"/>
        <v>-0.91980977947257303</v>
      </c>
      <c r="J38">
        <f t="shared" si="8"/>
        <v>0.73977853007475303</v>
      </c>
      <c r="K38">
        <f t="shared" si="9"/>
        <v>-1.5829278404800899</v>
      </c>
      <c r="L38">
        <f t="shared" si="10"/>
        <v>2.38994309054643E-2</v>
      </c>
      <c r="M38">
        <f>VALUE(VLOOKUP(B38,'LOOK UP Optimal Policy'!A:F,6,FALSE))</f>
        <v>1</v>
      </c>
      <c r="N38">
        <f t="shared" si="11"/>
        <v>1</v>
      </c>
      <c r="O38">
        <f t="shared" si="12"/>
        <v>1</v>
      </c>
      <c r="P38">
        <f t="shared" si="13"/>
        <v>0</v>
      </c>
      <c r="Q38">
        <f t="shared" si="14"/>
        <v>0</v>
      </c>
      <c r="R38">
        <f t="shared" si="15"/>
        <v>0</v>
      </c>
      <c r="S38">
        <f t="shared" si="16"/>
        <v>0</v>
      </c>
      <c r="T38">
        <f t="shared" si="17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  <c r="Y38">
        <f t="shared" si="22"/>
        <v>0</v>
      </c>
      <c r="Z38">
        <f t="shared" si="23"/>
        <v>0</v>
      </c>
      <c r="AA38">
        <f t="shared" si="24"/>
        <v>0</v>
      </c>
      <c r="AB38">
        <f t="shared" si="25"/>
        <v>1</v>
      </c>
      <c r="AC38">
        <f t="shared" si="26"/>
        <v>1</v>
      </c>
      <c r="AD38">
        <f t="shared" si="27"/>
        <v>1</v>
      </c>
    </row>
    <row r="39" spans="1:30" x14ac:dyDescent="0.2">
      <c r="A39" t="str">
        <f t="shared" si="0"/>
        <v>State [sum=19, ace=0, dealerCard=5, Pair=0]</v>
      </c>
      <c r="B39" t="str">
        <f t="shared" si="1"/>
        <v>19050</v>
      </c>
      <c r="C39" t="str">
        <f t="shared" si="2"/>
        <v>19</v>
      </c>
      <c r="D39" t="str">
        <f t="shared" si="3"/>
        <v>0</v>
      </c>
      <c r="E39" t="str">
        <f t="shared" si="4"/>
        <v>5</v>
      </c>
      <c r="F39" t="str">
        <f t="shared" si="5"/>
        <v>0</v>
      </c>
      <c r="G39" t="str">
        <f t="shared" si="6"/>
        <v>[-0.8342738071891554, 0.41276726865576685, -1.33187733574438, null]</v>
      </c>
      <c r="H39" t="s">
        <v>600</v>
      </c>
      <c r="I39">
        <f t="shared" si="7"/>
        <v>-0.834273807189155</v>
      </c>
      <c r="J39">
        <f t="shared" si="8"/>
        <v>0.41276726865576602</v>
      </c>
      <c r="K39">
        <f t="shared" si="9"/>
        <v>-1.3318773357443801</v>
      </c>
      <c r="L39">
        <f t="shared" si="10"/>
        <v>-1E+17</v>
      </c>
      <c r="M39">
        <f>VALUE(VLOOKUP(B39,'LOOK UP Optimal Policy'!A:F,6,FALSE))</f>
        <v>1</v>
      </c>
      <c r="N39">
        <f t="shared" si="11"/>
        <v>1</v>
      </c>
      <c r="O39">
        <f t="shared" si="12"/>
        <v>1</v>
      </c>
      <c r="P39">
        <f t="shared" si="13"/>
        <v>0</v>
      </c>
      <c r="Q39">
        <f t="shared" si="14"/>
        <v>0</v>
      </c>
      <c r="R39">
        <f t="shared" si="15"/>
        <v>0</v>
      </c>
      <c r="S39">
        <f t="shared" si="16"/>
        <v>0</v>
      </c>
      <c r="T39">
        <f t="shared" si="17"/>
        <v>0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  <c r="Y39">
        <f t="shared" si="22"/>
        <v>0</v>
      </c>
      <c r="Z39">
        <f t="shared" si="23"/>
        <v>0</v>
      </c>
      <c r="AA39">
        <f t="shared" si="24"/>
        <v>0</v>
      </c>
      <c r="AB39">
        <f t="shared" si="25"/>
        <v>1</v>
      </c>
      <c r="AC39">
        <f t="shared" si="26"/>
        <v>1</v>
      </c>
      <c r="AD39">
        <f t="shared" si="27"/>
        <v>1</v>
      </c>
    </row>
    <row r="40" spans="1:30" x14ac:dyDescent="0.2">
      <c r="A40" t="str">
        <f t="shared" si="0"/>
        <v>State [sum=18, ace=0, dealerCard=3, Pair=0]</v>
      </c>
      <c r="B40" t="str">
        <f t="shared" si="1"/>
        <v>18030</v>
      </c>
      <c r="C40" t="str">
        <f t="shared" si="2"/>
        <v>18</v>
      </c>
      <c r="D40" t="str">
        <f t="shared" si="3"/>
        <v>0</v>
      </c>
      <c r="E40" t="str">
        <f t="shared" si="4"/>
        <v>3</v>
      </c>
      <c r="F40" t="str">
        <f t="shared" si="5"/>
        <v>0</v>
      </c>
      <c r="G40" t="str">
        <f t="shared" si="6"/>
        <v>[-0.7934519438291933, 0.0755234260576697, -1.3884100409088627, null]</v>
      </c>
      <c r="H40" t="s">
        <v>601</v>
      </c>
      <c r="I40">
        <f t="shared" si="7"/>
        <v>-0.79345194382919304</v>
      </c>
      <c r="J40">
        <f t="shared" si="8"/>
        <v>7.5523426057669693E-2</v>
      </c>
      <c r="K40">
        <f t="shared" si="9"/>
        <v>-1.38841004090886</v>
      </c>
      <c r="L40">
        <f t="shared" si="10"/>
        <v>-1E+17</v>
      </c>
      <c r="M40">
        <f>VALUE(VLOOKUP(B40,'LOOK UP Optimal Policy'!A:F,6,FALSE))</f>
        <v>1</v>
      </c>
      <c r="N40">
        <f t="shared" si="11"/>
        <v>1</v>
      </c>
      <c r="O40">
        <f t="shared" si="12"/>
        <v>1</v>
      </c>
      <c r="P40">
        <f t="shared" si="13"/>
        <v>0</v>
      </c>
      <c r="Q40">
        <f t="shared" si="14"/>
        <v>0</v>
      </c>
      <c r="R40">
        <f t="shared" si="15"/>
        <v>0</v>
      </c>
      <c r="S40">
        <f t="shared" si="16"/>
        <v>0</v>
      </c>
      <c r="T40">
        <f t="shared" si="17"/>
        <v>0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  <c r="Y40">
        <f t="shared" si="22"/>
        <v>0</v>
      </c>
      <c r="Z40">
        <f t="shared" si="23"/>
        <v>0</v>
      </c>
      <c r="AA40">
        <f t="shared" si="24"/>
        <v>0</v>
      </c>
      <c r="AB40">
        <f t="shared" si="25"/>
        <v>1</v>
      </c>
      <c r="AC40">
        <f t="shared" si="26"/>
        <v>1</v>
      </c>
      <c r="AD40">
        <f t="shared" si="27"/>
        <v>1</v>
      </c>
    </row>
    <row r="41" spans="1:30" x14ac:dyDescent="0.2">
      <c r="A41" t="str">
        <f t="shared" si="0"/>
        <v>State [sum=18, ace=0, dealerCard=3, Pair=1]</v>
      </c>
      <c r="B41" t="str">
        <f t="shared" si="1"/>
        <v>18031</v>
      </c>
      <c r="C41" t="str">
        <f t="shared" si="2"/>
        <v>18</v>
      </c>
      <c r="D41" t="str">
        <f t="shared" si="3"/>
        <v>0</v>
      </c>
      <c r="E41" t="str">
        <f t="shared" si="4"/>
        <v>3</v>
      </c>
      <c r="F41" t="str">
        <f t="shared" si="5"/>
        <v>1</v>
      </c>
      <c r="G41" t="str">
        <f t="shared" si="6"/>
        <v>[-0.4829742416867802, -0.06899792038438704, -0.7612659048920737, 0.008401925932991421]</v>
      </c>
      <c r="H41" t="s">
        <v>602</v>
      </c>
      <c r="I41">
        <f t="shared" si="7"/>
        <v>-0.48297424168677999</v>
      </c>
      <c r="J41">
        <f t="shared" si="8"/>
        <v>-6.8997920384386999E-2</v>
      </c>
      <c r="K41">
        <f t="shared" si="9"/>
        <v>-0.76126590489207302</v>
      </c>
      <c r="L41">
        <f t="shared" si="10"/>
        <v>8.4019259329914196E-3</v>
      </c>
      <c r="M41">
        <f>VALUE(VLOOKUP(B41,'LOOK UP Optimal Policy'!A:F,6,FALSE))</f>
        <v>3</v>
      </c>
      <c r="N41">
        <f t="shared" si="11"/>
        <v>3</v>
      </c>
      <c r="O41">
        <f t="shared" si="12"/>
        <v>1</v>
      </c>
      <c r="P41">
        <f t="shared" si="13"/>
        <v>0</v>
      </c>
      <c r="Q41">
        <f t="shared" si="14"/>
        <v>0</v>
      </c>
      <c r="R41">
        <f t="shared" si="15"/>
        <v>0</v>
      </c>
      <c r="S41">
        <f t="shared" si="16"/>
        <v>0</v>
      </c>
      <c r="T41">
        <f t="shared" si="17"/>
        <v>0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  <c r="Y41">
        <f t="shared" si="22"/>
        <v>0</v>
      </c>
      <c r="Z41">
        <f t="shared" si="23"/>
        <v>0</v>
      </c>
      <c r="AA41">
        <f t="shared" si="24"/>
        <v>0</v>
      </c>
      <c r="AB41">
        <f t="shared" si="25"/>
        <v>1</v>
      </c>
      <c r="AC41">
        <f t="shared" si="26"/>
        <v>1</v>
      </c>
      <c r="AD41">
        <f t="shared" si="27"/>
        <v>1</v>
      </c>
    </row>
    <row r="42" spans="1:30" x14ac:dyDescent="0.2">
      <c r="A42" t="str">
        <f t="shared" si="0"/>
        <v>State [sum=20, ace=0, dealerCard=8, Pair=0]</v>
      </c>
      <c r="B42" t="str">
        <f t="shared" si="1"/>
        <v>20080</v>
      </c>
      <c r="C42" t="str">
        <f t="shared" si="2"/>
        <v>20</v>
      </c>
      <c r="D42" t="str">
        <f t="shared" si="3"/>
        <v>0</v>
      </c>
      <c r="E42" t="str">
        <f t="shared" si="4"/>
        <v>8</v>
      </c>
      <c r="F42" t="str">
        <f t="shared" si="5"/>
        <v>0</v>
      </c>
      <c r="G42" t="str">
        <f t="shared" si="6"/>
        <v>[-0.9313675837833763, 0.7395317714428536, -1.8503219872998287, null]</v>
      </c>
      <c r="H42" t="s">
        <v>603</v>
      </c>
      <c r="I42">
        <f t="shared" si="7"/>
        <v>-0.93136758378337603</v>
      </c>
      <c r="J42">
        <f t="shared" si="8"/>
        <v>0.73953177144285298</v>
      </c>
      <c r="K42">
        <f t="shared" si="9"/>
        <v>-1.85032198729982</v>
      </c>
      <c r="L42">
        <f t="shared" si="10"/>
        <v>-1E+17</v>
      </c>
      <c r="M42">
        <f>VALUE(VLOOKUP(B42,'LOOK UP Optimal Policy'!A:F,6,FALSE))</f>
        <v>1</v>
      </c>
      <c r="N42">
        <f t="shared" si="11"/>
        <v>1</v>
      </c>
      <c r="O42">
        <f t="shared" si="12"/>
        <v>1</v>
      </c>
      <c r="P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0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  <c r="Y42">
        <f t="shared" si="22"/>
        <v>0</v>
      </c>
      <c r="Z42">
        <f t="shared" si="23"/>
        <v>0</v>
      </c>
      <c r="AA42">
        <f t="shared" si="24"/>
        <v>0</v>
      </c>
      <c r="AB42">
        <f t="shared" si="25"/>
        <v>1</v>
      </c>
      <c r="AC42">
        <f t="shared" si="26"/>
        <v>1</v>
      </c>
      <c r="AD42">
        <f t="shared" si="27"/>
        <v>1</v>
      </c>
    </row>
    <row r="43" spans="1:30" x14ac:dyDescent="0.2">
      <c r="A43" t="str">
        <f t="shared" si="0"/>
        <v>State [sum=20, ace=0, dealerCard=8, Pair=1]</v>
      </c>
      <c r="B43" t="str">
        <f t="shared" si="1"/>
        <v>20081</v>
      </c>
      <c r="C43" t="str">
        <f t="shared" si="2"/>
        <v>20</v>
      </c>
      <c r="D43" t="str">
        <f t="shared" si="3"/>
        <v>0</v>
      </c>
      <c r="E43" t="str">
        <f t="shared" si="4"/>
        <v>8</v>
      </c>
      <c r="F43" t="str">
        <f t="shared" si="5"/>
        <v>1</v>
      </c>
      <c r="G43" t="str">
        <f t="shared" si="6"/>
        <v>[-0.8973310147777827, 0.7780412705065646, -1.65982258028473, 0.008181658261009908]</v>
      </c>
      <c r="H43" t="s">
        <v>604</v>
      </c>
      <c r="I43">
        <f t="shared" si="7"/>
        <v>-0.89733101477778199</v>
      </c>
      <c r="J43">
        <f t="shared" si="8"/>
        <v>0.77804127050656402</v>
      </c>
      <c r="K43">
        <f t="shared" si="9"/>
        <v>-1.65982258028473</v>
      </c>
      <c r="L43">
        <f t="shared" si="10"/>
        <v>8.1816582610099008E-3</v>
      </c>
      <c r="M43">
        <f>VALUE(VLOOKUP(B43,'LOOK UP Optimal Policy'!A:F,6,FALSE))</f>
        <v>1</v>
      </c>
      <c r="N43">
        <f t="shared" si="11"/>
        <v>1</v>
      </c>
      <c r="O43">
        <f t="shared" si="12"/>
        <v>1</v>
      </c>
      <c r="P43">
        <f t="shared" si="13"/>
        <v>0</v>
      </c>
      <c r="Q43">
        <f t="shared" si="14"/>
        <v>0</v>
      </c>
      <c r="R43">
        <f t="shared" si="15"/>
        <v>0</v>
      </c>
      <c r="S43">
        <f t="shared" si="16"/>
        <v>0</v>
      </c>
      <c r="T43">
        <f t="shared" si="17"/>
        <v>0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  <c r="Y43">
        <f t="shared" si="22"/>
        <v>0</v>
      </c>
      <c r="Z43">
        <f t="shared" si="23"/>
        <v>0</v>
      </c>
      <c r="AA43">
        <f t="shared" si="24"/>
        <v>0</v>
      </c>
      <c r="AB43">
        <f t="shared" si="25"/>
        <v>1</v>
      </c>
      <c r="AC43">
        <f t="shared" si="26"/>
        <v>1</v>
      </c>
      <c r="AD43">
        <f t="shared" si="27"/>
        <v>1</v>
      </c>
    </row>
    <row r="44" spans="1:30" x14ac:dyDescent="0.2">
      <c r="A44" t="str">
        <f t="shared" si="0"/>
        <v>State [sum=17, ace=0, dealerCard=1, Pair=0]</v>
      </c>
      <c r="B44" t="str">
        <f t="shared" si="1"/>
        <v>17010</v>
      </c>
      <c r="C44" t="str">
        <f t="shared" si="2"/>
        <v>17</v>
      </c>
      <c r="D44" t="str">
        <f t="shared" si="3"/>
        <v>0</v>
      </c>
      <c r="E44" t="str">
        <f t="shared" si="4"/>
        <v>1</v>
      </c>
      <c r="F44" t="str">
        <f t="shared" si="5"/>
        <v>0</v>
      </c>
      <c r="G44" t="str">
        <f t="shared" si="6"/>
        <v>[-0.6546900401840886, -0.7481385636259311, -1.351618305715458, null]</v>
      </c>
      <c r="H44" t="s">
        <v>605</v>
      </c>
      <c r="I44">
        <f t="shared" si="7"/>
        <v>-0.65469004018408805</v>
      </c>
      <c r="J44">
        <f t="shared" si="8"/>
        <v>-0.74813856362593101</v>
      </c>
      <c r="K44">
        <f t="shared" si="9"/>
        <v>-1.3516183057154501</v>
      </c>
      <c r="L44">
        <f t="shared" si="10"/>
        <v>-1E+17</v>
      </c>
      <c r="M44">
        <f>VALUE(VLOOKUP(B44,'LOOK UP Optimal Policy'!A:F,6,FALSE))</f>
        <v>1</v>
      </c>
      <c r="N44">
        <f t="shared" si="11"/>
        <v>0</v>
      </c>
      <c r="O44">
        <f t="shared" si="12"/>
        <v>0</v>
      </c>
      <c r="P44">
        <f t="shared" si="13"/>
        <v>1.1427370476196137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  <c r="Y44">
        <f t="shared" si="22"/>
        <v>0</v>
      </c>
      <c r="Z44">
        <f t="shared" si="23"/>
        <v>0</v>
      </c>
      <c r="AA44">
        <f t="shared" si="24"/>
        <v>0</v>
      </c>
      <c r="AB44">
        <f t="shared" si="25"/>
        <v>1.1427370476196137</v>
      </c>
      <c r="AC44">
        <f t="shared" si="26"/>
        <v>1</v>
      </c>
      <c r="AD44">
        <f t="shared" si="27"/>
        <v>1</v>
      </c>
    </row>
    <row r="45" spans="1:30" x14ac:dyDescent="0.2">
      <c r="A45" t="str">
        <f t="shared" si="0"/>
        <v>State [sum=19, ace=0, dealerCard=6, Pair=0]</v>
      </c>
      <c r="B45" t="str">
        <f t="shared" si="1"/>
        <v>19060</v>
      </c>
      <c r="C45" t="str">
        <f t="shared" si="2"/>
        <v>19</v>
      </c>
      <c r="D45" t="str">
        <f t="shared" si="3"/>
        <v>0</v>
      </c>
      <c r="E45" t="str">
        <f t="shared" si="4"/>
        <v>6</v>
      </c>
      <c r="F45" t="str">
        <f t="shared" si="5"/>
        <v>0</v>
      </c>
      <c r="G45" t="str">
        <f t="shared" si="6"/>
        <v>[-0.8384990572558934, 0.3824782182538814, -1.5513484778700664, null]</v>
      </c>
      <c r="H45" t="s">
        <v>606</v>
      </c>
      <c r="I45">
        <f t="shared" si="7"/>
        <v>-0.83849905725589302</v>
      </c>
      <c r="J45">
        <f t="shared" si="8"/>
        <v>0.38247821825388101</v>
      </c>
      <c r="K45">
        <f t="shared" si="9"/>
        <v>-1.5513484778700599</v>
      </c>
      <c r="L45">
        <f t="shared" si="10"/>
        <v>-1E+17</v>
      </c>
      <c r="M45">
        <f>VALUE(VLOOKUP(B45,'LOOK UP Optimal Policy'!A:F,6,FALSE))</f>
        <v>1</v>
      </c>
      <c r="N45">
        <f t="shared" si="11"/>
        <v>1</v>
      </c>
      <c r="O45">
        <f t="shared" si="12"/>
        <v>1</v>
      </c>
      <c r="P45">
        <f t="shared" si="13"/>
        <v>0</v>
      </c>
      <c r="Q45">
        <f t="shared" si="14"/>
        <v>0</v>
      </c>
      <c r="R45">
        <f t="shared" si="15"/>
        <v>0</v>
      </c>
      <c r="S45">
        <f t="shared" si="16"/>
        <v>0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  <c r="Y45">
        <f t="shared" si="22"/>
        <v>0</v>
      </c>
      <c r="Z45">
        <f t="shared" si="23"/>
        <v>0</v>
      </c>
      <c r="AA45">
        <f t="shared" si="24"/>
        <v>0</v>
      </c>
      <c r="AB45">
        <f t="shared" si="25"/>
        <v>1</v>
      </c>
      <c r="AC45">
        <f t="shared" si="26"/>
        <v>1</v>
      </c>
      <c r="AD45">
        <f t="shared" si="27"/>
        <v>1</v>
      </c>
    </row>
    <row r="46" spans="1:30" x14ac:dyDescent="0.2">
      <c r="A46" t="str">
        <f t="shared" si="0"/>
        <v>State [sum=21, ace=1, dealerCard=1, Pair=0]</v>
      </c>
      <c r="B46" t="str">
        <f t="shared" si="1"/>
        <v>21110</v>
      </c>
      <c r="C46" t="str">
        <f t="shared" si="2"/>
        <v>21</v>
      </c>
      <c r="D46" t="str">
        <f t="shared" si="3"/>
        <v>1</v>
      </c>
      <c r="E46" t="str">
        <f t="shared" si="4"/>
        <v>1</v>
      </c>
      <c r="F46" t="str">
        <f t="shared" si="5"/>
        <v>0</v>
      </c>
      <c r="G46" t="str">
        <f t="shared" si="6"/>
        <v>[-0.09960790504338853, 0.44717978535824676, -0.8030939885367068, null]</v>
      </c>
      <c r="H46" t="s">
        <v>607</v>
      </c>
      <c r="I46">
        <f t="shared" si="7"/>
        <v>-9.9607905043388498E-2</v>
      </c>
      <c r="J46">
        <f t="shared" si="8"/>
        <v>0.44717978535824598</v>
      </c>
      <c r="K46">
        <f t="shared" si="9"/>
        <v>-0.80309398853670599</v>
      </c>
      <c r="L46">
        <f t="shared" si="10"/>
        <v>-1E+17</v>
      </c>
      <c r="M46">
        <f>VALUE(VLOOKUP(B46,'LOOK UP Optimal Policy'!A:F,6,FALSE))</f>
        <v>1</v>
      </c>
      <c r="N46">
        <f t="shared" si="11"/>
        <v>1</v>
      </c>
      <c r="O46">
        <f t="shared" si="12"/>
        <v>1</v>
      </c>
      <c r="P46">
        <f t="shared" si="13"/>
        <v>0</v>
      </c>
      <c r="Q46">
        <f t="shared" si="14"/>
        <v>0</v>
      </c>
      <c r="R46">
        <f t="shared" si="15"/>
        <v>0</v>
      </c>
      <c r="S46">
        <f t="shared" si="16"/>
        <v>0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  <c r="Y46">
        <f t="shared" si="22"/>
        <v>0</v>
      </c>
      <c r="Z46">
        <f t="shared" si="23"/>
        <v>0</v>
      </c>
      <c r="AA46">
        <f t="shared" si="24"/>
        <v>0</v>
      </c>
      <c r="AB46">
        <f t="shared" si="25"/>
        <v>1</v>
      </c>
      <c r="AC46">
        <f t="shared" si="26"/>
        <v>1</v>
      </c>
      <c r="AD46">
        <f t="shared" si="27"/>
        <v>1</v>
      </c>
    </row>
    <row r="47" spans="1:30" x14ac:dyDescent="0.2">
      <c r="A47" t="str">
        <f t="shared" si="0"/>
        <v>State [sum=17, ace=0, dealerCard=10, Pair=0]</v>
      </c>
      <c r="B47" t="str">
        <f t="shared" si="1"/>
        <v>170100</v>
      </c>
      <c r="C47" t="str">
        <f t="shared" si="2"/>
        <v>17</v>
      </c>
      <c r="D47" t="str">
        <f t="shared" si="3"/>
        <v>0</v>
      </c>
      <c r="E47" t="str">
        <f t="shared" si="4"/>
        <v>10</v>
      </c>
      <c r="F47" t="str">
        <f t="shared" si="5"/>
        <v>0</v>
      </c>
      <c r="G47" t="str">
        <f t="shared" si="6"/>
        <v>[-0.7206509556856416, -0.5103479536509405, -1.4107656962418726, null]</v>
      </c>
      <c r="H47" t="s">
        <v>608</v>
      </c>
      <c r="I47">
        <f t="shared" si="7"/>
        <v>-0.72065095568564097</v>
      </c>
      <c r="J47">
        <f t="shared" si="8"/>
        <v>-0.51034795365093999</v>
      </c>
      <c r="K47">
        <f t="shared" si="9"/>
        <v>-1.41076569624187</v>
      </c>
      <c r="L47">
        <f t="shared" si="10"/>
        <v>-1E+17</v>
      </c>
      <c r="M47">
        <f>VALUE(VLOOKUP(B47,'LOOK UP Optimal Policy'!A:F,6,FALSE))</f>
        <v>1</v>
      </c>
      <c r="N47">
        <f t="shared" si="11"/>
        <v>1</v>
      </c>
      <c r="O47">
        <f t="shared" si="12"/>
        <v>1</v>
      </c>
      <c r="P47">
        <f t="shared" si="13"/>
        <v>0</v>
      </c>
      <c r="Q47">
        <f t="shared" si="14"/>
        <v>0</v>
      </c>
      <c r="R47">
        <f t="shared" si="15"/>
        <v>0</v>
      </c>
      <c r="S47">
        <f t="shared" si="16"/>
        <v>0</v>
      </c>
      <c r="T47">
        <f t="shared" si="17"/>
        <v>0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  <c r="Y47">
        <f t="shared" si="22"/>
        <v>0</v>
      </c>
      <c r="Z47">
        <f t="shared" si="23"/>
        <v>0</v>
      </c>
      <c r="AA47">
        <f t="shared" si="24"/>
        <v>0</v>
      </c>
      <c r="AB47">
        <f t="shared" si="25"/>
        <v>1</v>
      </c>
      <c r="AC47">
        <f t="shared" si="26"/>
        <v>1</v>
      </c>
      <c r="AD47">
        <f t="shared" si="27"/>
        <v>1</v>
      </c>
    </row>
    <row r="48" spans="1:30" x14ac:dyDescent="0.2">
      <c r="A48" t="str">
        <f t="shared" si="0"/>
        <v>State [sum=18, ace=0, dealerCard=4, Pair=0]</v>
      </c>
      <c r="B48" t="str">
        <f t="shared" si="1"/>
        <v>18040</v>
      </c>
      <c r="C48" t="str">
        <f t="shared" si="2"/>
        <v>18</v>
      </c>
      <c r="D48" t="str">
        <f t="shared" si="3"/>
        <v>0</v>
      </c>
      <c r="E48" t="str">
        <f t="shared" si="4"/>
        <v>4</v>
      </c>
      <c r="F48" t="str">
        <f t="shared" si="5"/>
        <v>0</v>
      </c>
      <c r="G48" t="str">
        <f t="shared" si="6"/>
        <v>[-0.7129923708126555, 0.08026052501737516, -1.0676116308155958, null]</v>
      </c>
      <c r="H48" t="s">
        <v>609</v>
      </c>
      <c r="I48">
        <f t="shared" si="7"/>
        <v>-0.71299237081265499</v>
      </c>
      <c r="J48">
        <f t="shared" si="8"/>
        <v>8.0260525017375101E-2</v>
      </c>
      <c r="K48">
        <f t="shared" si="9"/>
        <v>-1.0676116308155901</v>
      </c>
      <c r="L48">
        <f t="shared" si="10"/>
        <v>-1E+17</v>
      </c>
      <c r="M48">
        <f>VALUE(VLOOKUP(B48,'LOOK UP Optimal Policy'!A:F,6,FALSE))</f>
        <v>1</v>
      </c>
      <c r="N48">
        <f t="shared" si="11"/>
        <v>1</v>
      </c>
      <c r="O48">
        <f t="shared" si="12"/>
        <v>1</v>
      </c>
      <c r="P48">
        <f t="shared" si="13"/>
        <v>0</v>
      </c>
      <c r="Q48">
        <f t="shared" si="14"/>
        <v>0</v>
      </c>
      <c r="R48">
        <f t="shared" si="15"/>
        <v>0</v>
      </c>
      <c r="S48">
        <f t="shared" si="16"/>
        <v>0</v>
      </c>
      <c r="T48">
        <f t="shared" si="17"/>
        <v>0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  <c r="Y48">
        <f t="shared" si="22"/>
        <v>0</v>
      </c>
      <c r="Z48">
        <f t="shared" si="23"/>
        <v>0</v>
      </c>
      <c r="AA48">
        <f t="shared" si="24"/>
        <v>0</v>
      </c>
      <c r="AB48">
        <f t="shared" si="25"/>
        <v>1</v>
      </c>
      <c r="AC48">
        <f t="shared" si="26"/>
        <v>1</v>
      </c>
      <c r="AD48">
        <f t="shared" si="27"/>
        <v>1</v>
      </c>
    </row>
    <row r="49" spans="1:30" x14ac:dyDescent="0.2">
      <c r="A49" t="str">
        <f t="shared" si="0"/>
        <v>State [sum=18, ace=0, dealerCard=4, Pair=1]</v>
      </c>
      <c r="B49" t="str">
        <f t="shared" si="1"/>
        <v>18041</v>
      </c>
      <c r="C49" t="str">
        <f t="shared" si="2"/>
        <v>18</v>
      </c>
      <c r="D49" t="str">
        <f t="shared" si="3"/>
        <v>0</v>
      </c>
      <c r="E49" t="str">
        <f t="shared" si="4"/>
        <v>4</v>
      </c>
      <c r="F49" t="str">
        <f t="shared" si="5"/>
        <v>1</v>
      </c>
      <c r="G49" t="str">
        <f t="shared" si="6"/>
        <v>[-0.4799600893831117, 0.07638574919790872, -0.6671365839788068, 0.013554377848112222]</v>
      </c>
      <c r="H49" t="s">
        <v>610</v>
      </c>
      <c r="I49">
        <f t="shared" si="7"/>
        <v>-0.47996008938311102</v>
      </c>
      <c r="J49">
        <f t="shared" si="8"/>
        <v>7.6385749197908706E-2</v>
      </c>
      <c r="K49">
        <f t="shared" si="9"/>
        <v>-0.66713658397880604</v>
      </c>
      <c r="L49">
        <f t="shared" si="10"/>
        <v>1.35543778481122E-2</v>
      </c>
      <c r="M49">
        <f>VALUE(VLOOKUP(B49,'LOOK UP Optimal Policy'!A:F,6,FALSE))</f>
        <v>3</v>
      </c>
      <c r="N49">
        <f t="shared" si="11"/>
        <v>1</v>
      </c>
      <c r="O49">
        <f t="shared" si="12"/>
        <v>0</v>
      </c>
      <c r="P49">
        <f t="shared" si="13"/>
        <v>0</v>
      </c>
      <c r="Q49">
        <f t="shared" si="14"/>
        <v>0</v>
      </c>
      <c r="R49">
        <f t="shared" si="15"/>
        <v>0</v>
      </c>
      <c r="S49">
        <f t="shared" si="16"/>
        <v>0</v>
      </c>
      <c r="T49">
        <f t="shared" si="17"/>
        <v>0</v>
      </c>
      <c r="U49">
        <f t="shared" si="18"/>
        <v>0</v>
      </c>
      <c r="V49">
        <f t="shared" si="19"/>
        <v>0</v>
      </c>
      <c r="W49">
        <f t="shared" si="20"/>
        <v>0.17744642149144874</v>
      </c>
      <c r="X49">
        <f t="shared" si="21"/>
        <v>0</v>
      </c>
      <c r="Y49">
        <f t="shared" si="22"/>
        <v>0</v>
      </c>
      <c r="Z49">
        <f t="shared" si="23"/>
        <v>0</v>
      </c>
      <c r="AA49">
        <f t="shared" si="24"/>
        <v>0</v>
      </c>
      <c r="AB49">
        <f t="shared" si="25"/>
        <v>0.17744642149144874</v>
      </c>
      <c r="AC49">
        <f t="shared" si="26"/>
        <v>0</v>
      </c>
      <c r="AD49">
        <f t="shared" si="27"/>
        <v>0</v>
      </c>
    </row>
    <row r="50" spans="1:30" x14ac:dyDescent="0.2">
      <c r="A50" t="str">
        <f t="shared" si="0"/>
        <v>State [sum=20, ace=0, dealerCard=9, Pair=0]</v>
      </c>
      <c r="B50" t="str">
        <f t="shared" si="1"/>
        <v>20090</v>
      </c>
      <c r="C50" t="str">
        <f t="shared" si="2"/>
        <v>20</v>
      </c>
      <c r="D50" t="str">
        <f t="shared" si="3"/>
        <v>0</v>
      </c>
      <c r="E50" t="str">
        <f t="shared" si="4"/>
        <v>9</v>
      </c>
      <c r="F50" t="str">
        <f t="shared" si="5"/>
        <v>0</v>
      </c>
      <c r="G50" t="str">
        <f t="shared" si="6"/>
        <v>[-0.8847784404500328, 0.7280801227938061, -1.7324238931273384, null]</v>
      </c>
      <c r="H50" t="s">
        <v>611</v>
      </c>
      <c r="I50">
        <f t="shared" si="7"/>
        <v>-0.88477844045003196</v>
      </c>
      <c r="J50">
        <f t="shared" si="8"/>
        <v>0.72808012279380596</v>
      </c>
      <c r="K50">
        <f t="shared" si="9"/>
        <v>-1.7324238931273299</v>
      </c>
      <c r="L50">
        <f t="shared" si="10"/>
        <v>-1E+17</v>
      </c>
      <c r="M50">
        <f>VALUE(VLOOKUP(B50,'LOOK UP Optimal Policy'!A:F,6,FALSE))</f>
        <v>1</v>
      </c>
      <c r="N50">
        <f t="shared" si="11"/>
        <v>1</v>
      </c>
      <c r="O50">
        <f t="shared" si="12"/>
        <v>1</v>
      </c>
      <c r="P50">
        <f t="shared" si="13"/>
        <v>0</v>
      </c>
      <c r="Q50">
        <f t="shared" si="14"/>
        <v>0</v>
      </c>
      <c r="R50">
        <f t="shared" si="15"/>
        <v>0</v>
      </c>
      <c r="S50">
        <f t="shared" si="16"/>
        <v>0</v>
      </c>
      <c r="T50">
        <f t="shared" si="17"/>
        <v>0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  <c r="Y50">
        <f t="shared" si="22"/>
        <v>0</v>
      </c>
      <c r="Z50">
        <f t="shared" si="23"/>
        <v>0</v>
      </c>
      <c r="AA50">
        <f t="shared" si="24"/>
        <v>0</v>
      </c>
      <c r="AB50">
        <f t="shared" si="25"/>
        <v>1</v>
      </c>
      <c r="AC50">
        <f t="shared" si="26"/>
        <v>1</v>
      </c>
      <c r="AD50">
        <f t="shared" si="27"/>
        <v>1</v>
      </c>
    </row>
    <row r="51" spans="1:30" x14ac:dyDescent="0.2">
      <c r="A51" t="str">
        <f t="shared" si="0"/>
        <v>State [sum=20, ace=0, dealerCard=9, Pair=1]</v>
      </c>
      <c r="B51" t="str">
        <f t="shared" si="1"/>
        <v>20091</v>
      </c>
      <c r="C51" t="str">
        <f t="shared" si="2"/>
        <v>20</v>
      </c>
      <c r="D51" t="str">
        <f t="shared" si="3"/>
        <v>0</v>
      </c>
      <c r="E51" t="str">
        <f t="shared" si="4"/>
        <v>9</v>
      </c>
      <c r="F51" t="str">
        <f t="shared" si="5"/>
        <v>1</v>
      </c>
      <c r="G51" t="str">
        <f t="shared" si="6"/>
        <v>[-0.8875518987765366, 0.6397645232124246, -1.6723641096880462, 0.005735512657104051]</v>
      </c>
      <c r="H51" t="s">
        <v>612</v>
      </c>
      <c r="I51">
        <f t="shared" si="7"/>
        <v>-0.88755189877653595</v>
      </c>
      <c r="J51">
        <f t="shared" si="8"/>
        <v>0.63976452321242405</v>
      </c>
      <c r="K51">
        <f t="shared" si="9"/>
        <v>-1.6723641096880399</v>
      </c>
      <c r="L51">
        <f t="shared" si="10"/>
        <v>5.7355126571040499E-3</v>
      </c>
      <c r="M51">
        <f>VALUE(VLOOKUP(B51,'LOOK UP Optimal Policy'!A:F,6,FALSE))</f>
        <v>1</v>
      </c>
      <c r="N51">
        <f t="shared" si="11"/>
        <v>1</v>
      </c>
      <c r="O51">
        <f t="shared" si="12"/>
        <v>1</v>
      </c>
      <c r="P51">
        <f t="shared" si="13"/>
        <v>0</v>
      </c>
      <c r="Q51">
        <f t="shared" si="14"/>
        <v>0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  <c r="Y51">
        <f t="shared" si="22"/>
        <v>0</v>
      </c>
      <c r="Z51">
        <f t="shared" si="23"/>
        <v>0</v>
      </c>
      <c r="AA51">
        <f t="shared" si="24"/>
        <v>0</v>
      </c>
      <c r="AB51">
        <f t="shared" si="25"/>
        <v>1</v>
      </c>
      <c r="AC51">
        <f t="shared" si="26"/>
        <v>1</v>
      </c>
      <c r="AD51">
        <f t="shared" si="27"/>
        <v>1</v>
      </c>
    </row>
    <row r="52" spans="1:30" x14ac:dyDescent="0.2">
      <c r="A52" t="str">
        <f t="shared" si="0"/>
        <v>State [sum=17, ace=0, dealerCard=2, Pair=0]</v>
      </c>
      <c r="B52" t="str">
        <f t="shared" si="1"/>
        <v>17020</v>
      </c>
      <c r="C52" t="str">
        <f t="shared" si="2"/>
        <v>17</v>
      </c>
      <c r="D52" t="str">
        <f t="shared" si="3"/>
        <v>0</v>
      </c>
      <c r="E52" t="str">
        <f t="shared" si="4"/>
        <v>2</v>
      </c>
      <c r="F52" t="str">
        <f t="shared" si="5"/>
        <v>0</v>
      </c>
      <c r="G52" t="str">
        <f t="shared" si="6"/>
        <v>[-0.7086352209775056, -0.3466550784013003, -1.15042552662702, null]</v>
      </c>
      <c r="H52" t="s">
        <v>613</v>
      </c>
      <c r="I52">
        <f t="shared" si="7"/>
        <v>-0.70863522097750498</v>
      </c>
      <c r="J52">
        <f t="shared" si="8"/>
        <v>-0.3466550784013</v>
      </c>
      <c r="K52">
        <f t="shared" si="9"/>
        <v>-1.15042552662702</v>
      </c>
      <c r="L52">
        <f t="shared" si="10"/>
        <v>-1E+17</v>
      </c>
      <c r="M52">
        <f>VALUE(VLOOKUP(B52,'LOOK UP Optimal Policy'!A:F,6,FALSE))</f>
        <v>1</v>
      </c>
      <c r="N52">
        <f t="shared" si="11"/>
        <v>1</v>
      </c>
      <c r="O52">
        <f t="shared" si="12"/>
        <v>1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0</v>
      </c>
      <c r="T52">
        <f t="shared" si="17"/>
        <v>0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  <c r="Y52">
        <f t="shared" si="22"/>
        <v>0</v>
      </c>
      <c r="Z52">
        <f t="shared" si="23"/>
        <v>0</v>
      </c>
      <c r="AA52">
        <f t="shared" si="24"/>
        <v>0</v>
      </c>
      <c r="AB52">
        <f t="shared" si="25"/>
        <v>1</v>
      </c>
      <c r="AC52">
        <f t="shared" si="26"/>
        <v>1</v>
      </c>
      <c r="AD52">
        <f t="shared" si="27"/>
        <v>1</v>
      </c>
    </row>
    <row r="53" spans="1:30" x14ac:dyDescent="0.2">
      <c r="A53" t="str">
        <f t="shared" si="0"/>
        <v>State [sum=19, ace=0, dealerCard=7, Pair=0]</v>
      </c>
      <c r="B53" t="str">
        <f t="shared" si="1"/>
        <v>19070</v>
      </c>
      <c r="C53" t="str">
        <f t="shared" si="2"/>
        <v>19</v>
      </c>
      <c r="D53" t="str">
        <f t="shared" si="3"/>
        <v>0</v>
      </c>
      <c r="E53" t="str">
        <f t="shared" si="4"/>
        <v>7</v>
      </c>
      <c r="F53" t="str">
        <f t="shared" si="5"/>
        <v>0</v>
      </c>
      <c r="G53" t="str">
        <f t="shared" si="6"/>
        <v>[-0.8245003951100515, 0.5180512463975013, -1.4887703226572653, null]</v>
      </c>
      <c r="H53" t="s">
        <v>614</v>
      </c>
      <c r="I53">
        <f t="shared" si="7"/>
        <v>-0.82450039511005102</v>
      </c>
      <c r="J53">
        <f t="shared" si="8"/>
        <v>0.518051246397501</v>
      </c>
      <c r="K53">
        <f t="shared" si="9"/>
        <v>-1.4887703226572599</v>
      </c>
      <c r="L53">
        <f t="shared" si="10"/>
        <v>-1E+17</v>
      </c>
      <c r="M53">
        <f>VALUE(VLOOKUP(B53,'LOOK UP Optimal Policy'!A:F,6,FALSE))</f>
        <v>1</v>
      </c>
      <c r="N53">
        <f t="shared" si="11"/>
        <v>1</v>
      </c>
      <c r="O53">
        <f t="shared" si="12"/>
        <v>1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  <c r="Y53">
        <f t="shared" si="22"/>
        <v>0</v>
      </c>
      <c r="Z53">
        <f t="shared" si="23"/>
        <v>0</v>
      </c>
      <c r="AA53">
        <f t="shared" si="24"/>
        <v>0</v>
      </c>
      <c r="AB53">
        <f t="shared" si="25"/>
        <v>1</v>
      </c>
      <c r="AC53">
        <f t="shared" si="26"/>
        <v>1</v>
      </c>
      <c r="AD53">
        <f t="shared" si="27"/>
        <v>1</v>
      </c>
    </row>
    <row r="54" spans="1:30" x14ac:dyDescent="0.2">
      <c r="A54" t="str">
        <f t="shared" si="0"/>
        <v>State [sum=19, ace=1, dealerCard=10, Pair=0]</v>
      </c>
      <c r="B54" t="str">
        <f t="shared" si="1"/>
        <v>191100</v>
      </c>
      <c r="C54" t="str">
        <f t="shared" si="2"/>
        <v>19</v>
      </c>
      <c r="D54" t="str">
        <f t="shared" si="3"/>
        <v>1</v>
      </c>
      <c r="E54" t="str">
        <f t="shared" si="4"/>
        <v>10</v>
      </c>
      <c r="F54" t="str">
        <f t="shared" si="5"/>
        <v>0</v>
      </c>
      <c r="G54" t="str">
        <f t="shared" si="6"/>
        <v>[-0.01092113356653516, -0.09305706367847008, -0.6374358540577126, null]</v>
      </c>
      <c r="H54" t="s">
        <v>615</v>
      </c>
      <c r="I54">
        <f t="shared" si="7"/>
        <v>-1.09211335665351E-2</v>
      </c>
      <c r="J54">
        <f t="shared" si="8"/>
        <v>-9.3057063678469998E-2</v>
      </c>
      <c r="K54">
        <f t="shared" si="9"/>
        <v>-0.63743585405771197</v>
      </c>
      <c r="L54">
        <f t="shared" si="10"/>
        <v>-1E+17</v>
      </c>
      <c r="M54">
        <f>VALUE(VLOOKUP(B54,'LOOK UP Optimal Policy'!A:F,6,FALSE))</f>
        <v>1</v>
      </c>
      <c r="N54">
        <f t="shared" si="11"/>
        <v>0</v>
      </c>
      <c r="O54">
        <f t="shared" si="12"/>
        <v>0</v>
      </c>
      <c r="P54">
        <f t="shared" si="13"/>
        <v>8.5208246114321451</v>
      </c>
      <c r="Q54">
        <f t="shared" si="14"/>
        <v>0</v>
      </c>
      <c r="R54">
        <f t="shared" si="15"/>
        <v>0</v>
      </c>
      <c r="S54">
        <f t="shared" si="16"/>
        <v>0</v>
      </c>
      <c r="T54">
        <f t="shared" si="17"/>
        <v>0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  <c r="Y54">
        <f t="shared" si="22"/>
        <v>0</v>
      </c>
      <c r="Z54">
        <f t="shared" si="23"/>
        <v>0</v>
      </c>
      <c r="AA54">
        <f t="shared" si="24"/>
        <v>0</v>
      </c>
      <c r="AB54">
        <f t="shared" si="25"/>
        <v>8.5208246114321451</v>
      </c>
      <c r="AC54">
        <f t="shared" si="26"/>
        <v>0</v>
      </c>
      <c r="AD54">
        <f t="shared" si="27"/>
        <v>0</v>
      </c>
    </row>
    <row r="55" spans="1:30" x14ac:dyDescent="0.2">
      <c r="A55" t="str">
        <f t="shared" si="0"/>
        <v>State [sum=21, ace=1, dealerCard=2, Pair=0]</v>
      </c>
      <c r="B55" t="str">
        <f t="shared" si="1"/>
        <v>21120</v>
      </c>
      <c r="C55" t="str">
        <f t="shared" si="2"/>
        <v>21</v>
      </c>
      <c r="D55" t="str">
        <f t="shared" si="3"/>
        <v>1</v>
      </c>
      <c r="E55" t="str">
        <f t="shared" si="4"/>
        <v>2</v>
      </c>
      <c r="F55" t="str">
        <f t="shared" si="5"/>
        <v>0</v>
      </c>
      <c r="G55" t="str">
        <f t="shared" si="6"/>
        <v>[-0.07568469662104754, 0.79640787803696, 0.4118571070894236, null]</v>
      </c>
      <c r="H55" t="s">
        <v>616</v>
      </c>
      <c r="I55">
        <f t="shared" si="7"/>
        <v>-7.5684696621047501E-2</v>
      </c>
      <c r="J55">
        <f t="shared" si="8"/>
        <v>0.79640787803696</v>
      </c>
      <c r="K55">
        <f t="shared" si="9"/>
        <v>0.41185710708942302</v>
      </c>
      <c r="L55">
        <f t="shared" si="10"/>
        <v>-1E+17</v>
      </c>
      <c r="M55">
        <f>VALUE(VLOOKUP(B55,'LOOK UP Optimal Policy'!A:F,6,FALSE))</f>
        <v>1</v>
      </c>
      <c r="N55">
        <f t="shared" si="11"/>
        <v>1</v>
      </c>
      <c r="O55">
        <f t="shared" si="12"/>
        <v>1</v>
      </c>
      <c r="P55">
        <f t="shared" si="13"/>
        <v>0</v>
      </c>
      <c r="Q55">
        <f t="shared" si="14"/>
        <v>0</v>
      </c>
      <c r="R55">
        <f t="shared" si="15"/>
        <v>0</v>
      </c>
      <c r="S55">
        <f t="shared" si="16"/>
        <v>0</v>
      </c>
      <c r="T55">
        <f t="shared" si="17"/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  <c r="Z55">
        <f t="shared" si="23"/>
        <v>0</v>
      </c>
      <c r="AA55">
        <f t="shared" si="24"/>
        <v>0</v>
      </c>
      <c r="AB55">
        <f t="shared" si="25"/>
        <v>1</v>
      </c>
      <c r="AC55">
        <f t="shared" si="26"/>
        <v>1</v>
      </c>
      <c r="AD55">
        <f t="shared" si="27"/>
        <v>1</v>
      </c>
    </row>
    <row r="56" spans="1:30" x14ac:dyDescent="0.2">
      <c r="A56" t="str">
        <f t="shared" si="0"/>
        <v>State [sum=18, ace=0, dealerCard=5, Pair=0]</v>
      </c>
      <c r="B56" t="str">
        <f t="shared" si="1"/>
        <v>18050</v>
      </c>
      <c r="C56" t="str">
        <f t="shared" si="2"/>
        <v>18</v>
      </c>
      <c r="D56" t="str">
        <f t="shared" si="3"/>
        <v>0</v>
      </c>
      <c r="E56" t="str">
        <f t="shared" si="4"/>
        <v>5</v>
      </c>
      <c r="F56" t="str">
        <f t="shared" si="5"/>
        <v>0</v>
      </c>
      <c r="G56" t="str">
        <f t="shared" si="6"/>
        <v>[-0.7668861125353944, 0.3329825702099594, -1.2590147503111644, null]</v>
      </c>
      <c r="H56" t="s">
        <v>617</v>
      </c>
      <c r="I56">
        <f t="shared" si="7"/>
        <v>-0.76688611253539396</v>
      </c>
      <c r="J56">
        <f t="shared" si="8"/>
        <v>0.33298257020995897</v>
      </c>
      <c r="K56">
        <f t="shared" si="9"/>
        <v>-1.2590147503111599</v>
      </c>
      <c r="L56">
        <f t="shared" si="10"/>
        <v>-1E+17</v>
      </c>
      <c r="M56">
        <f>VALUE(VLOOKUP(B56,'LOOK UP Optimal Policy'!A:F,6,FALSE))</f>
        <v>1</v>
      </c>
      <c r="N56">
        <f t="shared" si="11"/>
        <v>1</v>
      </c>
      <c r="O56">
        <f t="shared" si="12"/>
        <v>1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</v>
      </c>
      <c r="T56">
        <f t="shared" si="17"/>
        <v>0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  <c r="Y56">
        <f t="shared" si="22"/>
        <v>0</v>
      </c>
      <c r="Z56">
        <f t="shared" si="23"/>
        <v>0</v>
      </c>
      <c r="AA56">
        <f t="shared" si="24"/>
        <v>0</v>
      </c>
      <c r="AB56">
        <f t="shared" si="25"/>
        <v>1</v>
      </c>
      <c r="AC56">
        <f t="shared" si="26"/>
        <v>1</v>
      </c>
      <c r="AD56">
        <f t="shared" si="27"/>
        <v>1</v>
      </c>
    </row>
    <row r="57" spans="1:30" x14ac:dyDescent="0.2">
      <c r="A57" t="str">
        <f t="shared" si="0"/>
        <v>State [sum=18, ace=0, dealerCard=5, Pair=1]</v>
      </c>
      <c r="B57" t="str">
        <f t="shared" si="1"/>
        <v>18051</v>
      </c>
      <c r="C57" t="str">
        <f t="shared" si="2"/>
        <v>18</v>
      </c>
      <c r="D57" t="str">
        <f t="shared" si="3"/>
        <v>0</v>
      </c>
      <c r="E57" t="str">
        <f t="shared" si="4"/>
        <v>5</v>
      </c>
      <c r="F57" t="str">
        <f t="shared" si="5"/>
        <v>1</v>
      </c>
      <c r="G57" t="str">
        <f t="shared" si="6"/>
        <v>[-0.42655955367070125, 0.066346556616702, -0.8946602560807562, 0.012501898117436431]</v>
      </c>
      <c r="H57" t="s">
        <v>618</v>
      </c>
      <c r="I57">
        <f t="shared" si="7"/>
        <v>-0.42655955367070097</v>
      </c>
      <c r="J57">
        <f t="shared" si="8"/>
        <v>6.6346556616701996E-2</v>
      </c>
      <c r="K57">
        <f t="shared" si="9"/>
        <v>-0.89466025608075594</v>
      </c>
      <c r="L57">
        <f t="shared" si="10"/>
        <v>1.25018981174364E-2</v>
      </c>
      <c r="M57">
        <f>VALUE(VLOOKUP(B57,'LOOK UP Optimal Policy'!A:F,6,FALSE))</f>
        <v>3</v>
      </c>
      <c r="N57">
        <f t="shared" si="11"/>
        <v>1</v>
      </c>
      <c r="O57">
        <f t="shared" si="12"/>
        <v>0</v>
      </c>
      <c r="P57">
        <f t="shared" si="13"/>
        <v>0</v>
      </c>
      <c r="Q57">
        <f t="shared" si="14"/>
        <v>0</v>
      </c>
      <c r="R57">
        <f t="shared" si="15"/>
        <v>0</v>
      </c>
      <c r="S57">
        <f t="shared" si="16"/>
        <v>0</v>
      </c>
      <c r="T57">
        <f t="shared" si="17"/>
        <v>0</v>
      </c>
      <c r="U57">
        <f t="shared" si="18"/>
        <v>0</v>
      </c>
      <c r="V57">
        <f t="shared" si="19"/>
        <v>0</v>
      </c>
      <c r="W57">
        <f t="shared" si="20"/>
        <v>0.18843326247754641</v>
      </c>
      <c r="X57">
        <f t="shared" si="21"/>
        <v>0</v>
      </c>
      <c r="Y57">
        <f t="shared" si="22"/>
        <v>0</v>
      </c>
      <c r="Z57">
        <f t="shared" si="23"/>
        <v>0</v>
      </c>
      <c r="AA57">
        <f t="shared" si="24"/>
        <v>0</v>
      </c>
      <c r="AB57">
        <f t="shared" si="25"/>
        <v>0.18843326247754641</v>
      </c>
      <c r="AC57">
        <f t="shared" si="26"/>
        <v>0</v>
      </c>
      <c r="AD57">
        <f t="shared" si="27"/>
        <v>0</v>
      </c>
    </row>
    <row r="58" spans="1:30" x14ac:dyDescent="0.2">
      <c r="A58" t="str">
        <f t="shared" si="0"/>
        <v>State [sum=17, ace=0, dealerCard=3, Pair=0]</v>
      </c>
      <c r="B58" t="str">
        <f t="shared" si="1"/>
        <v>17030</v>
      </c>
      <c r="C58" t="str">
        <f t="shared" si="2"/>
        <v>17</v>
      </c>
      <c r="D58" t="str">
        <f t="shared" si="3"/>
        <v>0</v>
      </c>
      <c r="E58" t="str">
        <f t="shared" si="4"/>
        <v>3</v>
      </c>
      <c r="F58" t="str">
        <f t="shared" si="5"/>
        <v>0</v>
      </c>
      <c r="G58" t="str">
        <f t="shared" si="6"/>
        <v>[-0.6553879408861366, -0.19509789079888176, -1.2194876474673186, null]</v>
      </c>
      <c r="H58" t="s">
        <v>619</v>
      </c>
      <c r="I58">
        <f t="shared" si="7"/>
        <v>-0.65538794088613594</v>
      </c>
      <c r="J58">
        <f t="shared" si="8"/>
        <v>-0.19509789079888101</v>
      </c>
      <c r="K58">
        <f t="shared" si="9"/>
        <v>-1.21948764746731</v>
      </c>
      <c r="L58">
        <f t="shared" si="10"/>
        <v>-1E+17</v>
      </c>
      <c r="M58">
        <f>VALUE(VLOOKUP(B58,'LOOK UP Optimal Policy'!A:F,6,FALSE))</f>
        <v>1</v>
      </c>
      <c r="N58">
        <f t="shared" si="11"/>
        <v>1</v>
      </c>
      <c r="O58">
        <f t="shared" si="12"/>
        <v>1</v>
      </c>
      <c r="P58">
        <f t="shared" si="13"/>
        <v>0</v>
      </c>
      <c r="Q58">
        <f t="shared" si="14"/>
        <v>0</v>
      </c>
      <c r="R58">
        <f t="shared" si="15"/>
        <v>0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  <c r="Y58">
        <f t="shared" si="22"/>
        <v>0</v>
      </c>
      <c r="Z58">
        <f t="shared" si="23"/>
        <v>0</v>
      </c>
      <c r="AA58">
        <f t="shared" si="24"/>
        <v>0</v>
      </c>
      <c r="AB58">
        <f t="shared" si="25"/>
        <v>1</v>
      </c>
      <c r="AC58">
        <f t="shared" si="26"/>
        <v>1</v>
      </c>
      <c r="AD58">
        <f t="shared" si="27"/>
        <v>1</v>
      </c>
    </row>
    <row r="59" spans="1:30" x14ac:dyDescent="0.2">
      <c r="A59" t="str">
        <f t="shared" si="0"/>
        <v>State [sum=19, ace=0, dealerCard=8, Pair=0]</v>
      </c>
      <c r="B59" t="str">
        <f t="shared" si="1"/>
        <v>19080</v>
      </c>
      <c r="C59" t="str">
        <f t="shared" si="2"/>
        <v>19</v>
      </c>
      <c r="D59" t="str">
        <f t="shared" si="3"/>
        <v>0</v>
      </c>
      <c r="E59" t="str">
        <f t="shared" si="4"/>
        <v>8</v>
      </c>
      <c r="F59" t="str">
        <f t="shared" si="5"/>
        <v>0</v>
      </c>
      <c r="G59" t="str">
        <f t="shared" si="6"/>
        <v>[-0.820637113382582, 0.5583730754314377, -1.3340573142343821, null]</v>
      </c>
      <c r="H59" t="s">
        <v>620</v>
      </c>
      <c r="I59">
        <f t="shared" si="7"/>
        <v>-0.82063711338258205</v>
      </c>
      <c r="J59">
        <f t="shared" si="8"/>
        <v>0.55837307543143699</v>
      </c>
      <c r="K59">
        <f t="shared" si="9"/>
        <v>-1.3340573142343799</v>
      </c>
      <c r="L59">
        <f t="shared" si="10"/>
        <v>-1E+17</v>
      </c>
      <c r="M59">
        <f>VALUE(VLOOKUP(B59,'LOOK UP Optimal Policy'!A:F,6,FALSE))</f>
        <v>1</v>
      </c>
      <c r="N59">
        <f t="shared" si="11"/>
        <v>1</v>
      </c>
      <c r="O59">
        <f t="shared" si="12"/>
        <v>1</v>
      </c>
      <c r="P59">
        <f t="shared" si="13"/>
        <v>0</v>
      </c>
      <c r="Q59">
        <f t="shared" si="14"/>
        <v>0</v>
      </c>
      <c r="R59">
        <f t="shared" si="15"/>
        <v>0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  <c r="Y59">
        <f t="shared" si="22"/>
        <v>0</v>
      </c>
      <c r="Z59">
        <f t="shared" si="23"/>
        <v>0</v>
      </c>
      <c r="AA59">
        <f t="shared" si="24"/>
        <v>0</v>
      </c>
      <c r="AB59">
        <f t="shared" si="25"/>
        <v>1</v>
      </c>
      <c r="AC59">
        <f t="shared" si="26"/>
        <v>1</v>
      </c>
      <c r="AD59">
        <f t="shared" si="27"/>
        <v>1</v>
      </c>
    </row>
    <row r="60" spans="1:30" x14ac:dyDescent="0.2">
      <c r="A60" t="str">
        <f t="shared" si="0"/>
        <v>State [sum=16, ace=0, dealerCard=1, Pair=0]</v>
      </c>
      <c r="B60" t="str">
        <f t="shared" si="1"/>
        <v>16010</v>
      </c>
      <c r="C60" t="str">
        <f t="shared" si="2"/>
        <v>16</v>
      </c>
      <c r="D60" t="str">
        <f t="shared" si="3"/>
        <v>0</v>
      </c>
      <c r="E60" t="str">
        <f t="shared" si="4"/>
        <v>1</v>
      </c>
      <c r="F60" t="str">
        <f t="shared" si="5"/>
        <v>0</v>
      </c>
      <c r="G60" t="str">
        <f t="shared" si="6"/>
        <v>[-0.6641092307793133, -0.6577360117286583, -1.3789197110495695, null]</v>
      </c>
      <c r="H60" t="s">
        <v>621</v>
      </c>
      <c r="I60">
        <f t="shared" si="7"/>
        <v>-0.66410923077931305</v>
      </c>
      <c r="J60">
        <f t="shared" si="8"/>
        <v>-0.65773601172865803</v>
      </c>
      <c r="K60">
        <f t="shared" si="9"/>
        <v>-1.3789197110495599</v>
      </c>
      <c r="L60">
        <f t="shared" si="10"/>
        <v>-1E+17</v>
      </c>
      <c r="M60">
        <f>VALUE(VLOOKUP(B60,'LOOK UP Optimal Policy'!A:F,6,FALSE))</f>
        <v>0</v>
      </c>
      <c r="N60">
        <f t="shared" si="11"/>
        <v>1</v>
      </c>
      <c r="O60">
        <f t="shared" si="12"/>
        <v>0</v>
      </c>
      <c r="P60">
        <f t="shared" si="13"/>
        <v>0</v>
      </c>
      <c r="Q60">
        <f t="shared" si="14"/>
        <v>0</v>
      </c>
      <c r="R60">
        <f t="shared" si="15"/>
        <v>0</v>
      </c>
      <c r="S60">
        <f t="shared" si="16"/>
        <v>0</v>
      </c>
      <c r="T60">
        <f t="shared" si="17"/>
        <v>0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1.0096896306983481</v>
      </c>
      <c r="Z60">
        <f t="shared" si="23"/>
        <v>0</v>
      </c>
      <c r="AA60">
        <f t="shared" si="24"/>
        <v>0</v>
      </c>
      <c r="AB60">
        <f t="shared" si="25"/>
        <v>1.0096896306983481</v>
      </c>
      <c r="AC60">
        <f t="shared" si="26"/>
        <v>1</v>
      </c>
      <c r="AD60">
        <f t="shared" si="27"/>
        <v>1</v>
      </c>
    </row>
    <row r="61" spans="1:30" x14ac:dyDescent="0.2">
      <c r="A61" t="str">
        <f t="shared" si="0"/>
        <v>State [sum=21, ace=1, dealerCard=3, Pair=0]</v>
      </c>
      <c r="B61" t="str">
        <f t="shared" si="1"/>
        <v>21130</v>
      </c>
      <c r="C61" t="str">
        <f t="shared" si="2"/>
        <v>21</v>
      </c>
      <c r="D61" t="str">
        <f t="shared" si="3"/>
        <v>1</v>
      </c>
      <c r="E61" t="str">
        <f t="shared" si="4"/>
        <v>3</v>
      </c>
      <c r="F61" t="str">
        <f t="shared" si="5"/>
        <v>0</v>
      </c>
      <c r="G61" t="str">
        <f t="shared" si="6"/>
        <v>[-0.08155651623826154, 0.7408246688755377, 0.3615069973555265, null]</v>
      </c>
      <c r="H61" t="s">
        <v>622</v>
      </c>
      <c r="I61">
        <f t="shared" si="7"/>
        <v>-8.1556516238261503E-2</v>
      </c>
      <c r="J61">
        <f t="shared" si="8"/>
        <v>0.740824668875537</v>
      </c>
      <c r="K61">
        <f t="shared" si="9"/>
        <v>0.36150699735552599</v>
      </c>
      <c r="L61">
        <f t="shared" si="10"/>
        <v>-1E+17</v>
      </c>
      <c r="M61">
        <f>VALUE(VLOOKUP(B61,'LOOK UP Optimal Policy'!A:F,6,FALSE))</f>
        <v>1</v>
      </c>
      <c r="N61">
        <f t="shared" si="11"/>
        <v>1</v>
      </c>
      <c r="O61">
        <f t="shared" si="12"/>
        <v>1</v>
      </c>
      <c r="P61">
        <f t="shared" si="13"/>
        <v>0</v>
      </c>
      <c r="Q61">
        <f t="shared" si="14"/>
        <v>0</v>
      </c>
      <c r="R61">
        <f t="shared" si="15"/>
        <v>0</v>
      </c>
      <c r="S61">
        <f t="shared" si="16"/>
        <v>0</v>
      </c>
      <c r="T61">
        <f t="shared" si="17"/>
        <v>0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  <c r="Z61">
        <f t="shared" si="23"/>
        <v>0</v>
      </c>
      <c r="AA61">
        <f t="shared" si="24"/>
        <v>0</v>
      </c>
      <c r="AB61">
        <f t="shared" si="25"/>
        <v>1</v>
      </c>
      <c r="AC61">
        <f t="shared" si="26"/>
        <v>1</v>
      </c>
      <c r="AD61">
        <f t="shared" si="27"/>
        <v>1</v>
      </c>
    </row>
    <row r="62" spans="1:30" x14ac:dyDescent="0.2">
      <c r="A62" t="str">
        <f t="shared" si="0"/>
        <v>State [sum=16, ace=0, dealerCard=1, Pair=1]</v>
      </c>
      <c r="B62" t="str">
        <f t="shared" si="1"/>
        <v>16011</v>
      </c>
      <c r="C62" t="str">
        <f t="shared" si="2"/>
        <v>16</v>
      </c>
      <c r="D62" t="str">
        <f t="shared" si="3"/>
        <v>0</v>
      </c>
      <c r="E62" t="str">
        <f t="shared" si="4"/>
        <v>1</v>
      </c>
      <c r="F62" t="str">
        <f t="shared" si="5"/>
        <v>1</v>
      </c>
      <c r="G62" t="str">
        <f t="shared" si="6"/>
        <v>[-0.3694665909198003, -0.4650617996527911, -0.9842051356981725, -0.025512417224796715]</v>
      </c>
      <c r="H62" t="s">
        <v>623</v>
      </c>
      <c r="I62">
        <f t="shared" si="7"/>
        <v>-0.3694665909198</v>
      </c>
      <c r="J62">
        <f t="shared" si="8"/>
        <v>-0.46506179965279099</v>
      </c>
      <c r="K62">
        <f t="shared" si="9"/>
        <v>-0.98420513569817203</v>
      </c>
      <c r="L62">
        <f t="shared" si="10"/>
        <v>2.5512417224796701E-2</v>
      </c>
      <c r="M62">
        <f>VALUE(VLOOKUP(B62,'LOOK UP Optimal Policy'!A:F,6,FALSE))</f>
        <v>3</v>
      </c>
      <c r="N62">
        <f t="shared" si="11"/>
        <v>3</v>
      </c>
      <c r="O62">
        <f t="shared" si="12"/>
        <v>1</v>
      </c>
      <c r="P62">
        <f t="shared" si="13"/>
        <v>0</v>
      </c>
      <c r="Q62">
        <f t="shared" si="14"/>
        <v>0</v>
      </c>
      <c r="R62">
        <f t="shared" si="15"/>
        <v>0</v>
      </c>
      <c r="S62">
        <f t="shared" si="16"/>
        <v>0</v>
      </c>
      <c r="T62">
        <f t="shared" si="17"/>
        <v>0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  <c r="Y62">
        <f t="shared" si="22"/>
        <v>0</v>
      </c>
      <c r="Z62">
        <f t="shared" si="23"/>
        <v>0</v>
      </c>
      <c r="AA62">
        <f t="shared" si="24"/>
        <v>0</v>
      </c>
      <c r="AB62">
        <f t="shared" si="25"/>
        <v>1</v>
      </c>
      <c r="AC62">
        <f t="shared" si="26"/>
        <v>1</v>
      </c>
      <c r="AD62">
        <f t="shared" si="27"/>
        <v>1</v>
      </c>
    </row>
    <row r="63" spans="1:30" x14ac:dyDescent="0.2">
      <c r="A63" t="str">
        <f t="shared" si="0"/>
        <v>State [sum=18, ace=0, dealerCard=6, Pair=0]</v>
      </c>
      <c r="B63" t="str">
        <f t="shared" si="1"/>
        <v>18060</v>
      </c>
      <c r="C63" t="str">
        <f t="shared" si="2"/>
        <v>18</v>
      </c>
      <c r="D63" t="str">
        <f t="shared" si="3"/>
        <v>0</v>
      </c>
      <c r="E63" t="str">
        <f t="shared" si="4"/>
        <v>6</v>
      </c>
      <c r="F63" t="str">
        <f t="shared" si="5"/>
        <v>0</v>
      </c>
      <c r="G63" t="str">
        <f t="shared" si="6"/>
        <v>[-0.7899799455073064, 0.30477261388600707, -1.1856629726397696, null]</v>
      </c>
      <c r="H63" t="s">
        <v>624</v>
      </c>
      <c r="I63">
        <f t="shared" si="7"/>
        <v>-0.78997994550730599</v>
      </c>
      <c r="J63">
        <f t="shared" si="8"/>
        <v>0.30477261388600702</v>
      </c>
      <c r="K63">
        <f t="shared" si="9"/>
        <v>-1.1856629726397601</v>
      </c>
      <c r="L63">
        <f t="shared" si="10"/>
        <v>-1E+17</v>
      </c>
      <c r="M63">
        <f>VALUE(VLOOKUP(B63,'LOOK UP Optimal Policy'!A:F,6,FALSE))</f>
        <v>1</v>
      </c>
      <c r="N63">
        <f t="shared" si="11"/>
        <v>1</v>
      </c>
      <c r="O63">
        <f t="shared" si="12"/>
        <v>1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  <c r="Z63">
        <f t="shared" si="23"/>
        <v>0</v>
      </c>
      <c r="AA63">
        <f t="shared" si="24"/>
        <v>0</v>
      </c>
      <c r="AB63">
        <f t="shared" si="25"/>
        <v>1</v>
      </c>
      <c r="AC63">
        <f t="shared" si="26"/>
        <v>1</v>
      </c>
      <c r="AD63">
        <f t="shared" si="27"/>
        <v>1</v>
      </c>
    </row>
    <row r="64" spans="1:30" x14ac:dyDescent="0.2">
      <c r="A64" t="str">
        <f t="shared" si="0"/>
        <v>State [sum=18, ace=0, dealerCard=6, Pair=1]</v>
      </c>
      <c r="B64" t="str">
        <f t="shared" si="1"/>
        <v>18061</v>
      </c>
      <c r="C64" t="str">
        <f t="shared" si="2"/>
        <v>18</v>
      </c>
      <c r="D64" t="str">
        <f t="shared" si="3"/>
        <v>0</v>
      </c>
      <c r="E64" t="str">
        <f t="shared" si="4"/>
        <v>6</v>
      </c>
      <c r="F64" t="str">
        <f t="shared" si="5"/>
        <v>1</v>
      </c>
      <c r="G64" t="str">
        <f t="shared" si="6"/>
        <v>[-0.5352824118705805, 0.18347791373155148, -0.8140353713052055, 0.016972510543890058]</v>
      </c>
      <c r="H64" t="s">
        <v>625</v>
      </c>
      <c r="I64">
        <f t="shared" si="7"/>
        <v>-0.53528241187058001</v>
      </c>
      <c r="J64">
        <f t="shared" si="8"/>
        <v>0.18347791373155101</v>
      </c>
      <c r="K64">
        <f t="shared" si="9"/>
        <v>-0.81403537130520498</v>
      </c>
      <c r="L64">
        <f t="shared" si="10"/>
        <v>1.6972510543889999E-2</v>
      </c>
      <c r="M64">
        <f>VALUE(VLOOKUP(B64,'LOOK UP Optimal Policy'!A:F,6,FALSE))</f>
        <v>3</v>
      </c>
      <c r="N64">
        <f t="shared" si="11"/>
        <v>1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9.2504379402976566E-2</v>
      </c>
      <c r="X64">
        <f t="shared" si="21"/>
        <v>0</v>
      </c>
      <c r="Y64">
        <f t="shared" si="22"/>
        <v>0</v>
      </c>
      <c r="Z64">
        <f t="shared" si="23"/>
        <v>0</v>
      </c>
      <c r="AA64">
        <f t="shared" si="24"/>
        <v>0</v>
      </c>
      <c r="AB64">
        <f t="shared" si="25"/>
        <v>9.2504379402976566E-2</v>
      </c>
      <c r="AC64">
        <f t="shared" si="26"/>
        <v>0</v>
      </c>
      <c r="AD64">
        <f t="shared" si="27"/>
        <v>0</v>
      </c>
    </row>
    <row r="65" spans="1:30" x14ac:dyDescent="0.2">
      <c r="A65" t="str">
        <f t="shared" si="0"/>
        <v>State [sum=20, ace=1, dealerCard=1, Pair=0]</v>
      </c>
      <c r="B65" t="str">
        <f t="shared" si="1"/>
        <v>20110</v>
      </c>
      <c r="C65" t="str">
        <f t="shared" si="2"/>
        <v>20</v>
      </c>
      <c r="D65" t="str">
        <f t="shared" si="3"/>
        <v>1</v>
      </c>
      <c r="E65" t="str">
        <f t="shared" si="4"/>
        <v>1</v>
      </c>
      <c r="F65" t="str">
        <f t="shared" si="5"/>
        <v>0</v>
      </c>
      <c r="G65" t="str">
        <f t="shared" si="6"/>
        <v>[-0.012887833552921238, 0.05895342876566953, -0.6402209500160403, null]</v>
      </c>
      <c r="H65" t="s">
        <v>626</v>
      </c>
      <c r="I65">
        <f t="shared" si="7"/>
        <v>-1.28878335529212E-2</v>
      </c>
      <c r="J65">
        <f t="shared" si="8"/>
        <v>5.8953428765669502E-2</v>
      </c>
      <c r="K65">
        <f t="shared" si="9"/>
        <v>-0.64022095001603996</v>
      </c>
      <c r="L65">
        <f t="shared" si="10"/>
        <v>-1E+17</v>
      </c>
      <c r="M65">
        <f>VALUE(VLOOKUP(B65,'LOOK UP Optimal Policy'!A:F,6,FALSE))</f>
        <v>1</v>
      </c>
      <c r="N65">
        <f t="shared" si="11"/>
        <v>1</v>
      </c>
      <c r="O65">
        <f t="shared" si="12"/>
        <v>1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  <c r="Y65">
        <f t="shared" si="22"/>
        <v>0</v>
      </c>
      <c r="Z65">
        <f t="shared" si="23"/>
        <v>0</v>
      </c>
      <c r="AA65">
        <f t="shared" si="24"/>
        <v>0</v>
      </c>
      <c r="AB65">
        <f t="shared" si="25"/>
        <v>1</v>
      </c>
      <c r="AC65">
        <f t="shared" si="26"/>
        <v>1</v>
      </c>
      <c r="AD65">
        <f t="shared" si="27"/>
        <v>1</v>
      </c>
    </row>
    <row r="66" spans="1:30" x14ac:dyDescent="0.2">
      <c r="A66" t="str">
        <f t="shared" ref="A66:A129" si="28">LEFT(H66,FIND("-",H66)-1)</f>
        <v>State [sum=17, ace=0, dealerCard=4, Pair=0]</v>
      </c>
      <c r="B66" t="str">
        <f t="shared" ref="B66:B129" si="29">TEXT(C66,0)&amp;TEXT(D66,0)&amp;TEXT(E66,0)&amp;TEXT(F66,0)</f>
        <v>17040</v>
      </c>
      <c r="C66" t="str">
        <f t="shared" ref="C66:C129" si="30">RIGHT(RIGHT(LEFT(RIGHT(A66,LEN(A66)-FIND("[",A66)),FIND(",",RIGHT(A66,LEN(A66)-FIND("[",A66)))-1),LEN(LEFT(RIGHT(A66,LEN(A66)-FIND("[",A66)),FIND(",",RIGHT(A66,LEN(A66)-FIND("[",A66)))-1))),LEN(RIGHT(LEFT(RIGHT(A66,LEN(A66)-FIND("[",A66)),FIND(",",RIGHT(A66,LEN(A66)-FIND("[",A66)))-1),LEN(LEFT(RIGHT(A66,LEN(A66)-FIND("[",A66)),FIND(",",RIGHT(A66,LEN(A66)-FIND("[",A66)))-1))))-FIND("=",RIGHT(LEFT(RIGHT(A66,LEN(A66)-FIND("[",A66)),FIND(",",RIGHT(A66,LEN(A66)-FIND("[",A66)))-1),LEN(LEFT(RIGHT(A66,LEN(A66)-FIND("[",A66)),FIND(",",RIGHT(A66,LEN(A66)-FIND("[",A66)))-1)))))</f>
        <v>17</v>
      </c>
      <c r="D66" t="str">
        <f t="shared" ref="D66:D129" si="31">RIGHT(RIGHT(LEFT(RIGHT(RIGHT(A66,LEN(A66)-FIND("[",A66)),LEN(RIGHT(A66,LEN(A66)-FIND("[",A66)))-FIND("a",RIGHT(A66,LEN(A66)-FIND("[",A66)))+1),FIND(",",RIGHT(RIGHT(A66,LEN(A66)-FIND("[",A66)),LEN(RIGHT(A66,LEN(A66)-FIND("[",A66)))-FIND("a",RIGHT(A66,LEN(A66)-FIND("[",A66)))+1))-1),LEN(LEFT(RIGHT(RIGHT(A66,LEN(A66)-FIND("[",A66)),LEN(RIGHT(A66,LEN(A66)-FIND("[",A66)))-FIND("a",RIGHT(A66,LEN(A66)-FIND("[",A66)))+1),FIND(",",RIGHT(RIGHT(A66,LEN(A66)-FIND("[",A66)),LEN(RIGHT(A66,LEN(A66)-FIND("[",A66)))-FIND("a",RIGHT(A66,LEN(A66)-FIND("[",A66)))+1))-1))),LEN(RIGHT(LEFT(RIGHT(RIGHT(A66,LEN(A66)-FIND("[",A66)),LEN(RIGHT(A66,LEN(A66)-FIND("[",A66)))-FIND("a",RIGHT(A66,LEN(A66)-FIND("[",A66)))+1),FIND(",",RIGHT(RIGHT(A66,LEN(A66)-FIND("[",A66)),LEN(RIGHT(A66,LEN(A66)-FIND("[",A66)))-FIND("a",RIGHT(A66,LEN(A66)-FIND("[",A66)))+1))-1),LEN(LEFT(RIGHT(RIGHT(A66,LEN(A66)-FIND("[",A66)),LEN(RIGHT(A66,LEN(A66)-FIND("[",A66)))-FIND("a",RIGHT(A66,LEN(A66)-FIND("[",A66)))+1),FIND(",",RIGHT(RIGHT(A66,LEN(A66)-FIND("[",A66)),LEN(RIGHT(A66,LEN(A66)-FIND("[",A66)))-FIND("a",RIGHT(A66,LEN(A66)-FIND("[",A66)))+1))-1))))-FIND("=",RIGHT(LEFT(RIGHT(RIGHT(A66,LEN(A66)-FIND("[",A66)),LEN(RIGHT(A66,LEN(A66)-FIND("[",A66)))-FIND("a",RIGHT(A66,LEN(A66)-FIND("[",A66)))+1),FIND(",",RIGHT(RIGHT(A66,LEN(A66)-FIND("[",A66)),LEN(RIGHT(A66,LEN(A66)-FIND("[",A66)))-FIND("a",RIGHT(A66,LEN(A66)-FIND("[",A66)))+1))-1),LEN(LEFT(RIGHT(RIGHT(A66,LEN(A66)-FIND("[",A66)),LEN(RIGHT(A66,LEN(A66)-FIND("[",A66)))-FIND("a",RIGHT(A66,LEN(A66)-FIND("[",A66)))+1),FIND(",",RIGHT(RIGHT(A66,LEN(A66)-FIND("[",A66)),LEN(RIGHT(A66,LEN(A66)-FIND("[",A66)))-FIND("a",RIGHT(A66,LEN(A66)-FIND("[",A66)))+1))-1)))))</f>
        <v>0</v>
      </c>
      <c r="E66" t="str">
        <f t="shared" ref="E66:E129" si="32">RIGHT(RIGHT(LEFT(RIGHT(RIGHT(A66,LEN(A66)-FIND("[",A66)),LEN(RIGHT(A66,LEN(A66)-FIND("[",A66)))-FIND("d",RIGHT(A66,LEN(A66)-FIND("[",A66)))+1),FIND(",",RIGHT(RIGHT(A66,LEN(A66)-FIND("[",A66)),LEN(RIGHT(A66,LEN(A66)-FIND("[",A66)))-FIND("d",RIGHT(A66,LEN(A66)-FIND("[",A66)))+1))-1),LEN(LEFT(RIGHT(RIGHT(A66,LEN(A66)-FIND("[",A66)),LEN(RIGHT(A66,LEN(A66)-FIND("[",A66)))-FIND("d",RIGHT(A66,LEN(A66)-FIND("[",A66)))+1),FIND(",",RIGHT(RIGHT(A66,LEN(A66)-FIND("[",A66)),LEN(RIGHT(A66,LEN(A66)-FIND("[",A66)))-FIND("d",RIGHT(A66,LEN(A66)-FIND("[",A66)))+1))-1))),LEN(RIGHT(LEFT(RIGHT(RIGHT(A66,LEN(A66)-FIND("[",A66)),LEN(RIGHT(A66,LEN(A66)-FIND("[",A66)))-FIND("d",RIGHT(A66,LEN(A66)-FIND("[",A66)))+1),FIND(",",RIGHT(RIGHT(A66,LEN(A66)-FIND("[",A66)),LEN(RIGHT(A66,LEN(A66)-FIND("[",A66)))-FIND("d",RIGHT(A66,LEN(A66)-FIND("[",A66)))+1))-1),LEN(LEFT(RIGHT(RIGHT(A66,LEN(A66)-FIND("[",A66)),LEN(RIGHT(A66,LEN(A66)-FIND("[",A66)))-FIND("d",RIGHT(A66,LEN(A66)-FIND("[",A66)))+1),FIND(",",RIGHT(RIGHT(A66,LEN(A66)-FIND("[",A66)),LEN(RIGHT(A66,LEN(A66)-FIND("[",A66)))-FIND("d",RIGHT(A66,LEN(A66)-FIND("[",A66)))+1))-1))))-FIND("=",RIGHT(LEFT(RIGHT(RIGHT(A66,LEN(A66)-FIND("[",A66)),LEN(RIGHT(A66,LEN(A66)-FIND("[",A66)))-FIND("d",RIGHT(A66,LEN(A66)-FIND("[",A66)))+1),FIND(",",RIGHT(RIGHT(A66,LEN(A66)-FIND("[",A66)),LEN(RIGHT(A66,LEN(A66)-FIND("[",A66)))-FIND("d",RIGHT(A66,LEN(A66)-FIND("[",A66)))+1))-1),LEN(LEFT(RIGHT(RIGHT(A66,LEN(A66)-FIND("[",A66)),LEN(RIGHT(A66,LEN(A66)-FIND("[",A66)))-FIND("d",RIGHT(A66,LEN(A66)-FIND("[",A66)))+1),FIND(",",RIGHT(RIGHT(A66,LEN(A66)-FIND("[",A66)),LEN(RIGHT(A66,LEN(A66)-FIND("[",A66)))-FIND("d",RIGHT(A66,LEN(A66)-FIND("[",A66)))+1))-1)))))</f>
        <v>4</v>
      </c>
      <c r="F66" t="str">
        <f t="shared" ref="F66:F129" si="33">LEFT(RIGHT(A66,2),1)</f>
        <v>0</v>
      </c>
      <c r="G66" t="str">
        <f t="shared" ref="G66:G129" si="34">RIGHT(H66,LEN(H66)-FIND("-",H66))</f>
        <v>[-0.6934305695793774, -0.03928239988997579, -0.9798026635446642, null]</v>
      </c>
      <c r="H66" t="s">
        <v>627</v>
      </c>
      <c r="I66">
        <f t="shared" ref="I66:I129" si="35">VALUE(RIGHT(LEFT(G66,FIND(",",G66)-1),LEN(LEFT(G66,FIND(",",G66)-1))-1))</f>
        <v>-0.69343056957937699</v>
      </c>
      <c r="J66">
        <f t="shared" ref="J66:J129" si="36">VALUE(LEFT(RIGHT(G66,LEN(G66)-FIND(",",G66)),FIND(",",RIGHT(G66,LEN(G66)-FIND(",",G66)))-1))</f>
        <v>-3.92823998899757E-2</v>
      </c>
      <c r="K66">
        <f t="shared" ref="K66:K129" si="37">VALUE(LEFT(RIGHT(RIGHT(G66,LEN(G66)-FIND(",",G66)),LEN(RIGHT(G66,LEN(G66)-FIND(",",G66)))-FIND(",",RIGHT(G66,LEN(G66)-FIND(",",G66)))-1),FIND(",",RIGHT(RIGHT(G66,LEN(G66)-FIND(",",G66)),LEN(RIGHT(G66,LEN(G66)-FIND(",",G66)))-FIND(",",RIGHT(G66,LEN(G66)-FIND(",",G66)))-1))-1))</f>
        <v>-0.97980266354466405</v>
      </c>
      <c r="L66">
        <f t="shared" ref="L66:L129" si="38">IFERROR(VALUE(LEFT(RIGHT(G66,FIND(",",G66)-1),FIND("]",RIGHT(G66,FIND(",",G66)-1))-1)),-100000000000000000)</f>
        <v>-1E+17</v>
      </c>
      <c r="M66">
        <f>VALUE(VLOOKUP(B66,'LOOK UP Optimal Policy'!A:F,6,FALSE))</f>
        <v>1</v>
      </c>
      <c r="N66">
        <f t="shared" ref="N66:N129" si="39">VALUE(IF(MAX(I66,J66,K66,L66)=I66,0,IF(MAX(I66,J66,K66,L66)=J66,1,IF(MAX(I66,J66,K66,L66)=K66,2,3))))</f>
        <v>1</v>
      </c>
      <c r="O66">
        <f t="shared" ref="O66:O129" si="40">IF(N66=M66,1,0)</f>
        <v>1</v>
      </c>
      <c r="P66">
        <f t="shared" ref="P66:P129" si="41">IF(AND(M66=1,N66=0),J66/I66,0)</f>
        <v>0</v>
      </c>
      <c r="Q66">
        <f t="shared" ref="Q66:Q129" si="42">IF(AND(M66=1,N66=2),J66/K66,0)</f>
        <v>0</v>
      </c>
      <c r="R66">
        <f t="shared" ref="R66:R129" si="43">IF(AND(M66=1,N66=3),J66/L66,0)</f>
        <v>0</v>
      </c>
      <c r="S66">
        <f t="shared" ref="S66:S129" si="44">IF(AND(M66=2,N66=0),K66/I66,0)</f>
        <v>0</v>
      </c>
      <c r="T66">
        <f t="shared" ref="T66:T129" si="45">IF(AND(M66=2,N66=1),K66/J66,0)</f>
        <v>0</v>
      </c>
      <c r="U66">
        <f t="shared" ref="U66:U129" si="46">IF(AND(M66=2,N66=3),K66/L66,0)</f>
        <v>0</v>
      </c>
      <c r="V66">
        <f t="shared" ref="V66:V129" si="47">IF(AND(M66=3,N66=0),L66/I66,0)</f>
        <v>0</v>
      </c>
      <c r="W66">
        <f t="shared" ref="W66:W129" si="48">IF(AND(M66=3,N66=1),L66/J66,0)</f>
        <v>0</v>
      </c>
      <c r="X66">
        <f t="shared" ref="X66:X129" si="49">IF(AND(M66=3,N66=2),L66/K66,0)</f>
        <v>0</v>
      </c>
      <c r="Y66">
        <f t="shared" ref="Y66:Y129" si="50">IF(AND(M66=0,N66=1),I66/J66,0)</f>
        <v>0</v>
      </c>
      <c r="Z66">
        <f t="shared" ref="Z66:Z129" si="51">IF(AND(M66=0,N66=2),I66/K66,0)</f>
        <v>0</v>
      </c>
      <c r="AA66">
        <f t="shared" ref="AA66:AA129" si="52">IF(AND(M66=0,N66=3),I66/L66,0)</f>
        <v>0</v>
      </c>
      <c r="AB66">
        <f t="shared" si="25"/>
        <v>1</v>
      </c>
      <c r="AC66">
        <f t="shared" si="26"/>
        <v>1</v>
      </c>
      <c r="AD66">
        <f t="shared" si="27"/>
        <v>1</v>
      </c>
    </row>
    <row r="67" spans="1:30" x14ac:dyDescent="0.2">
      <c r="A67" t="str">
        <f t="shared" si="28"/>
        <v>State [sum=19, ace=0, dealerCard=9, Pair=0]</v>
      </c>
      <c r="B67" t="str">
        <f t="shared" si="29"/>
        <v>19090</v>
      </c>
      <c r="C67" t="str">
        <f t="shared" si="30"/>
        <v>19</v>
      </c>
      <c r="D67" t="str">
        <f t="shared" si="31"/>
        <v>0</v>
      </c>
      <c r="E67" t="str">
        <f t="shared" si="32"/>
        <v>9</v>
      </c>
      <c r="F67" t="str">
        <f t="shared" si="33"/>
        <v>0</v>
      </c>
      <c r="G67" t="str">
        <f t="shared" si="34"/>
        <v>[-0.8316598842986409, 0.008856456643968192, -1.4498806611048214, null]</v>
      </c>
      <c r="H67" t="s">
        <v>628</v>
      </c>
      <c r="I67">
        <f t="shared" si="35"/>
        <v>-0.83165988429864002</v>
      </c>
      <c r="J67">
        <f t="shared" si="36"/>
        <v>8.8564566439681899E-3</v>
      </c>
      <c r="K67">
        <f t="shared" si="37"/>
        <v>-1.4498806611048201</v>
      </c>
      <c r="L67">
        <f t="shared" si="38"/>
        <v>-1E+17</v>
      </c>
      <c r="M67">
        <f>VALUE(VLOOKUP(B67,'LOOK UP Optimal Policy'!A:F,6,FALSE))</f>
        <v>1</v>
      </c>
      <c r="N67">
        <f t="shared" si="39"/>
        <v>1</v>
      </c>
      <c r="O67">
        <f t="shared" si="40"/>
        <v>1</v>
      </c>
      <c r="P67">
        <f t="shared" si="41"/>
        <v>0</v>
      </c>
      <c r="Q67">
        <f t="shared" si="42"/>
        <v>0</v>
      </c>
      <c r="R67">
        <f t="shared" si="43"/>
        <v>0</v>
      </c>
      <c r="S67">
        <f t="shared" si="44"/>
        <v>0</v>
      </c>
      <c r="T67">
        <f t="shared" si="45"/>
        <v>0</v>
      </c>
      <c r="U67">
        <f t="shared" si="46"/>
        <v>0</v>
      </c>
      <c r="V67">
        <f t="shared" si="47"/>
        <v>0</v>
      </c>
      <c r="W67">
        <f t="shared" si="48"/>
        <v>0</v>
      </c>
      <c r="X67">
        <f t="shared" si="49"/>
        <v>0</v>
      </c>
      <c r="Y67">
        <f t="shared" si="50"/>
        <v>0</v>
      </c>
      <c r="Z67">
        <f t="shared" si="51"/>
        <v>0</v>
      </c>
      <c r="AA67">
        <f t="shared" si="52"/>
        <v>0</v>
      </c>
      <c r="AB67">
        <f t="shared" ref="AB67:AB130" si="53">ABS(IFERROR(IF(O67=1,1,SUM(P67:AA67)),0))</f>
        <v>1</v>
      </c>
      <c r="AC67">
        <f t="shared" ref="AC67:AC130" si="54">IF(AND(AB67&gt;0.95,AB67&lt;2),1,0)</f>
        <v>1</v>
      </c>
      <c r="AD67">
        <f t="shared" ref="AD67:AD130" si="55">IF(AND(AB67&gt;0.8,AB67&lt;2),1,0)</f>
        <v>1</v>
      </c>
    </row>
    <row r="68" spans="1:30" x14ac:dyDescent="0.2">
      <c r="A68" t="str">
        <f t="shared" si="28"/>
        <v>State [sum=16, ace=0, dealerCard=2, Pair=0]</v>
      </c>
      <c r="B68" t="str">
        <f t="shared" si="29"/>
        <v>16020</v>
      </c>
      <c r="C68" t="str">
        <f t="shared" si="30"/>
        <v>16</v>
      </c>
      <c r="D68" t="str">
        <f t="shared" si="31"/>
        <v>0</v>
      </c>
      <c r="E68" t="str">
        <f t="shared" si="32"/>
        <v>2</v>
      </c>
      <c r="F68" t="str">
        <f t="shared" si="33"/>
        <v>0</v>
      </c>
      <c r="G68" t="str">
        <f t="shared" si="34"/>
        <v>[-0.5969275513554121, -0.22342207734738476, -1.1383816930153159, null]</v>
      </c>
      <c r="H68" t="s">
        <v>629</v>
      </c>
      <c r="I68">
        <f t="shared" si="35"/>
        <v>-0.59692755135541198</v>
      </c>
      <c r="J68">
        <f t="shared" si="36"/>
        <v>-0.22342207734738401</v>
      </c>
      <c r="K68">
        <f t="shared" si="37"/>
        <v>-1.1383816930153099</v>
      </c>
      <c r="L68">
        <f t="shared" si="38"/>
        <v>-1E+17</v>
      </c>
      <c r="M68">
        <f>VALUE(VLOOKUP(B68,'LOOK UP Optimal Policy'!A:F,6,FALSE))</f>
        <v>1</v>
      </c>
      <c r="N68">
        <f t="shared" si="39"/>
        <v>1</v>
      </c>
      <c r="O68">
        <f t="shared" si="40"/>
        <v>1</v>
      </c>
      <c r="P68">
        <f t="shared" si="41"/>
        <v>0</v>
      </c>
      <c r="Q68">
        <f t="shared" si="42"/>
        <v>0</v>
      </c>
      <c r="R68">
        <f t="shared" si="43"/>
        <v>0</v>
      </c>
      <c r="S68">
        <f t="shared" si="44"/>
        <v>0</v>
      </c>
      <c r="T68">
        <f t="shared" si="45"/>
        <v>0</v>
      </c>
      <c r="U68">
        <f t="shared" si="46"/>
        <v>0</v>
      </c>
      <c r="V68">
        <f t="shared" si="47"/>
        <v>0</v>
      </c>
      <c r="W68">
        <f t="shared" si="48"/>
        <v>0</v>
      </c>
      <c r="X68">
        <f t="shared" si="49"/>
        <v>0</v>
      </c>
      <c r="Y68">
        <f t="shared" si="50"/>
        <v>0</v>
      </c>
      <c r="Z68">
        <f t="shared" si="51"/>
        <v>0</v>
      </c>
      <c r="AA68">
        <f t="shared" si="52"/>
        <v>0</v>
      </c>
      <c r="AB68">
        <f t="shared" si="53"/>
        <v>1</v>
      </c>
      <c r="AC68">
        <f t="shared" si="54"/>
        <v>1</v>
      </c>
      <c r="AD68">
        <f t="shared" si="55"/>
        <v>1</v>
      </c>
    </row>
    <row r="69" spans="1:30" x14ac:dyDescent="0.2">
      <c r="A69" t="str">
        <f t="shared" si="28"/>
        <v>State [sum=21, ace=1, dealerCard=4, Pair=0]</v>
      </c>
      <c r="B69" t="str">
        <f t="shared" si="29"/>
        <v>21140</v>
      </c>
      <c r="C69" t="str">
        <f t="shared" si="30"/>
        <v>21</v>
      </c>
      <c r="D69" t="str">
        <f t="shared" si="31"/>
        <v>1</v>
      </c>
      <c r="E69" t="str">
        <f t="shared" si="32"/>
        <v>4</v>
      </c>
      <c r="F69" t="str">
        <f t="shared" si="33"/>
        <v>0</v>
      </c>
      <c r="G69" t="str">
        <f t="shared" si="34"/>
        <v>[-0.059124806503158926, 0.7518986110738269, 0.41058661832108967, null]</v>
      </c>
      <c r="H69" t="s">
        <v>630</v>
      </c>
      <c r="I69">
        <f t="shared" si="35"/>
        <v>-5.9124806503158898E-2</v>
      </c>
      <c r="J69">
        <f t="shared" si="36"/>
        <v>0.75189861107382605</v>
      </c>
      <c r="K69">
        <f t="shared" si="37"/>
        <v>0.410586618321089</v>
      </c>
      <c r="L69">
        <f t="shared" si="38"/>
        <v>-1E+17</v>
      </c>
      <c r="M69">
        <f>VALUE(VLOOKUP(B69,'LOOK UP Optimal Policy'!A:F,6,FALSE))</f>
        <v>1</v>
      </c>
      <c r="N69">
        <f t="shared" si="39"/>
        <v>1</v>
      </c>
      <c r="O69">
        <f t="shared" si="40"/>
        <v>1</v>
      </c>
      <c r="P69">
        <f t="shared" si="41"/>
        <v>0</v>
      </c>
      <c r="Q69">
        <f t="shared" si="42"/>
        <v>0</v>
      </c>
      <c r="R69">
        <f t="shared" si="43"/>
        <v>0</v>
      </c>
      <c r="S69">
        <f t="shared" si="44"/>
        <v>0</v>
      </c>
      <c r="T69">
        <f t="shared" si="45"/>
        <v>0</v>
      </c>
      <c r="U69">
        <f t="shared" si="46"/>
        <v>0</v>
      </c>
      <c r="V69">
        <f t="shared" si="47"/>
        <v>0</v>
      </c>
      <c r="W69">
        <f t="shared" si="48"/>
        <v>0</v>
      </c>
      <c r="X69">
        <f t="shared" si="49"/>
        <v>0</v>
      </c>
      <c r="Y69">
        <f t="shared" si="50"/>
        <v>0</v>
      </c>
      <c r="Z69">
        <f t="shared" si="51"/>
        <v>0</v>
      </c>
      <c r="AA69">
        <f t="shared" si="52"/>
        <v>0</v>
      </c>
      <c r="AB69">
        <f t="shared" si="53"/>
        <v>1</v>
      </c>
      <c r="AC69">
        <f t="shared" si="54"/>
        <v>1</v>
      </c>
      <c r="AD69">
        <f t="shared" si="55"/>
        <v>1</v>
      </c>
    </row>
    <row r="70" spans="1:30" x14ac:dyDescent="0.2">
      <c r="A70" t="str">
        <f t="shared" si="28"/>
        <v>State [sum=16, ace=0, dealerCard=2, Pair=1]</v>
      </c>
      <c r="B70" t="str">
        <f t="shared" si="29"/>
        <v>16021</v>
      </c>
      <c r="C70" t="str">
        <f t="shared" si="30"/>
        <v>16</v>
      </c>
      <c r="D70" t="str">
        <f t="shared" si="31"/>
        <v>0</v>
      </c>
      <c r="E70" t="str">
        <f t="shared" si="32"/>
        <v>2</v>
      </c>
      <c r="F70" t="str">
        <f t="shared" si="33"/>
        <v>1</v>
      </c>
      <c r="G70" t="str">
        <f t="shared" si="34"/>
        <v>[-0.40997780730744265, -0.15611260491398068, -0.6575444162386124, 0.0022538976709588856]</v>
      </c>
      <c r="H70" t="s">
        <v>631</v>
      </c>
      <c r="I70">
        <f t="shared" si="35"/>
        <v>-0.40997780730744199</v>
      </c>
      <c r="J70">
        <f t="shared" si="36"/>
        <v>-0.15611260491397999</v>
      </c>
      <c r="K70">
        <f t="shared" si="37"/>
        <v>-0.65754441623861204</v>
      </c>
      <c r="L70">
        <f t="shared" si="38"/>
        <v>2.25389767095888E-3</v>
      </c>
      <c r="M70">
        <f>VALUE(VLOOKUP(B70,'LOOK UP Optimal Policy'!A:F,6,FALSE))</f>
        <v>3</v>
      </c>
      <c r="N70">
        <f t="shared" si="39"/>
        <v>3</v>
      </c>
      <c r="O70">
        <f t="shared" si="40"/>
        <v>1</v>
      </c>
      <c r="P70">
        <f t="shared" si="41"/>
        <v>0</v>
      </c>
      <c r="Q70">
        <f t="shared" si="42"/>
        <v>0</v>
      </c>
      <c r="R70">
        <f t="shared" si="43"/>
        <v>0</v>
      </c>
      <c r="S70">
        <f t="shared" si="44"/>
        <v>0</v>
      </c>
      <c r="T70">
        <f t="shared" si="45"/>
        <v>0</v>
      </c>
      <c r="U70">
        <f t="shared" si="46"/>
        <v>0</v>
      </c>
      <c r="V70">
        <f t="shared" si="47"/>
        <v>0</v>
      </c>
      <c r="W70">
        <f t="shared" si="48"/>
        <v>0</v>
      </c>
      <c r="X70">
        <f t="shared" si="49"/>
        <v>0</v>
      </c>
      <c r="Y70">
        <f t="shared" si="50"/>
        <v>0</v>
      </c>
      <c r="Z70">
        <f t="shared" si="51"/>
        <v>0</v>
      </c>
      <c r="AA70">
        <f t="shared" si="52"/>
        <v>0</v>
      </c>
      <c r="AB70">
        <f t="shared" si="53"/>
        <v>1</v>
      </c>
      <c r="AC70">
        <f t="shared" si="54"/>
        <v>1</v>
      </c>
      <c r="AD70">
        <f t="shared" si="55"/>
        <v>1</v>
      </c>
    </row>
    <row r="71" spans="1:30" x14ac:dyDescent="0.2">
      <c r="A71" t="str">
        <f t="shared" si="28"/>
        <v>State [sum=18, ace=0, dealerCard=7, Pair=0]</v>
      </c>
      <c r="B71" t="str">
        <f t="shared" si="29"/>
        <v>18070</v>
      </c>
      <c r="C71" t="str">
        <f t="shared" si="30"/>
        <v>18</v>
      </c>
      <c r="D71" t="str">
        <f t="shared" si="31"/>
        <v>0</v>
      </c>
      <c r="E71" t="str">
        <f t="shared" si="32"/>
        <v>7</v>
      </c>
      <c r="F71" t="str">
        <f t="shared" si="33"/>
        <v>0</v>
      </c>
      <c r="G71" t="str">
        <f t="shared" si="34"/>
        <v>[-0.7424619939609495, 0.39188435796843735, -1.1948543014519861, null]</v>
      </c>
      <c r="H71" t="s">
        <v>632</v>
      </c>
      <c r="I71">
        <f t="shared" si="35"/>
        <v>-0.74246199396094903</v>
      </c>
      <c r="J71">
        <f t="shared" si="36"/>
        <v>0.39188435796843701</v>
      </c>
      <c r="K71">
        <f t="shared" si="37"/>
        <v>-1.1948543014519799</v>
      </c>
      <c r="L71">
        <f t="shared" si="38"/>
        <v>-1E+17</v>
      </c>
      <c r="M71">
        <f>VALUE(VLOOKUP(B71,'LOOK UP Optimal Policy'!A:F,6,FALSE))</f>
        <v>1</v>
      </c>
      <c r="N71">
        <f t="shared" si="39"/>
        <v>1</v>
      </c>
      <c r="O71">
        <f t="shared" si="40"/>
        <v>1</v>
      </c>
      <c r="P71">
        <f t="shared" si="41"/>
        <v>0</v>
      </c>
      <c r="Q71">
        <f t="shared" si="42"/>
        <v>0</v>
      </c>
      <c r="R71">
        <f t="shared" si="43"/>
        <v>0</v>
      </c>
      <c r="S71">
        <f t="shared" si="44"/>
        <v>0</v>
      </c>
      <c r="T71">
        <f t="shared" si="45"/>
        <v>0</v>
      </c>
      <c r="U71">
        <f t="shared" si="46"/>
        <v>0</v>
      </c>
      <c r="V71">
        <f t="shared" si="47"/>
        <v>0</v>
      </c>
      <c r="W71">
        <f t="shared" si="48"/>
        <v>0</v>
      </c>
      <c r="X71">
        <f t="shared" si="49"/>
        <v>0</v>
      </c>
      <c r="Y71">
        <f t="shared" si="50"/>
        <v>0</v>
      </c>
      <c r="Z71">
        <f t="shared" si="51"/>
        <v>0</v>
      </c>
      <c r="AA71">
        <f t="shared" si="52"/>
        <v>0</v>
      </c>
      <c r="AB71">
        <f t="shared" si="53"/>
        <v>1</v>
      </c>
      <c r="AC71">
        <f t="shared" si="54"/>
        <v>1</v>
      </c>
      <c r="AD71">
        <f t="shared" si="55"/>
        <v>1</v>
      </c>
    </row>
    <row r="72" spans="1:30" x14ac:dyDescent="0.2">
      <c r="A72" t="str">
        <f t="shared" si="28"/>
        <v>State [sum=19, ace=0, dealerCard=10, Pair=0]</v>
      </c>
      <c r="B72" t="str">
        <f t="shared" si="29"/>
        <v>190100</v>
      </c>
      <c r="C72" t="str">
        <f t="shared" si="30"/>
        <v>19</v>
      </c>
      <c r="D72" t="str">
        <f t="shared" si="31"/>
        <v>0</v>
      </c>
      <c r="E72" t="str">
        <f t="shared" si="32"/>
        <v>10</v>
      </c>
      <c r="F72" t="str">
        <f t="shared" si="33"/>
        <v>0</v>
      </c>
      <c r="G72" t="str">
        <f t="shared" si="34"/>
        <v>[-0.820651218743276, -0.1921301750346201, -1.4261983958079822, null]</v>
      </c>
      <c r="H72" t="s">
        <v>633</v>
      </c>
      <c r="I72">
        <f t="shared" si="35"/>
        <v>-0.82065121874327596</v>
      </c>
      <c r="J72">
        <f t="shared" si="36"/>
        <v>-0.19213017503461999</v>
      </c>
      <c r="K72">
        <f t="shared" si="37"/>
        <v>-1.42619839580798</v>
      </c>
      <c r="L72">
        <f t="shared" si="38"/>
        <v>-1E+17</v>
      </c>
      <c r="M72">
        <f>VALUE(VLOOKUP(B72,'LOOK UP Optimal Policy'!A:F,6,FALSE))</f>
        <v>1</v>
      </c>
      <c r="N72">
        <f t="shared" si="39"/>
        <v>1</v>
      </c>
      <c r="O72">
        <f t="shared" si="40"/>
        <v>1</v>
      </c>
      <c r="P72">
        <f t="shared" si="41"/>
        <v>0</v>
      </c>
      <c r="Q72">
        <f t="shared" si="42"/>
        <v>0</v>
      </c>
      <c r="R72">
        <f t="shared" si="43"/>
        <v>0</v>
      </c>
      <c r="S72">
        <f t="shared" si="44"/>
        <v>0</v>
      </c>
      <c r="T72">
        <f t="shared" si="45"/>
        <v>0</v>
      </c>
      <c r="U72">
        <f t="shared" si="46"/>
        <v>0</v>
      </c>
      <c r="V72">
        <f t="shared" si="47"/>
        <v>0</v>
      </c>
      <c r="W72">
        <f t="shared" si="48"/>
        <v>0</v>
      </c>
      <c r="X72">
        <f t="shared" si="49"/>
        <v>0</v>
      </c>
      <c r="Y72">
        <f t="shared" si="50"/>
        <v>0</v>
      </c>
      <c r="Z72">
        <f t="shared" si="51"/>
        <v>0</v>
      </c>
      <c r="AA72">
        <f t="shared" si="52"/>
        <v>0</v>
      </c>
      <c r="AB72">
        <f t="shared" si="53"/>
        <v>1</v>
      </c>
      <c r="AC72">
        <f t="shared" si="54"/>
        <v>1</v>
      </c>
      <c r="AD72">
        <f t="shared" si="55"/>
        <v>1</v>
      </c>
    </row>
    <row r="73" spans="1:30" x14ac:dyDescent="0.2">
      <c r="A73" t="str">
        <f t="shared" si="28"/>
        <v>State [sum=18, ace=0, dealerCard=7, Pair=1]</v>
      </c>
      <c r="B73" t="str">
        <f t="shared" si="29"/>
        <v>18071</v>
      </c>
      <c r="C73" t="str">
        <f t="shared" si="30"/>
        <v>18</v>
      </c>
      <c r="D73" t="str">
        <f t="shared" si="31"/>
        <v>0</v>
      </c>
      <c r="E73" t="str">
        <f t="shared" si="32"/>
        <v>7</v>
      </c>
      <c r="F73" t="str">
        <f t="shared" si="33"/>
        <v>1</v>
      </c>
      <c r="G73" t="str">
        <f t="shared" si="34"/>
        <v>[-0.5796257660374592, 0.15345377708905328, -0.809242619932503, 0.004361811439909188]</v>
      </c>
      <c r="H73" t="s">
        <v>634</v>
      </c>
      <c r="I73">
        <f t="shared" si="35"/>
        <v>-0.57962576603745897</v>
      </c>
      <c r="J73">
        <f t="shared" si="36"/>
        <v>0.153453777089053</v>
      </c>
      <c r="K73">
        <f t="shared" si="37"/>
        <v>-0.80924261993250302</v>
      </c>
      <c r="L73">
        <f t="shared" si="38"/>
        <v>4.3618114399091804E-3</v>
      </c>
      <c r="M73">
        <f>VALUE(VLOOKUP(B73,'LOOK UP Optimal Policy'!A:F,6,FALSE))</f>
        <v>1</v>
      </c>
      <c r="N73">
        <f t="shared" si="39"/>
        <v>1</v>
      </c>
      <c r="O73">
        <f t="shared" si="40"/>
        <v>1</v>
      </c>
      <c r="P73">
        <f t="shared" si="41"/>
        <v>0</v>
      </c>
      <c r="Q73">
        <f t="shared" si="42"/>
        <v>0</v>
      </c>
      <c r="R73">
        <f t="shared" si="43"/>
        <v>0</v>
      </c>
      <c r="S73">
        <f t="shared" si="44"/>
        <v>0</v>
      </c>
      <c r="T73">
        <f t="shared" si="45"/>
        <v>0</v>
      </c>
      <c r="U73">
        <f t="shared" si="46"/>
        <v>0</v>
      </c>
      <c r="V73">
        <f t="shared" si="47"/>
        <v>0</v>
      </c>
      <c r="W73">
        <f t="shared" si="48"/>
        <v>0</v>
      </c>
      <c r="X73">
        <f t="shared" si="49"/>
        <v>0</v>
      </c>
      <c r="Y73">
        <f t="shared" si="50"/>
        <v>0</v>
      </c>
      <c r="Z73">
        <f t="shared" si="51"/>
        <v>0</v>
      </c>
      <c r="AA73">
        <f t="shared" si="52"/>
        <v>0</v>
      </c>
      <c r="AB73">
        <f t="shared" si="53"/>
        <v>1</v>
      </c>
      <c r="AC73">
        <f t="shared" si="54"/>
        <v>1</v>
      </c>
      <c r="AD73">
        <f t="shared" si="55"/>
        <v>1</v>
      </c>
    </row>
    <row r="74" spans="1:30" x14ac:dyDescent="0.2">
      <c r="A74" t="str">
        <f t="shared" si="28"/>
        <v>State [sum=20, ace=1, dealerCard=2, Pair=0]</v>
      </c>
      <c r="B74" t="str">
        <f t="shared" si="29"/>
        <v>20120</v>
      </c>
      <c r="C74" t="str">
        <f t="shared" si="30"/>
        <v>20</v>
      </c>
      <c r="D74" t="str">
        <f t="shared" si="31"/>
        <v>1</v>
      </c>
      <c r="E74" t="str">
        <f t="shared" si="32"/>
        <v>2</v>
      </c>
      <c r="F74" t="str">
        <f t="shared" si="33"/>
        <v>0</v>
      </c>
      <c r="G74" t="str">
        <f t="shared" si="34"/>
        <v>[0.004467557669216921, 0.5432377638414784, 0.6315865765203209, null]</v>
      </c>
      <c r="H74" t="s">
        <v>635</v>
      </c>
      <c r="I74">
        <f t="shared" si="35"/>
        <v>4.4675576692169202E-3</v>
      </c>
      <c r="J74">
        <f t="shared" si="36"/>
        <v>0.54323776384147804</v>
      </c>
      <c r="K74">
        <f t="shared" si="37"/>
        <v>0.63158657652032002</v>
      </c>
      <c r="L74">
        <f t="shared" si="38"/>
        <v>-1E+17</v>
      </c>
      <c r="M74">
        <f>VALUE(VLOOKUP(B74,'LOOK UP Optimal Policy'!A:F,6,FALSE))</f>
        <v>1</v>
      </c>
      <c r="N74">
        <f t="shared" si="39"/>
        <v>2</v>
      </c>
      <c r="O74">
        <f t="shared" si="40"/>
        <v>0</v>
      </c>
      <c r="P74">
        <f t="shared" si="41"/>
        <v>0</v>
      </c>
      <c r="Q74">
        <f t="shared" si="42"/>
        <v>0.86011606965177556</v>
      </c>
      <c r="R74">
        <f t="shared" si="43"/>
        <v>0</v>
      </c>
      <c r="S74">
        <f t="shared" si="44"/>
        <v>0</v>
      </c>
      <c r="T74">
        <f t="shared" si="45"/>
        <v>0</v>
      </c>
      <c r="U74">
        <f t="shared" si="46"/>
        <v>0</v>
      </c>
      <c r="V74">
        <f t="shared" si="47"/>
        <v>0</v>
      </c>
      <c r="W74">
        <f t="shared" si="48"/>
        <v>0</v>
      </c>
      <c r="X74">
        <f t="shared" si="49"/>
        <v>0</v>
      </c>
      <c r="Y74">
        <f t="shared" si="50"/>
        <v>0</v>
      </c>
      <c r="Z74">
        <f t="shared" si="51"/>
        <v>0</v>
      </c>
      <c r="AA74">
        <f t="shared" si="52"/>
        <v>0</v>
      </c>
      <c r="AB74">
        <f t="shared" si="53"/>
        <v>0.86011606965177556</v>
      </c>
      <c r="AC74">
        <f t="shared" si="54"/>
        <v>0</v>
      </c>
      <c r="AD74">
        <f t="shared" si="55"/>
        <v>1</v>
      </c>
    </row>
    <row r="75" spans="1:30" x14ac:dyDescent="0.2">
      <c r="A75" t="str">
        <f t="shared" si="28"/>
        <v>State [sum=17, ace=0, dealerCard=5, Pair=0]</v>
      </c>
      <c r="B75" t="str">
        <f t="shared" si="29"/>
        <v>17050</v>
      </c>
      <c r="C75" t="str">
        <f t="shared" si="30"/>
        <v>17</v>
      </c>
      <c r="D75" t="str">
        <f t="shared" si="31"/>
        <v>0</v>
      </c>
      <c r="E75" t="str">
        <f t="shared" si="32"/>
        <v>5</v>
      </c>
      <c r="F75" t="str">
        <f t="shared" si="33"/>
        <v>0</v>
      </c>
      <c r="G75" t="str">
        <f t="shared" si="34"/>
        <v>[-0.673055146307846, -0.04283718035728606, -1.0676404389095278, null]</v>
      </c>
      <c r="H75" t="s">
        <v>636</v>
      </c>
      <c r="I75">
        <f t="shared" si="35"/>
        <v>-0.67305514630784602</v>
      </c>
      <c r="J75">
        <f t="shared" si="36"/>
        <v>-4.2837180357286002E-2</v>
      </c>
      <c r="K75">
        <f t="shared" si="37"/>
        <v>-1.06764043890952</v>
      </c>
      <c r="L75">
        <f t="shared" si="38"/>
        <v>-1E+17</v>
      </c>
      <c r="M75">
        <f>VALUE(VLOOKUP(B75,'LOOK UP Optimal Policy'!A:F,6,FALSE))</f>
        <v>1</v>
      </c>
      <c r="N75">
        <f t="shared" si="39"/>
        <v>1</v>
      </c>
      <c r="O75">
        <f t="shared" si="40"/>
        <v>1</v>
      </c>
      <c r="P75">
        <f t="shared" si="41"/>
        <v>0</v>
      </c>
      <c r="Q75">
        <f t="shared" si="42"/>
        <v>0</v>
      </c>
      <c r="R75">
        <f t="shared" si="43"/>
        <v>0</v>
      </c>
      <c r="S75">
        <f t="shared" si="44"/>
        <v>0</v>
      </c>
      <c r="T75">
        <f t="shared" si="45"/>
        <v>0</v>
      </c>
      <c r="U75">
        <f t="shared" si="46"/>
        <v>0</v>
      </c>
      <c r="V75">
        <f t="shared" si="47"/>
        <v>0</v>
      </c>
      <c r="W75">
        <f t="shared" si="48"/>
        <v>0</v>
      </c>
      <c r="X75">
        <f t="shared" si="49"/>
        <v>0</v>
      </c>
      <c r="Y75">
        <f t="shared" si="50"/>
        <v>0</v>
      </c>
      <c r="Z75">
        <f t="shared" si="51"/>
        <v>0</v>
      </c>
      <c r="AA75">
        <f t="shared" si="52"/>
        <v>0</v>
      </c>
      <c r="AB75">
        <f t="shared" si="53"/>
        <v>1</v>
      </c>
      <c r="AC75">
        <f t="shared" si="54"/>
        <v>1</v>
      </c>
      <c r="AD75">
        <f t="shared" si="55"/>
        <v>1</v>
      </c>
    </row>
    <row r="76" spans="1:30" x14ac:dyDescent="0.2">
      <c r="A76" t="str">
        <f t="shared" si="28"/>
        <v>State [sum=16, ace=0, dealerCard=3, Pair=0]</v>
      </c>
      <c r="B76" t="str">
        <f t="shared" si="29"/>
        <v>16030</v>
      </c>
      <c r="C76" t="str">
        <f t="shared" si="30"/>
        <v>16</v>
      </c>
      <c r="D76" t="str">
        <f t="shared" si="31"/>
        <v>0</v>
      </c>
      <c r="E76" t="str">
        <f t="shared" si="32"/>
        <v>3</v>
      </c>
      <c r="F76" t="str">
        <f t="shared" si="33"/>
        <v>0</v>
      </c>
      <c r="G76" t="str">
        <f t="shared" si="34"/>
        <v>[-0.6111488792476619, -0.10323894290865623, -1.0760920626850674, null]</v>
      </c>
      <c r="H76" t="s">
        <v>637</v>
      </c>
      <c r="I76">
        <f t="shared" si="35"/>
        <v>-0.61114887924766104</v>
      </c>
      <c r="J76">
        <f t="shared" si="36"/>
        <v>-0.103238942908656</v>
      </c>
      <c r="K76">
        <f t="shared" si="37"/>
        <v>-1.0760920626850601</v>
      </c>
      <c r="L76">
        <f t="shared" si="38"/>
        <v>-1E+17</v>
      </c>
      <c r="M76">
        <f>VALUE(VLOOKUP(B76,'LOOK UP Optimal Policy'!A:F,6,FALSE))</f>
        <v>1</v>
      </c>
      <c r="N76">
        <f t="shared" si="39"/>
        <v>1</v>
      </c>
      <c r="O76">
        <f t="shared" si="40"/>
        <v>1</v>
      </c>
      <c r="P76">
        <f t="shared" si="41"/>
        <v>0</v>
      </c>
      <c r="Q76">
        <f t="shared" si="42"/>
        <v>0</v>
      </c>
      <c r="R76">
        <f t="shared" si="43"/>
        <v>0</v>
      </c>
      <c r="S76">
        <f t="shared" si="44"/>
        <v>0</v>
      </c>
      <c r="T76">
        <f t="shared" si="45"/>
        <v>0</v>
      </c>
      <c r="U76">
        <f t="shared" si="46"/>
        <v>0</v>
      </c>
      <c r="V76">
        <f t="shared" si="47"/>
        <v>0</v>
      </c>
      <c r="W76">
        <f t="shared" si="48"/>
        <v>0</v>
      </c>
      <c r="X76">
        <f t="shared" si="49"/>
        <v>0</v>
      </c>
      <c r="Y76">
        <f t="shared" si="50"/>
        <v>0</v>
      </c>
      <c r="Z76">
        <f t="shared" si="51"/>
        <v>0</v>
      </c>
      <c r="AA76">
        <f t="shared" si="52"/>
        <v>0</v>
      </c>
      <c r="AB76">
        <f t="shared" si="53"/>
        <v>1</v>
      </c>
      <c r="AC76">
        <f t="shared" si="54"/>
        <v>1</v>
      </c>
      <c r="AD76">
        <f t="shared" si="55"/>
        <v>1</v>
      </c>
    </row>
    <row r="77" spans="1:30" x14ac:dyDescent="0.2">
      <c r="A77" t="str">
        <f t="shared" si="28"/>
        <v>State [sum=21, ace=1, dealerCard=5, Pair=0]</v>
      </c>
      <c r="B77" t="str">
        <f t="shared" si="29"/>
        <v>21150</v>
      </c>
      <c r="C77" t="str">
        <f t="shared" si="30"/>
        <v>21</v>
      </c>
      <c r="D77" t="str">
        <f t="shared" si="31"/>
        <v>1</v>
      </c>
      <c r="E77" t="str">
        <f t="shared" si="32"/>
        <v>5</v>
      </c>
      <c r="F77" t="str">
        <f t="shared" si="33"/>
        <v>0</v>
      </c>
      <c r="G77" t="str">
        <f t="shared" si="34"/>
        <v>[-0.07099722818630147, 0.8716518787220884, 0.44949360538137584, null]</v>
      </c>
      <c r="H77" t="s">
        <v>638</v>
      </c>
      <c r="I77">
        <f t="shared" si="35"/>
        <v>-7.09972281863014E-2</v>
      </c>
      <c r="J77">
        <f t="shared" si="36"/>
        <v>0.87165187872208805</v>
      </c>
      <c r="K77">
        <f t="shared" si="37"/>
        <v>0.44949360538137501</v>
      </c>
      <c r="L77">
        <f t="shared" si="38"/>
        <v>-1E+17</v>
      </c>
      <c r="M77">
        <f>VALUE(VLOOKUP(B77,'LOOK UP Optimal Policy'!A:F,6,FALSE))</f>
        <v>1</v>
      </c>
      <c r="N77">
        <f t="shared" si="39"/>
        <v>1</v>
      </c>
      <c r="O77">
        <f t="shared" si="40"/>
        <v>1</v>
      </c>
      <c r="P77">
        <f t="shared" si="41"/>
        <v>0</v>
      </c>
      <c r="Q77">
        <f t="shared" si="42"/>
        <v>0</v>
      </c>
      <c r="R77">
        <f t="shared" si="43"/>
        <v>0</v>
      </c>
      <c r="S77">
        <f t="shared" si="44"/>
        <v>0</v>
      </c>
      <c r="T77">
        <f t="shared" si="45"/>
        <v>0</v>
      </c>
      <c r="U77">
        <f t="shared" si="46"/>
        <v>0</v>
      </c>
      <c r="V77">
        <f t="shared" si="47"/>
        <v>0</v>
      </c>
      <c r="W77">
        <f t="shared" si="48"/>
        <v>0</v>
      </c>
      <c r="X77">
        <f t="shared" si="49"/>
        <v>0</v>
      </c>
      <c r="Y77">
        <f t="shared" si="50"/>
        <v>0</v>
      </c>
      <c r="Z77">
        <f t="shared" si="51"/>
        <v>0</v>
      </c>
      <c r="AA77">
        <f t="shared" si="52"/>
        <v>0</v>
      </c>
      <c r="AB77">
        <f t="shared" si="53"/>
        <v>1</v>
      </c>
      <c r="AC77">
        <f t="shared" si="54"/>
        <v>1</v>
      </c>
      <c r="AD77">
        <f t="shared" si="55"/>
        <v>1</v>
      </c>
    </row>
    <row r="78" spans="1:30" x14ac:dyDescent="0.2">
      <c r="A78" t="str">
        <f t="shared" si="28"/>
        <v>State [sum=16, ace=0, dealerCard=3, Pair=1]</v>
      </c>
      <c r="B78" t="str">
        <f t="shared" si="29"/>
        <v>16031</v>
      </c>
      <c r="C78" t="str">
        <f t="shared" si="30"/>
        <v>16</v>
      </c>
      <c r="D78" t="str">
        <f t="shared" si="31"/>
        <v>0</v>
      </c>
      <c r="E78" t="str">
        <f t="shared" si="32"/>
        <v>3</v>
      </c>
      <c r="F78" t="str">
        <f t="shared" si="33"/>
        <v>1</v>
      </c>
      <c r="G78" t="str">
        <f t="shared" si="34"/>
        <v>[-0.41039956166385555, -0.05443995355104558, -0.4784151162541834, 0.0036592609541525422]</v>
      </c>
      <c r="H78" t="s">
        <v>639</v>
      </c>
      <c r="I78">
        <f t="shared" si="35"/>
        <v>-0.41039956166385499</v>
      </c>
      <c r="J78">
        <f t="shared" si="36"/>
        <v>-5.44399535510455E-2</v>
      </c>
      <c r="K78">
        <f t="shared" si="37"/>
        <v>-0.47841511625418298</v>
      </c>
      <c r="L78">
        <f t="shared" si="38"/>
        <v>3.6592609541525401E-3</v>
      </c>
      <c r="M78">
        <f>VALUE(VLOOKUP(B78,'LOOK UP Optimal Policy'!A:F,6,FALSE))</f>
        <v>3</v>
      </c>
      <c r="N78">
        <f t="shared" si="39"/>
        <v>3</v>
      </c>
      <c r="O78">
        <f t="shared" si="40"/>
        <v>1</v>
      </c>
      <c r="P78">
        <f t="shared" si="41"/>
        <v>0</v>
      </c>
      <c r="Q78">
        <f t="shared" si="42"/>
        <v>0</v>
      </c>
      <c r="R78">
        <f t="shared" si="43"/>
        <v>0</v>
      </c>
      <c r="S78">
        <f t="shared" si="44"/>
        <v>0</v>
      </c>
      <c r="T78">
        <f t="shared" si="45"/>
        <v>0</v>
      </c>
      <c r="U78">
        <f t="shared" si="46"/>
        <v>0</v>
      </c>
      <c r="V78">
        <f t="shared" si="47"/>
        <v>0</v>
      </c>
      <c r="W78">
        <f t="shared" si="48"/>
        <v>0</v>
      </c>
      <c r="X78">
        <f t="shared" si="49"/>
        <v>0</v>
      </c>
      <c r="Y78">
        <f t="shared" si="50"/>
        <v>0</v>
      </c>
      <c r="Z78">
        <f t="shared" si="51"/>
        <v>0</v>
      </c>
      <c r="AA78">
        <f t="shared" si="52"/>
        <v>0</v>
      </c>
      <c r="AB78">
        <f t="shared" si="53"/>
        <v>1</v>
      </c>
      <c r="AC78">
        <f t="shared" si="54"/>
        <v>1</v>
      </c>
      <c r="AD78">
        <f t="shared" si="55"/>
        <v>1</v>
      </c>
    </row>
    <row r="79" spans="1:30" x14ac:dyDescent="0.2">
      <c r="A79" t="str">
        <f t="shared" si="28"/>
        <v>State [sum=21, ace=1, dealerCard=10, Pair=0]</v>
      </c>
      <c r="B79" t="str">
        <f t="shared" si="29"/>
        <v>211100</v>
      </c>
      <c r="C79" t="str">
        <f t="shared" si="30"/>
        <v>21</v>
      </c>
      <c r="D79" t="str">
        <f t="shared" si="31"/>
        <v>1</v>
      </c>
      <c r="E79" t="str">
        <f t="shared" si="32"/>
        <v>10</v>
      </c>
      <c r="F79" t="str">
        <f t="shared" si="33"/>
        <v>0</v>
      </c>
      <c r="G79" t="str">
        <f t="shared" si="34"/>
        <v>[-0.09540103403689337, 0.7839025532799611, -0.20587259624466497, null]</v>
      </c>
      <c r="H79" t="s">
        <v>640</v>
      </c>
      <c r="I79">
        <f t="shared" si="35"/>
        <v>-9.5401034036893304E-2</v>
      </c>
      <c r="J79">
        <f t="shared" si="36"/>
        <v>0.78390255327996095</v>
      </c>
      <c r="K79">
        <f t="shared" si="37"/>
        <v>-0.205872596244664</v>
      </c>
      <c r="L79">
        <f t="shared" si="38"/>
        <v>-1E+17</v>
      </c>
      <c r="M79">
        <f>VALUE(VLOOKUP(B79,'LOOK UP Optimal Policy'!A:F,6,FALSE))</f>
        <v>1</v>
      </c>
      <c r="N79">
        <f t="shared" si="39"/>
        <v>1</v>
      </c>
      <c r="O79">
        <f t="shared" si="40"/>
        <v>1</v>
      </c>
      <c r="P79">
        <f t="shared" si="41"/>
        <v>0</v>
      </c>
      <c r="Q79">
        <f t="shared" si="42"/>
        <v>0</v>
      </c>
      <c r="R79">
        <f t="shared" si="43"/>
        <v>0</v>
      </c>
      <c r="S79">
        <f t="shared" si="44"/>
        <v>0</v>
      </c>
      <c r="T79">
        <f t="shared" si="45"/>
        <v>0</v>
      </c>
      <c r="U79">
        <f t="shared" si="46"/>
        <v>0</v>
      </c>
      <c r="V79">
        <f t="shared" si="47"/>
        <v>0</v>
      </c>
      <c r="W79">
        <f t="shared" si="48"/>
        <v>0</v>
      </c>
      <c r="X79">
        <f t="shared" si="49"/>
        <v>0</v>
      </c>
      <c r="Y79">
        <f t="shared" si="50"/>
        <v>0</v>
      </c>
      <c r="Z79">
        <f t="shared" si="51"/>
        <v>0</v>
      </c>
      <c r="AA79">
        <f t="shared" si="52"/>
        <v>0</v>
      </c>
      <c r="AB79">
        <f t="shared" si="53"/>
        <v>1</v>
      </c>
      <c r="AC79">
        <f t="shared" si="54"/>
        <v>1</v>
      </c>
      <c r="AD79">
        <f t="shared" si="55"/>
        <v>1</v>
      </c>
    </row>
    <row r="80" spans="1:30" x14ac:dyDescent="0.2">
      <c r="A80" t="str">
        <f t="shared" si="28"/>
        <v>State [sum=18, ace=0, dealerCard=8, Pair=0]</v>
      </c>
      <c r="B80" t="str">
        <f t="shared" si="29"/>
        <v>18080</v>
      </c>
      <c r="C80" t="str">
        <f t="shared" si="30"/>
        <v>18</v>
      </c>
      <c r="D80" t="str">
        <f t="shared" si="31"/>
        <v>0</v>
      </c>
      <c r="E80" t="str">
        <f t="shared" si="32"/>
        <v>8</v>
      </c>
      <c r="F80" t="str">
        <f t="shared" si="33"/>
        <v>0</v>
      </c>
      <c r="G80" t="str">
        <f t="shared" si="34"/>
        <v>[-0.7510649015411947, -0.13735332303862607, -1.178024368736501, null]</v>
      </c>
      <c r="H80" t="s">
        <v>641</v>
      </c>
      <c r="I80">
        <f t="shared" si="35"/>
        <v>-0.75106490154119399</v>
      </c>
      <c r="J80">
        <f t="shared" si="36"/>
        <v>-0.13735332303862599</v>
      </c>
      <c r="K80">
        <f t="shared" si="37"/>
        <v>-1.1780243687365</v>
      </c>
      <c r="L80">
        <f t="shared" si="38"/>
        <v>-1E+17</v>
      </c>
      <c r="M80">
        <f>VALUE(VLOOKUP(B80,'LOOK UP Optimal Policy'!A:F,6,FALSE))</f>
        <v>1</v>
      </c>
      <c r="N80">
        <f t="shared" si="39"/>
        <v>1</v>
      </c>
      <c r="O80">
        <f t="shared" si="40"/>
        <v>1</v>
      </c>
      <c r="P80">
        <f t="shared" si="41"/>
        <v>0</v>
      </c>
      <c r="Q80">
        <f t="shared" si="42"/>
        <v>0</v>
      </c>
      <c r="R80">
        <f t="shared" si="43"/>
        <v>0</v>
      </c>
      <c r="S80">
        <f t="shared" si="44"/>
        <v>0</v>
      </c>
      <c r="T80">
        <f t="shared" si="45"/>
        <v>0</v>
      </c>
      <c r="U80">
        <f t="shared" si="46"/>
        <v>0</v>
      </c>
      <c r="V80">
        <f t="shared" si="47"/>
        <v>0</v>
      </c>
      <c r="W80">
        <f t="shared" si="48"/>
        <v>0</v>
      </c>
      <c r="X80">
        <f t="shared" si="49"/>
        <v>0</v>
      </c>
      <c r="Y80">
        <f t="shared" si="50"/>
        <v>0</v>
      </c>
      <c r="Z80">
        <f t="shared" si="51"/>
        <v>0</v>
      </c>
      <c r="AA80">
        <f t="shared" si="52"/>
        <v>0</v>
      </c>
      <c r="AB80">
        <f t="shared" si="53"/>
        <v>1</v>
      </c>
      <c r="AC80">
        <f t="shared" si="54"/>
        <v>1</v>
      </c>
      <c r="AD80">
        <f t="shared" si="55"/>
        <v>1</v>
      </c>
    </row>
    <row r="81" spans="1:30" x14ac:dyDescent="0.2">
      <c r="A81" t="str">
        <f t="shared" si="28"/>
        <v>State [sum=18, ace=0, dealerCard=8, Pair=1]</v>
      </c>
      <c r="B81" t="str">
        <f t="shared" si="29"/>
        <v>18081</v>
      </c>
      <c r="C81" t="str">
        <f t="shared" si="30"/>
        <v>18</v>
      </c>
      <c r="D81" t="str">
        <f t="shared" si="31"/>
        <v>0</v>
      </c>
      <c r="E81" t="str">
        <f t="shared" si="32"/>
        <v>8</v>
      </c>
      <c r="F81" t="str">
        <f t="shared" si="33"/>
        <v>1</v>
      </c>
      <c r="G81" t="str">
        <f t="shared" si="34"/>
        <v>[-0.5012602573595087, -0.14606703450857314, -0.6272960266796868, 0.0035227241379425073]</v>
      </c>
      <c r="H81" t="s">
        <v>642</v>
      </c>
      <c r="I81">
        <f t="shared" si="35"/>
        <v>-0.50126025735950797</v>
      </c>
      <c r="J81">
        <f t="shared" si="36"/>
        <v>-0.146067034508573</v>
      </c>
      <c r="K81">
        <f t="shared" si="37"/>
        <v>-0.62729602667968598</v>
      </c>
      <c r="L81">
        <f t="shared" si="38"/>
        <v>3.5227241379425E+16</v>
      </c>
      <c r="M81">
        <f>VALUE(VLOOKUP(B81,'LOOK UP Optimal Policy'!A:F,6,FALSE))</f>
        <v>3</v>
      </c>
      <c r="N81">
        <f t="shared" si="39"/>
        <v>3</v>
      </c>
      <c r="O81">
        <f t="shared" si="40"/>
        <v>1</v>
      </c>
      <c r="P81">
        <f t="shared" si="41"/>
        <v>0</v>
      </c>
      <c r="Q81">
        <f t="shared" si="42"/>
        <v>0</v>
      </c>
      <c r="R81">
        <f t="shared" si="43"/>
        <v>0</v>
      </c>
      <c r="S81">
        <f t="shared" si="44"/>
        <v>0</v>
      </c>
      <c r="T81">
        <f t="shared" si="45"/>
        <v>0</v>
      </c>
      <c r="U81">
        <f t="shared" si="46"/>
        <v>0</v>
      </c>
      <c r="V81">
        <f t="shared" si="47"/>
        <v>0</v>
      </c>
      <c r="W81">
        <f t="shared" si="48"/>
        <v>0</v>
      </c>
      <c r="X81">
        <f t="shared" si="49"/>
        <v>0</v>
      </c>
      <c r="Y81">
        <f t="shared" si="50"/>
        <v>0</v>
      </c>
      <c r="Z81">
        <f t="shared" si="51"/>
        <v>0</v>
      </c>
      <c r="AA81">
        <f t="shared" si="52"/>
        <v>0</v>
      </c>
      <c r="AB81">
        <f t="shared" si="53"/>
        <v>1</v>
      </c>
      <c r="AC81">
        <f t="shared" si="54"/>
        <v>1</v>
      </c>
      <c r="AD81">
        <f t="shared" si="55"/>
        <v>1</v>
      </c>
    </row>
    <row r="82" spans="1:30" x14ac:dyDescent="0.2">
      <c r="A82" t="str">
        <f t="shared" si="28"/>
        <v>State [sum=15, ace=0, dealerCard=1, Pair=0]</v>
      </c>
      <c r="B82" t="str">
        <f t="shared" si="29"/>
        <v>15010</v>
      </c>
      <c r="C82" t="str">
        <f t="shared" si="30"/>
        <v>15</v>
      </c>
      <c r="D82" t="str">
        <f t="shared" si="31"/>
        <v>0</v>
      </c>
      <c r="E82" t="str">
        <f t="shared" si="32"/>
        <v>1</v>
      </c>
      <c r="F82" t="str">
        <f t="shared" si="33"/>
        <v>0</v>
      </c>
      <c r="G82" t="str">
        <f t="shared" si="34"/>
        <v>[-0.501668594090861, -0.7732693589030851, -1.494059788257664, null]</v>
      </c>
      <c r="H82" t="s">
        <v>643</v>
      </c>
      <c r="I82">
        <f t="shared" si="35"/>
        <v>-0.50166859409086095</v>
      </c>
      <c r="J82">
        <f t="shared" si="36"/>
        <v>-0.77326935890308501</v>
      </c>
      <c r="K82">
        <f t="shared" si="37"/>
        <v>-1.4940597882576601</v>
      </c>
      <c r="L82">
        <f t="shared" si="38"/>
        <v>-1E+17</v>
      </c>
      <c r="M82">
        <f>VALUE(VLOOKUP(B82,'LOOK UP Optimal Policy'!A:F,6,FALSE))</f>
        <v>0</v>
      </c>
      <c r="N82">
        <f t="shared" si="39"/>
        <v>0</v>
      </c>
      <c r="O82">
        <f t="shared" si="40"/>
        <v>1</v>
      </c>
      <c r="P82">
        <f t="shared" si="41"/>
        <v>0</v>
      </c>
      <c r="Q82">
        <f t="shared" si="42"/>
        <v>0</v>
      </c>
      <c r="R82">
        <f t="shared" si="43"/>
        <v>0</v>
      </c>
      <c r="S82">
        <f t="shared" si="44"/>
        <v>0</v>
      </c>
      <c r="T82">
        <f t="shared" si="45"/>
        <v>0</v>
      </c>
      <c r="U82">
        <f t="shared" si="46"/>
        <v>0</v>
      </c>
      <c r="V82">
        <f t="shared" si="47"/>
        <v>0</v>
      </c>
      <c r="W82">
        <f t="shared" si="48"/>
        <v>0</v>
      </c>
      <c r="X82">
        <f t="shared" si="49"/>
        <v>0</v>
      </c>
      <c r="Y82">
        <f t="shared" si="50"/>
        <v>0</v>
      </c>
      <c r="Z82">
        <f t="shared" si="51"/>
        <v>0</v>
      </c>
      <c r="AA82">
        <f t="shared" si="52"/>
        <v>0</v>
      </c>
      <c r="AB82">
        <f t="shared" si="53"/>
        <v>1</v>
      </c>
      <c r="AC82">
        <f t="shared" si="54"/>
        <v>1</v>
      </c>
      <c r="AD82">
        <f t="shared" si="55"/>
        <v>1</v>
      </c>
    </row>
    <row r="83" spans="1:30" x14ac:dyDescent="0.2">
      <c r="A83" t="str">
        <f t="shared" si="28"/>
        <v>State [sum=20, ace=1, dealerCard=3, Pair=0]</v>
      </c>
      <c r="B83" t="str">
        <f t="shared" si="29"/>
        <v>20130</v>
      </c>
      <c r="C83" t="str">
        <f t="shared" si="30"/>
        <v>20</v>
      </c>
      <c r="D83" t="str">
        <f t="shared" si="31"/>
        <v>1</v>
      </c>
      <c r="E83" t="str">
        <f t="shared" si="32"/>
        <v>3</v>
      </c>
      <c r="F83" t="str">
        <f t="shared" si="33"/>
        <v>0</v>
      </c>
      <c r="G83" t="str">
        <f t="shared" si="34"/>
        <v>[0.011896015803518123, 0.5480284027189913, 0.4026086685813127, null]</v>
      </c>
      <c r="H83" t="s">
        <v>644</v>
      </c>
      <c r="I83">
        <f t="shared" si="35"/>
        <v>1.18960158035181E-2</v>
      </c>
      <c r="J83">
        <f t="shared" si="36"/>
        <v>0.548028402718991</v>
      </c>
      <c r="K83">
        <f t="shared" si="37"/>
        <v>0.402608668581312</v>
      </c>
      <c r="L83">
        <f t="shared" si="38"/>
        <v>-1E+17</v>
      </c>
      <c r="M83">
        <f>VALUE(VLOOKUP(B83,'LOOK UP Optimal Policy'!A:F,6,FALSE))</f>
        <v>1</v>
      </c>
      <c r="N83">
        <f t="shared" si="39"/>
        <v>1</v>
      </c>
      <c r="O83">
        <f t="shared" si="40"/>
        <v>1</v>
      </c>
      <c r="P83">
        <f t="shared" si="41"/>
        <v>0</v>
      </c>
      <c r="Q83">
        <f t="shared" si="42"/>
        <v>0</v>
      </c>
      <c r="R83">
        <f t="shared" si="43"/>
        <v>0</v>
      </c>
      <c r="S83">
        <f t="shared" si="44"/>
        <v>0</v>
      </c>
      <c r="T83">
        <f t="shared" si="45"/>
        <v>0</v>
      </c>
      <c r="U83">
        <f t="shared" si="46"/>
        <v>0</v>
      </c>
      <c r="V83">
        <f t="shared" si="47"/>
        <v>0</v>
      </c>
      <c r="W83">
        <f t="shared" si="48"/>
        <v>0</v>
      </c>
      <c r="X83">
        <f t="shared" si="49"/>
        <v>0</v>
      </c>
      <c r="Y83">
        <f t="shared" si="50"/>
        <v>0</v>
      </c>
      <c r="Z83">
        <f t="shared" si="51"/>
        <v>0</v>
      </c>
      <c r="AA83">
        <f t="shared" si="52"/>
        <v>0</v>
      </c>
      <c r="AB83">
        <f t="shared" si="53"/>
        <v>1</v>
      </c>
      <c r="AC83">
        <f t="shared" si="54"/>
        <v>1</v>
      </c>
      <c r="AD83">
        <f t="shared" si="55"/>
        <v>1</v>
      </c>
    </row>
    <row r="84" spans="1:30" x14ac:dyDescent="0.2">
      <c r="A84" t="str">
        <f t="shared" si="28"/>
        <v>State [sum=17, ace=0, dealerCard=6, Pair=0]</v>
      </c>
      <c r="B84" t="str">
        <f t="shared" si="29"/>
        <v>17060</v>
      </c>
      <c r="C84" t="str">
        <f t="shared" si="30"/>
        <v>17</v>
      </c>
      <c r="D84" t="str">
        <f t="shared" si="31"/>
        <v>0</v>
      </c>
      <c r="E84" t="str">
        <f t="shared" si="32"/>
        <v>6</v>
      </c>
      <c r="F84" t="str">
        <f t="shared" si="33"/>
        <v>0</v>
      </c>
      <c r="G84" t="str">
        <f t="shared" si="34"/>
        <v>[-0.6779343620180316, -0.08804306194865792, -1.0380064561382427, null]</v>
      </c>
      <c r="H84" t="s">
        <v>645</v>
      </c>
      <c r="I84">
        <f t="shared" si="35"/>
        <v>-0.67793436201803103</v>
      </c>
      <c r="J84">
        <f t="shared" si="36"/>
        <v>-8.8043061948657894E-2</v>
      </c>
      <c r="K84">
        <f t="shared" si="37"/>
        <v>-1.0380064561382401</v>
      </c>
      <c r="L84">
        <f t="shared" si="38"/>
        <v>-1E+17</v>
      </c>
      <c r="M84">
        <f>VALUE(VLOOKUP(B84,'LOOK UP Optimal Policy'!A:F,6,FALSE))</f>
        <v>1</v>
      </c>
      <c r="N84">
        <f t="shared" si="39"/>
        <v>1</v>
      </c>
      <c r="O84">
        <f t="shared" si="40"/>
        <v>1</v>
      </c>
      <c r="P84">
        <f t="shared" si="41"/>
        <v>0</v>
      </c>
      <c r="Q84">
        <f t="shared" si="42"/>
        <v>0</v>
      </c>
      <c r="R84">
        <f t="shared" si="43"/>
        <v>0</v>
      </c>
      <c r="S84">
        <f t="shared" si="44"/>
        <v>0</v>
      </c>
      <c r="T84">
        <f t="shared" si="45"/>
        <v>0</v>
      </c>
      <c r="U84">
        <f t="shared" si="46"/>
        <v>0</v>
      </c>
      <c r="V84">
        <f t="shared" si="47"/>
        <v>0</v>
      </c>
      <c r="W84">
        <f t="shared" si="48"/>
        <v>0</v>
      </c>
      <c r="X84">
        <f t="shared" si="49"/>
        <v>0</v>
      </c>
      <c r="Y84">
        <f t="shared" si="50"/>
        <v>0</v>
      </c>
      <c r="Z84">
        <f t="shared" si="51"/>
        <v>0</v>
      </c>
      <c r="AA84">
        <f t="shared" si="52"/>
        <v>0</v>
      </c>
      <c r="AB84">
        <f t="shared" si="53"/>
        <v>1</v>
      </c>
      <c r="AC84">
        <f t="shared" si="54"/>
        <v>1</v>
      </c>
      <c r="AD84">
        <f t="shared" si="55"/>
        <v>1</v>
      </c>
    </row>
    <row r="85" spans="1:30" x14ac:dyDescent="0.2">
      <c r="A85" t="str">
        <f t="shared" si="28"/>
        <v>State [sum=4, ace=0, dealerCard=10, Pair=0]</v>
      </c>
      <c r="B85" t="str">
        <f t="shared" si="29"/>
        <v>40100</v>
      </c>
      <c r="C85" t="str">
        <f t="shared" si="30"/>
        <v>4</v>
      </c>
      <c r="D85" t="str">
        <f t="shared" si="31"/>
        <v>0</v>
      </c>
      <c r="E85" t="str">
        <f t="shared" si="32"/>
        <v>10</v>
      </c>
      <c r="F85" t="str">
        <f t="shared" si="33"/>
        <v>0</v>
      </c>
      <c r="G85" t="str">
        <f t="shared" si="34"/>
        <v>[-0.00216345976440778, -0.1390762010449431, -0.2922899571694151, null]</v>
      </c>
      <c r="H85" t="s">
        <v>646</v>
      </c>
      <c r="I85">
        <f t="shared" si="35"/>
        <v>-2.1634597644077801E-3</v>
      </c>
      <c r="J85">
        <f t="shared" si="36"/>
        <v>-0.139076201044943</v>
      </c>
      <c r="K85">
        <f t="shared" si="37"/>
        <v>-0.29228995716941503</v>
      </c>
      <c r="L85">
        <f t="shared" si="38"/>
        <v>-1E+17</v>
      </c>
      <c r="M85">
        <f>VALUE(VLOOKUP(B85,'LOOK UP Optimal Policy'!A:F,6,FALSE))</f>
        <v>0</v>
      </c>
      <c r="N85">
        <f t="shared" si="39"/>
        <v>0</v>
      </c>
      <c r="O85">
        <f t="shared" si="40"/>
        <v>1</v>
      </c>
      <c r="P85">
        <f t="shared" si="41"/>
        <v>0</v>
      </c>
      <c r="Q85">
        <f t="shared" si="42"/>
        <v>0</v>
      </c>
      <c r="R85">
        <f t="shared" si="43"/>
        <v>0</v>
      </c>
      <c r="S85">
        <f t="shared" si="44"/>
        <v>0</v>
      </c>
      <c r="T85">
        <f t="shared" si="45"/>
        <v>0</v>
      </c>
      <c r="U85">
        <f t="shared" si="46"/>
        <v>0</v>
      </c>
      <c r="V85">
        <f t="shared" si="47"/>
        <v>0</v>
      </c>
      <c r="W85">
        <f t="shared" si="48"/>
        <v>0</v>
      </c>
      <c r="X85">
        <f t="shared" si="49"/>
        <v>0</v>
      </c>
      <c r="Y85">
        <f t="shared" si="50"/>
        <v>0</v>
      </c>
      <c r="Z85">
        <f t="shared" si="51"/>
        <v>0</v>
      </c>
      <c r="AA85">
        <f t="shared" si="52"/>
        <v>0</v>
      </c>
      <c r="AB85">
        <f t="shared" si="53"/>
        <v>1</v>
      </c>
      <c r="AC85">
        <f t="shared" si="54"/>
        <v>1</v>
      </c>
      <c r="AD85">
        <f t="shared" si="55"/>
        <v>1</v>
      </c>
    </row>
    <row r="86" spans="1:30" x14ac:dyDescent="0.2">
      <c r="A86" t="str">
        <f t="shared" si="28"/>
        <v>State [sum=4, ace=0, dealerCard=10, Pair=1]</v>
      </c>
      <c r="B86" t="str">
        <f t="shared" si="29"/>
        <v>40101</v>
      </c>
      <c r="C86" t="str">
        <f t="shared" si="30"/>
        <v>4</v>
      </c>
      <c r="D86" t="str">
        <f t="shared" si="31"/>
        <v>0</v>
      </c>
      <c r="E86" t="str">
        <f t="shared" si="32"/>
        <v>10</v>
      </c>
      <c r="F86" t="str">
        <f t="shared" si="33"/>
        <v>1</v>
      </c>
      <c r="G86" t="str">
        <f t="shared" si="34"/>
        <v>[-0.009309739177172647, -0.6095374787076199, -1.1635162877214855, -0.009452327522284847]</v>
      </c>
      <c r="H86" t="s">
        <v>647</v>
      </c>
      <c r="I86">
        <f t="shared" si="35"/>
        <v>-9.3097391771726403E-3</v>
      </c>
      <c r="J86">
        <f t="shared" si="36"/>
        <v>-0.60953747870761898</v>
      </c>
      <c r="K86">
        <f t="shared" si="37"/>
        <v>-1.16351628772148</v>
      </c>
      <c r="L86">
        <f t="shared" si="38"/>
        <v>-9.4523275222848403E-3</v>
      </c>
      <c r="M86">
        <f>VALUE(VLOOKUP(B86,'LOOK UP Optimal Policy'!A:F,6,FALSE))</f>
        <v>0</v>
      </c>
      <c r="N86">
        <f t="shared" si="39"/>
        <v>0</v>
      </c>
      <c r="O86">
        <f t="shared" si="40"/>
        <v>1</v>
      </c>
      <c r="P86">
        <f t="shared" si="41"/>
        <v>0</v>
      </c>
      <c r="Q86">
        <f t="shared" si="42"/>
        <v>0</v>
      </c>
      <c r="R86">
        <f t="shared" si="43"/>
        <v>0</v>
      </c>
      <c r="S86">
        <f t="shared" si="44"/>
        <v>0</v>
      </c>
      <c r="T86">
        <f t="shared" si="45"/>
        <v>0</v>
      </c>
      <c r="U86">
        <f t="shared" si="46"/>
        <v>0</v>
      </c>
      <c r="V86">
        <f t="shared" si="47"/>
        <v>0</v>
      </c>
      <c r="W86">
        <f t="shared" si="48"/>
        <v>0</v>
      </c>
      <c r="X86">
        <f t="shared" si="49"/>
        <v>0</v>
      </c>
      <c r="Y86">
        <f t="shared" si="50"/>
        <v>0</v>
      </c>
      <c r="Z86">
        <f t="shared" si="51"/>
        <v>0</v>
      </c>
      <c r="AA86">
        <f t="shared" si="52"/>
        <v>0</v>
      </c>
      <c r="AB86">
        <f t="shared" si="53"/>
        <v>1</v>
      </c>
      <c r="AC86">
        <f t="shared" si="54"/>
        <v>1</v>
      </c>
      <c r="AD86">
        <f t="shared" si="55"/>
        <v>1</v>
      </c>
    </row>
    <row r="87" spans="1:30" x14ac:dyDescent="0.2">
      <c r="A87" t="str">
        <f t="shared" si="28"/>
        <v>State [sum=19, ace=1, dealerCard=1, Pair=0]</v>
      </c>
      <c r="B87" t="str">
        <f t="shared" si="29"/>
        <v>19110</v>
      </c>
      <c r="C87" t="str">
        <f t="shared" si="30"/>
        <v>19</v>
      </c>
      <c r="D87" t="str">
        <f t="shared" si="31"/>
        <v>1</v>
      </c>
      <c r="E87" t="str">
        <f t="shared" si="32"/>
        <v>1</v>
      </c>
      <c r="F87" t="str">
        <f t="shared" si="33"/>
        <v>0</v>
      </c>
      <c r="G87" t="str">
        <f t="shared" si="34"/>
        <v>[-0.015567256960618696, -0.20212415029704162, -0.8569709294621083, null]</v>
      </c>
      <c r="H87" t="s">
        <v>648</v>
      </c>
      <c r="I87">
        <f t="shared" si="35"/>
        <v>-1.55672569606186E-2</v>
      </c>
      <c r="J87">
        <f t="shared" si="36"/>
        <v>-0.20212415029704101</v>
      </c>
      <c r="K87">
        <f t="shared" si="37"/>
        <v>-0.85697092946210796</v>
      </c>
      <c r="L87">
        <f t="shared" si="38"/>
        <v>-1E+17</v>
      </c>
      <c r="M87">
        <f>VALUE(VLOOKUP(B87,'LOOK UP Optimal Policy'!A:F,6,FALSE))</f>
        <v>1</v>
      </c>
      <c r="N87">
        <f t="shared" si="39"/>
        <v>0</v>
      </c>
      <c r="O87">
        <f t="shared" si="40"/>
        <v>0</v>
      </c>
      <c r="P87">
        <f t="shared" si="41"/>
        <v>12.983928434429153</v>
      </c>
      <c r="Q87">
        <f t="shared" si="42"/>
        <v>0</v>
      </c>
      <c r="R87">
        <f t="shared" si="43"/>
        <v>0</v>
      </c>
      <c r="S87">
        <f t="shared" si="44"/>
        <v>0</v>
      </c>
      <c r="T87">
        <f t="shared" si="45"/>
        <v>0</v>
      </c>
      <c r="U87">
        <f t="shared" si="46"/>
        <v>0</v>
      </c>
      <c r="V87">
        <f t="shared" si="47"/>
        <v>0</v>
      </c>
      <c r="W87">
        <f t="shared" si="48"/>
        <v>0</v>
      </c>
      <c r="X87">
        <f t="shared" si="49"/>
        <v>0</v>
      </c>
      <c r="Y87">
        <f t="shared" si="50"/>
        <v>0</v>
      </c>
      <c r="Z87">
        <f t="shared" si="51"/>
        <v>0</v>
      </c>
      <c r="AA87">
        <f t="shared" si="52"/>
        <v>0</v>
      </c>
      <c r="AB87">
        <f t="shared" si="53"/>
        <v>12.983928434429153</v>
      </c>
      <c r="AC87">
        <f t="shared" si="54"/>
        <v>0</v>
      </c>
      <c r="AD87">
        <f t="shared" si="55"/>
        <v>0</v>
      </c>
    </row>
    <row r="88" spans="1:30" x14ac:dyDescent="0.2">
      <c r="A88" t="str">
        <f t="shared" si="28"/>
        <v>State [sum=16, ace=0, dealerCard=4, Pair=0]</v>
      </c>
      <c r="B88" t="str">
        <f t="shared" si="29"/>
        <v>16040</v>
      </c>
      <c r="C88" t="str">
        <f t="shared" si="30"/>
        <v>16</v>
      </c>
      <c r="D88" t="str">
        <f t="shared" si="31"/>
        <v>0</v>
      </c>
      <c r="E88" t="str">
        <f t="shared" si="32"/>
        <v>4</v>
      </c>
      <c r="F88" t="str">
        <f t="shared" si="33"/>
        <v>0</v>
      </c>
      <c r="G88" t="str">
        <f t="shared" si="34"/>
        <v>[-0.6161602628397097, -0.03136425690265626, -1.1151434538034717, null]</v>
      </c>
      <c r="H88" t="s">
        <v>649</v>
      </c>
      <c r="I88">
        <f t="shared" si="35"/>
        <v>-0.61616026283970904</v>
      </c>
      <c r="J88">
        <f t="shared" si="36"/>
        <v>-3.13642569026562E-2</v>
      </c>
      <c r="K88">
        <f t="shared" si="37"/>
        <v>-1.1151434538034699</v>
      </c>
      <c r="L88">
        <f t="shared" si="38"/>
        <v>-1E+17</v>
      </c>
      <c r="M88">
        <f>VALUE(VLOOKUP(B88,'LOOK UP Optimal Policy'!A:F,6,FALSE))</f>
        <v>1</v>
      </c>
      <c r="N88">
        <f t="shared" si="39"/>
        <v>1</v>
      </c>
      <c r="O88">
        <f t="shared" si="40"/>
        <v>1</v>
      </c>
      <c r="P88">
        <f t="shared" si="41"/>
        <v>0</v>
      </c>
      <c r="Q88">
        <f t="shared" si="42"/>
        <v>0</v>
      </c>
      <c r="R88">
        <f t="shared" si="43"/>
        <v>0</v>
      </c>
      <c r="S88">
        <f t="shared" si="44"/>
        <v>0</v>
      </c>
      <c r="T88">
        <f t="shared" si="45"/>
        <v>0</v>
      </c>
      <c r="U88">
        <f t="shared" si="46"/>
        <v>0</v>
      </c>
      <c r="V88">
        <f t="shared" si="47"/>
        <v>0</v>
      </c>
      <c r="W88">
        <f t="shared" si="48"/>
        <v>0</v>
      </c>
      <c r="X88">
        <f t="shared" si="49"/>
        <v>0</v>
      </c>
      <c r="Y88">
        <f t="shared" si="50"/>
        <v>0</v>
      </c>
      <c r="Z88">
        <f t="shared" si="51"/>
        <v>0</v>
      </c>
      <c r="AA88">
        <f t="shared" si="52"/>
        <v>0</v>
      </c>
      <c r="AB88">
        <f t="shared" si="53"/>
        <v>1</v>
      </c>
      <c r="AC88">
        <f t="shared" si="54"/>
        <v>1</v>
      </c>
      <c r="AD88">
        <f t="shared" si="55"/>
        <v>1</v>
      </c>
    </row>
    <row r="89" spans="1:30" x14ac:dyDescent="0.2">
      <c r="A89" t="str">
        <f t="shared" si="28"/>
        <v>State [sum=21, ace=1, dealerCard=6, Pair=0]</v>
      </c>
      <c r="B89" t="str">
        <f t="shared" si="29"/>
        <v>21160</v>
      </c>
      <c r="C89" t="str">
        <f t="shared" si="30"/>
        <v>21</v>
      </c>
      <c r="D89" t="str">
        <f t="shared" si="31"/>
        <v>1</v>
      </c>
      <c r="E89" t="str">
        <f t="shared" si="32"/>
        <v>6</v>
      </c>
      <c r="F89" t="str">
        <f t="shared" si="33"/>
        <v>0</v>
      </c>
      <c r="G89" t="str">
        <f t="shared" si="34"/>
        <v>[-0.08361970470906174, 0.8299014540177064, 0.5457143144794283, null]</v>
      </c>
      <c r="H89" t="s">
        <v>650</v>
      </c>
      <c r="I89">
        <f t="shared" si="35"/>
        <v>-8.3619704709061701E-2</v>
      </c>
      <c r="J89">
        <f t="shared" si="36"/>
        <v>0.82990145401770599</v>
      </c>
      <c r="K89">
        <f t="shared" si="37"/>
        <v>0.54571431447942798</v>
      </c>
      <c r="L89">
        <f t="shared" si="38"/>
        <v>-1E+17</v>
      </c>
      <c r="M89">
        <f>VALUE(VLOOKUP(B89,'LOOK UP Optimal Policy'!A:F,6,FALSE))</f>
        <v>1</v>
      </c>
      <c r="N89">
        <f t="shared" si="39"/>
        <v>1</v>
      </c>
      <c r="O89">
        <f t="shared" si="40"/>
        <v>1</v>
      </c>
      <c r="P89">
        <f t="shared" si="41"/>
        <v>0</v>
      </c>
      <c r="Q89">
        <f t="shared" si="42"/>
        <v>0</v>
      </c>
      <c r="R89">
        <f t="shared" si="43"/>
        <v>0</v>
      </c>
      <c r="S89">
        <f t="shared" si="44"/>
        <v>0</v>
      </c>
      <c r="T89">
        <f t="shared" si="45"/>
        <v>0</v>
      </c>
      <c r="U89">
        <f t="shared" si="46"/>
        <v>0</v>
      </c>
      <c r="V89">
        <f t="shared" si="47"/>
        <v>0</v>
      </c>
      <c r="W89">
        <f t="shared" si="48"/>
        <v>0</v>
      </c>
      <c r="X89">
        <f t="shared" si="49"/>
        <v>0</v>
      </c>
      <c r="Y89">
        <f t="shared" si="50"/>
        <v>0</v>
      </c>
      <c r="Z89">
        <f t="shared" si="51"/>
        <v>0</v>
      </c>
      <c r="AA89">
        <f t="shared" si="52"/>
        <v>0</v>
      </c>
      <c r="AB89">
        <f t="shared" si="53"/>
        <v>1</v>
      </c>
      <c r="AC89">
        <f t="shared" si="54"/>
        <v>1</v>
      </c>
      <c r="AD89">
        <f t="shared" si="55"/>
        <v>1</v>
      </c>
    </row>
    <row r="90" spans="1:30" x14ac:dyDescent="0.2">
      <c r="A90" t="str">
        <f t="shared" si="28"/>
        <v>State [sum=16, ace=0, dealerCard=4, Pair=1]</v>
      </c>
      <c r="B90" t="str">
        <f t="shared" si="29"/>
        <v>16041</v>
      </c>
      <c r="C90" t="str">
        <f t="shared" si="30"/>
        <v>16</v>
      </c>
      <c r="D90" t="str">
        <f t="shared" si="31"/>
        <v>0</v>
      </c>
      <c r="E90" t="str">
        <f t="shared" si="32"/>
        <v>4</v>
      </c>
      <c r="F90" t="str">
        <f t="shared" si="33"/>
        <v>1</v>
      </c>
      <c r="G90" t="str">
        <f t="shared" si="34"/>
        <v>[-0.4533545946905204, -0.0056544203257094285, -0.7566480131840645, 0.005858778853714991]</v>
      </c>
      <c r="H90" t="s">
        <v>651</v>
      </c>
      <c r="I90">
        <f t="shared" si="35"/>
        <v>-0.45335459469051997</v>
      </c>
      <c r="J90">
        <f t="shared" si="36"/>
        <v>-5.6544203257094198E-3</v>
      </c>
      <c r="K90">
        <f t="shared" si="37"/>
        <v>-0.75664801318406405</v>
      </c>
      <c r="L90">
        <f t="shared" si="38"/>
        <v>5.8587788537149896E-3</v>
      </c>
      <c r="M90">
        <f>VALUE(VLOOKUP(B90,'LOOK UP Optimal Policy'!A:F,6,FALSE))</f>
        <v>3</v>
      </c>
      <c r="N90">
        <f t="shared" si="39"/>
        <v>3</v>
      </c>
      <c r="O90">
        <f t="shared" si="40"/>
        <v>1</v>
      </c>
      <c r="P90">
        <f t="shared" si="41"/>
        <v>0</v>
      </c>
      <c r="Q90">
        <f t="shared" si="42"/>
        <v>0</v>
      </c>
      <c r="R90">
        <f t="shared" si="43"/>
        <v>0</v>
      </c>
      <c r="S90">
        <f t="shared" si="44"/>
        <v>0</v>
      </c>
      <c r="T90">
        <f t="shared" si="45"/>
        <v>0</v>
      </c>
      <c r="U90">
        <f t="shared" si="46"/>
        <v>0</v>
      </c>
      <c r="V90">
        <f t="shared" si="47"/>
        <v>0</v>
      </c>
      <c r="W90">
        <f t="shared" si="48"/>
        <v>0</v>
      </c>
      <c r="X90">
        <f t="shared" si="49"/>
        <v>0</v>
      </c>
      <c r="Y90">
        <f t="shared" si="50"/>
        <v>0</v>
      </c>
      <c r="Z90">
        <f t="shared" si="51"/>
        <v>0</v>
      </c>
      <c r="AA90">
        <f t="shared" si="52"/>
        <v>0</v>
      </c>
      <c r="AB90">
        <f t="shared" si="53"/>
        <v>1</v>
      </c>
      <c r="AC90">
        <f t="shared" si="54"/>
        <v>1</v>
      </c>
      <c r="AD90">
        <f t="shared" si="55"/>
        <v>1</v>
      </c>
    </row>
    <row r="91" spans="1:30" x14ac:dyDescent="0.2">
      <c r="A91" t="str">
        <f t="shared" si="28"/>
        <v>State [sum=18, ace=0, dealerCard=9, Pair=0]</v>
      </c>
      <c r="B91" t="str">
        <f t="shared" si="29"/>
        <v>18090</v>
      </c>
      <c r="C91" t="str">
        <f t="shared" si="30"/>
        <v>18</v>
      </c>
      <c r="D91" t="str">
        <f t="shared" si="31"/>
        <v>0</v>
      </c>
      <c r="E91" t="str">
        <f t="shared" si="32"/>
        <v>9</v>
      </c>
      <c r="F91" t="str">
        <f t="shared" si="33"/>
        <v>0</v>
      </c>
      <c r="G91" t="str">
        <f t="shared" si="34"/>
        <v>[-0.783223120727707, -0.19392776707730167, -1.333780988193223, null]</v>
      </c>
      <c r="H91" t="s">
        <v>652</v>
      </c>
      <c r="I91">
        <f t="shared" si="35"/>
        <v>-0.78322312072770695</v>
      </c>
      <c r="J91">
        <f t="shared" si="36"/>
        <v>-0.193927767077301</v>
      </c>
      <c r="K91">
        <f t="shared" si="37"/>
        <v>-1.3337809881932201</v>
      </c>
      <c r="L91">
        <f t="shared" si="38"/>
        <v>-1E+17</v>
      </c>
      <c r="M91">
        <f>VALUE(VLOOKUP(B91,'LOOK UP Optimal Policy'!A:F,6,FALSE))</f>
        <v>1</v>
      </c>
      <c r="N91">
        <f t="shared" si="39"/>
        <v>1</v>
      </c>
      <c r="O91">
        <f t="shared" si="40"/>
        <v>1</v>
      </c>
      <c r="P91">
        <f t="shared" si="41"/>
        <v>0</v>
      </c>
      <c r="Q91">
        <f t="shared" si="42"/>
        <v>0</v>
      </c>
      <c r="R91">
        <f t="shared" si="43"/>
        <v>0</v>
      </c>
      <c r="S91">
        <f t="shared" si="44"/>
        <v>0</v>
      </c>
      <c r="T91">
        <f t="shared" si="45"/>
        <v>0</v>
      </c>
      <c r="U91">
        <f t="shared" si="46"/>
        <v>0</v>
      </c>
      <c r="V91">
        <f t="shared" si="47"/>
        <v>0</v>
      </c>
      <c r="W91">
        <f t="shared" si="48"/>
        <v>0</v>
      </c>
      <c r="X91">
        <f t="shared" si="49"/>
        <v>0</v>
      </c>
      <c r="Y91">
        <f t="shared" si="50"/>
        <v>0</v>
      </c>
      <c r="Z91">
        <f t="shared" si="51"/>
        <v>0</v>
      </c>
      <c r="AA91">
        <f t="shared" si="52"/>
        <v>0</v>
      </c>
      <c r="AB91">
        <f t="shared" si="53"/>
        <v>1</v>
      </c>
      <c r="AC91">
        <f t="shared" si="54"/>
        <v>1</v>
      </c>
      <c r="AD91">
        <f t="shared" si="55"/>
        <v>1</v>
      </c>
    </row>
    <row r="92" spans="1:30" x14ac:dyDescent="0.2">
      <c r="A92" t="str">
        <f t="shared" si="28"/>
        <v>State [sum=18, ace=0, dealerCard=9, Pair=1]</v>
      </c>
      <c r="B92" t="str">
        <f t="shared" si="29"/>
        <v>18091</v>
      </c>
      <c r="C92" t="str">
        <f t="shared" si="30"/>
        <v>18</v>
      </c>
      <c r="D92" t="str">
        <f t="shared" si="31"/>
        <v>0</v>
      </c>
      <c r="E92" t="str">
        <f t="shared" si="32"/>
        <v>9</v>
      </c>
      <c r="F92" t="str">
        <f t="shared" si="33"/>
        <v>1</v>
      </c>
      <c r="G92" t="str">
        <f t="shared" si="34"/>
        <v>[-0.49554932755872816, -0.20848667978380908, -0.9609626478654538, -0.011611061551462193]</v>
      </c>
      <c r="H92" t="s">
        <v>653</v>
      </c>
      <c r="I92">
        <f t="shared" si="35"/>
        <v>-0.49554932755872799</v>
      </c>
      <c r="J92">
        <f t="shared" si="36"/>
        <v>-0.208486679783809</v>
      </c>
      <c r="K92">
        <f t="shared" si="37"/>
        <v>-0.96096264786545305</v>
      </c>
      <c r="L92">
        <f t="shared" si="38"/>
        <v>1.1611061551462101E-2</v>
      </c>
      <c r="M92">
        <f>VALUE(VLOOKUP(B92,'LOOK UP Optimal Policy'!A:F,6,FALSE))</f>
        <v>3</v>
      </c>
      <c r="N92">
        <f t="shared" si="39"/>
        <v>3</v>
      </c>
      <c r="O92">
        <f t="shared" si="40"/>
        <v>1</v>
      </c>
      <c r="P92">
        <f t="shared" si="41"/>
        <v>0</v>
      </c>
      <c r="Q92">
        <f t="shared" si="42"/>
        <v>0</v>
      </c>
      <c r="R92">
        <f t="shared" si="43"/>
        <v>0</v>
      </c>
      <c r="S92">
        <f t="shared" si="44"/>
        <v>0</v>
      </c>
      <c r="T92">
        <f t="shared" si="45"/>
        <v>0</v>
      </c>
      <c r="U92">
        <f t="shared" si="46"/>
        <v>0</v>
      </c>
      <c r="V92">
        <f t="shared" si="47"/>
        <v>0</v>
      </c>
      <c r="W92">
        <f t="shared" si="48"/>
        <v>0</v>
      </c>
      <c r="X92">
        <f t="shared" si="49"/>
        <v>0</v>
      </c>
      <c r="Y92">
        <f t="shared" si="50"/>
        <v>0</v>
      </c>
      <c r="Z92">
        <f t="shared" si="51"/>
        <v>0</v>
      </c>
      <c r="AA92">
        <f t="shared" si="52"/>
        <v>0</v>
      </c>
      <c r="AB92">
        <f t="shared" si="53"/>
        <v>1</v>
      </c>
      <c r="AC92">
        <f t="shared" si="54"/>
        <v>1</v>
      </c>
      <c r="AD92">
        <f t="shared" si="55"/>
        <v>1</v>
      </c>
    </row>
    <row r="93" spans="1:30" x14ac:dyDescent="0.2">
      <c r="A93" t="str">
        <f t="shared" si="28"/>
        <v>State [sum=15, ace=0, dealerCard=2, Pair=0]</v>
      </c>
      <c r="B93" t="str">
        <f t="shared" si="29"/>
        <v>15020</v>
      </c>
      <c r="C93" t="str">
        <f t="shared" si="30"/>
        <v>15</v>
      </c>
      <c r="D93" t="str">
        <f t="shared" si="31"/>
        <v>0</v>
      </c>
      <c r="E93" t="str">
        <f t="shared" si="32"/>
        <v>2</v>
      </c>
      <c r="F93" t="str">
        <f t="shared" si="33"/>
        <v>0</v>
      </c>
      <c r="G93" t="str">
        <f t="shared" si="34"/>
        <v>[-0.4730977532235034, -0.15536699598022707, -0.9559272997111122, null]</v>
      </c>
      <c r="H93" t="s">
        <v>654</v>
      </c>
      <c r="I93">
        <f t="shared" si="35"/>
        <v>-0.473097753223503</v>
      </c>
      <c r="J93">
        <f t="shared" si="36"/>
        <v>-0.15536699598022699</v>
      </c>
      <c r="K93">
        <f t="shared" si="37"/>
        <v>-0.95592729971111201</v>
      </c>
      <c r="L93">
        <f t="shared" si="38"/>
        <v>-1E+17</v>
      </c>
      <c r="M93">
        <f>VALUE(VLOOKUP(B93,'LOOK UP Optimal Policy'!A:F,6,FALSE))</f>
        <v>1</v>
      </c>
      <c r="N93">
        <f t="shared" si="39"/>
        <v>1</v>
      </c>
      <c r="O93">
        <f t="shared" si="40"/>
        <v>1</v>
      </c>
      <c r="P93">
        <f t="shared" si="41"/>
        <v>0</v>
      </c>
      <c r="Q93">
        <f t="shared" si="42"/>
        <v>0</v>
      </c>
      <c r="R93">
        <f t="shared" si="43"/>
        <v>0</v>
      </c>
      <c r="S93">
        <f t="shared" si="44"/>
        <v>0</v>
      </c>
      <c r="T93">
        <f t="shared" si="45"/>
        <v>0</v>
      </c>
      <c r="U93">
        <f t="shared" si="46"/>
        <v>0</v>
      </c>
      <c r="V93">
        <f t="shared" si="47"/>
        <v>0</v>
      </c>
      <c r="W93">
        <f t="shared" si="48"/>
        <v>0</v>
      </c>
      <c r="X93">
        <f t="shared" si="49"/>
        <v>0</v>
      </c>
      <c r="Y93">
        <f t="shared" si="50"/>
        <v>0</v>
      </c>
      <c r="Z93">
        <f t="shared" si="51"/>
        <v>0</v>
      </c>
      <c r="AA93">
        <f t="shared" si="52"/>
        <v>0</v>
      </c>
      <c r="AB93">
        <f t="shared" si="53"/>
        <v>1</v>
      </c>
      <c r="AC93">
        <f t="shared" si="54"/>
        <v>1</v>
      </c>
      <c r="AD93">
        <f t="shared" si="55"/>
        <v>1</v>
      </c>
    </row>
    <row r="94" spans="1:30" x14ac:dyDescent="0.2">
      <c r="A94" t="str">
        <f t="shared" si="28"/>
        <v>State [sum=20, ace=1, dealerCard=4, Pair=0]</v>
      </c>
      <c r="B94" t="str">
        <f t="shared" si="29"/>
        <v>20140</v>
      </c>
      <c r="C94" t="str">
        <f t="shared" si="30"/>
        <v>20</v>
      </c>
      <c r="D94" t="str">
        <f t="shared" si="31"/>
        <v>1</v>
      </c>
      <c r="E94" t="str">
        <f t="shared" si="32"/>
        <v>4</v>
      </c>
      <c r="F94" t="str">
        <f t="shared" si="33"/>
        <v>0</v>
      </c>
      <c r="G94" t="str">
        <f t="shared" si="34"/>
        <v>[0.01130880986137727, 0.5822552987825939, 0.39009460406768104, null]</v>
      </c>
      <c r="H94" t="s">
        <v>655</v>
      </c>
      <c r="I94">
        <f t="shared" si="35"/>
        <v>1.13088098613772E-2</v>
      </c>
      <c r="J94">
        <f t="shared" si="36"/>
        <v>0.58225529878259297</v>
      </c>
      <c r="K94">
        <f t="shared" si="37"/>
        <v>0.39009460406768098</v>
      </c>
      <c r="L94">
        <f t="shared" si="38"/>
        <v>-1E+17</v>
      </c>
      <c r="M94">
        <f>VALUE(VLOOKUP(B94,'LOOK UP Optimal Policy'!A:F,6,FALSE))</f>
        <v>1</v>
      </c>
      <c r="N94">
        <f t="shared" si="39"/>
        <v>1</v>
      </c>
      <c r="O94">
        <f t="shared" si="40"/>
        <v>1</v>
      </c>
      <c r="P94">
        <f t="shared" si="41"/>
        <v>0</v>
      </c>
      <c r="Q94">
        <f t="shared" si="42"/>
        <v>0</v>
      </c>
      <c r="R94">
        <f t="shared" si="43"/>
        <v>0</v>
      </c>
      <c r="S94">
        <f t="shared" si="44"/>
        <v>0</v>
      </c>
      <c r="T94">
        <f t="shared" si="45"/>
        <v>0</v>
      </c>
      <c r="U94">
        <f t="shared" si="46"/>
        <v>0</v>
      </c>
      <c r="V94">
        <f t="shared" si="47"/>
        <v>0</v>
      </c>
      <c r="W94">
        <f t="shared" si="48"/>
        <v>0</v>
      </c>
      <c r="X94">
        <f t="shared" si="49"/>
        <v>0</v>
      </c>
      <c r="Y94">
        <f t="shared" si="50"/>
        <v>0</v>
      </c>
      <c r="Z94">
        <f t="shared" si="51"/>
        <v>0</v>
      </c>
      <c r="AA94">
        <f t="shared" si="52"/>
        <v>0</v>
      </c>
      <c r="AB94">
        <f t="shared" si="53"/>
        <v>1</v>
      </c>
      <c r="AC94">
        <f t="shared" si="54"/>
        <v>1</v>
      </c>
      <c r="AD94">
        <f t="shared" si="55"/>
        <v>1</v>
      </c>
    </row>
    <row r="95" spans="1:30" x14ac:dyDescent="0.2">
      <c r="A95" t="str">
        <f t="shared" si="28"/>
        <v>State [sum=17, ace=0, dealerCard=7, Pair=0]</v>
      </c>
      <c r="B95" t="str">
        <f t="shared" si="29"/>
        <v>17070</v>
      </c>
      <c r="C95" t="str">
        <f t="shared" si="30"/>
        <v>17</v>
      </c>
      <c r="D95" t="str">
        <f t="shared" si="31"/>
        <v>0</v>
      </c>
      <c r="E95" t="str">
        <f t="shared" si="32"/>
        <v>7</v>
      </c>
      <c r="F95" t="str">
        <f t="shared" si="33"/>
        <v>0</v>
      </c>
      <c r="G95" t="str">
        <f t="shared" si="34"/>
        <v>[-0.7065949468517879, -0.30207428269458864, -0.9118853986743302, null]</v>
      </c>
      <c r="H95" t="s">
        <v>656</v>
      </c>
      <c r="I95">
        <f t="shared" si="35"/>
        <v>-0.70659494685178703</v>
      </c>
      <c r="J95">
        <f t="shared" si="36"/>
        <v>-0.30207428269458803</v>
      </c>
      <c r="K95">
        <f t="shared" si="37"/>
        <v>-0.91188539867433005</v>
      </c>
      <c r="L95">
        <f t="shared" si="38"/>
        <v>-1E+17</v>
      </c>
      <c r="M95">
        <f>VALUE(VLOOKUP(B95,'LOOK UP Optimal Policy'!A:F,6,FALSE))</f>
        <v>1</v>
      </c>
      <c r="N95">
        <f t="shared" si="39"/>
        <v>1</v>
      </c>
      <c r="O95">
        <f t="shared" si="40"/>
        <v>1</v>
      </c>
      <c r="P95">
        <f t="shared" si="41"/>
        <v>0</v>
      </c>
      <c r="Q95">
        <f t="shared" si="42"/>
        <v>0</v>
      </c>
      <c r="R95">
        <f t="shared" si="43"/>
        <v>0</v>
      </c>
      <c r="S95">
        <f t="shared" si="44"/>
        <v>0</v>
      </c>
      <c r="T95">
        <f t="shared" si="45"/>
        <v>0</v>
      </c>
      <c r="U95">
        <f t="shared" si="46"/>
        <v>0</v>
      </c>
      <c r="V95">
        <f t="shared" si="47"/>
        <v>0</v>
      </c>
      <c r="W95">
        <f t="shared" si="48"/>
        <v>0</v>
      </c>
      <c r="X95">
        <f t="shared" si="49"/>
        <v>0</v>
      </c>
      <c r="Y95">
        <f t="shared" si="50"/>
        <v>0</v>
      </c>
      <c r="Z95">
        <f t="shared" si="51"/>
        <v>0</v>
      </c>
      <c r="AA95">
        <f t="shared" si="52"/>
        <v>0</v>
      </c>
      <c r="AB95">
        <f t="shared" si="53"/>
        <v>1</v>
      </c>
      <c r="AC95">
        <f t="shared" si="54"/>
        <v>1</v>
      </c>
      <c r="AD95">
        <f t="shared" si="55"/>
        <v>1</v>
      </c>
    </row>
    <row r="96" spans="1:30" x14ac:dyDescent="0.2">
      <c r="A96" t="str">
        <f t="shared" si="28"/>
        <v>State [sum=19, ace=1, dealerCard=2, Pair=0]</v>
      </c>
      <c r="B96" t="str">
        <f t="shared" si="29"/>
        <v>19120</v>
      </c>
      <c r="C96" t="str">
        <f t="shared" si="30"/>
        <v>19</v>
      </c>
      <c r="D96" t="str">
        <f t="shared" si="31"/>
        <v>1</v>
      </c>
      <c r="E96" t="str">
        <f t="shared" si="32"/>
        <v>2</v>
      </c>
      <c r="F96" t="str">
        <f t="shared" si="33"/>
        <v>0</v>
      </c>
      <c r="G96" t="str">
        <f t="shared" si="34"/>
        <v>[0.004904859451555068, 0.23517128842216428, 0.41061637873121587, null]</v>
      </c>
      <c r="H96" t="s">
        <v>657</v>
      </c>
      <c r="I96">
        <f t="shared" si="35"/>
        <v>4.90485945155506E-3</v>
      </c>
      <c r="J96">
        <f t="shared" si="36"/>
        <v>0.235171288422164</v>
      </c>
      <c r="K96">
        <f t="shared" si="37"/>
        <v>0.41061637873121498</v>
      </c>
      <c r="L96">
        <f t="shared" si="38"/>
        <v>-1E+17</v>
      </c>
      <c r="M96">
        <f>VALUE(VLOOKUP(B96,'LOOK UP Optimal Policy'!A:F,6,FALSE))</f>
        <v>1</v>
      </c>
      <c r="N96">
        <f t="shared" si="39"/>
        <v>2</v>
      </c>
      <c r="O96">
        <f t="shared" si="40"/>
        <v>0</v>
      </c>
      <c r="P96">
        <f t="shared" si="41"/>
        <v>0</v>
      </c>
      <c r="Q96">
        <f t="shared" si="42"/>
        <v>0.57272749116543298</v>
      </c>
      <c r="R96">
        <f t="shared" si="43"/>
        <v>0</v>
      </c>
      <c r="S96">
        <f t="shared" si="44"/>
        <v>0</v>
      </c>
      <c r="T96">
        <f t="shared" si="45"/>
        <v>0</v>
      </c>
      <c r="U96">
        <f t="shared" si="46"/>
        <v>0</v>
      </c>
      <c r="V96">
        <f t="shared" si="47"/>
        <v>0</v>
      </c>
      <c r="W96">
        <f t="shared" si="48"/>
        <v>0</v>
      </c>
      <c r="X96">
        <f t="shared" si="49"/>
        <v>0</v>
      </c>
      <c r="Y96">
        <f t="shared" si="50"/>
        <v>0</v>
      </c>
      <c r="Z96">
        <f t="shared" si="51"/>
        <v>0</v>
      </c>
      <c r="AA96">
        <f t="shared" si="52"/>
        <v>0</v>
      </c>
      <c r="AB96">
        <f t="shared" si="53"/>
        <v>0.57272749116543298</v>
      </c>
      <c r="AC96">
        <f t="shared" si="54"/>
        <v>0</v>
      </c>
      <c r="AD96">
        <f t="shared" si="55"/>
        <v>0</v>
      </c>
    </row>
    <row r="97" spans="1:30" x14ac:dyDescent="0.2">
      <c r="A97" t="str">
        <f t="shared" si="28"/>
        <v>State [sum=16, ace=0, dealerCard=5, Pair=0]</v>
      </c>
      <c r="B97" t="str">
        <f t="shared" si="29"/>
        <v>16050</v>
      </c>
      <c r="C97" t="str">
        <f t="shared" si="30"/>
        <v>16</v>
      </c>
      <c r="D97" t="str">
        <f t="shared" si="31"/>
        <v>0</v>
      </c>
      <c r="E97" t="str">
        <f t="shared" si="32"/>
        <v>5</v>
      </c>
      <c r="F97" t="str">
        <f t="shared" si="33"/>
        <v>0</v>
      </c>
      <c r="G97" t="str">
        <f t="shared" si="34"/>
        <v>[-0.5779819444798454, -0.06976542645885522, -1.0659185854245494, null]</v>
      </c>
      <c r="H97" t="s">
        <v>658</v>
      </c>
      <c r="I97">
        <f t="shared" si="35"/>
        <v>-0.57798194447984497</v>
      </c>
      <c r="J97">
        <f t="shared" si="36"/>
        <v>-6.9765426458855195E-2</v>
      </c>
      <c r="K97">
        <f t="shared" si="37"/>
        <v>-1.0659185854245401</v>
      </c>
      <c r="L97">
        <f t="shared" si="38"/>
        <v>-1E+17</v>
      </c>
      <c r="M97">
        <f>VALUE(VLOOKUP(B97,'LOOK UP Optimal Policy'!A:F,6,FALSE))</f>
        <v>1</v>
      </c>
      <c r="N97">
        <f t="shared" si="39"/>
        <v>1</v>
      </c>
      <c r="O97">
        <f t="shared" si="40"/>
        <v>1</v>
      </c>
      <c r="P97">
        <f t="shared" si="41"/>
        <v>0</v>
      </c>
      <c r="Q97">
        <f t="shared" si="42"/>
        <v>0</v>
      </c>
      <c r="R97">
        <f t="shared" si="43"/>
        <v>0</v>
      </c>
      <c r="S97">
        <f t="shared" si="44"/>
        <v>0</v>
      </c>
      <c r="T97">
        <f t="shared" si="45"/>
        <v>0</v>
      </c>
      <c r="U97">
        <f t="shared" si="46"/>
        <v>0</v>
      </c>
      <c r="V97">
        <f t="shared" si="47"/>
        <v>0</v>
      </c>
      <c r="W97">
        <f t="shared" si="48"/>
        <v>0</v>
      </c>
      <c r="X97">
        <f t="shared" si="49"/>
        <v>0</v>
      </c>
      <c r="Y97">
        <f t="shared" si="50"/>
        <v>0</v>
      </c>
      <c r="Z97">
        <f t="shared" si="51"/>
        <v>0</v>
      </c>
      <c r="AA97">
        <f t="shared" si="52"/>
        <v>0</v>
      </c>
      <c r="AB97">
        <f t="shared" si="53"/>
        <v>1</v>
      </c>
      <c r="AC97">
        <f t="shared" si="54"/>
        <v>1</v>
      </c>
      <c r="AD97">
        <f t="shared" si="55"/>
        <v>1</v>
      </c>
    </row>
    <row r="98" spans="1:30" x14ac:dyDescent="0.2">
      <c r="A98" t="str">
        <f t="shared" si="28"/>
        <v>State [sum=21, ace=1, dealerCard=7, Pair=0]</v>
      </c>
      <c r="B98" t="str">
        <f t="shared" si="29"/>
        <v>21170</v>
      </c>
      <c r="C98" t="str">
        <f t="shared" si="30"/>
        <v>21</v>
      </c>
      <c r="D98" t="str">
        <f t="shared" si="31"/>
        <v>1</v>
      </c>
      <c r="E98" t="str">
        <f t="shared" si="32"/>
        <v>7</v>
      </c>
      <c r="F98" t="str">
        <f t="shared" si="33"/>
        <v>0</v>
      </c>
      <c r="G98" t="str">
        <f t="shared" si="34"/>
        <v>[-0.06554656578456779, 0.9371891946947499, 0.3448306618443548, null]</v>
      </c>
      <c r="H98" t="s">
        <v>659</v>
      </c>
      <c r="I98">
        <f t="shared" si="35"/>
        <v>-6.5546565784567704E-2</v>
      </c>
      <c r="J98">
        <f t="shared" si="36"/>
        <v>0.93718919469474904</v>
      </c>
      <c r="K98">
        <f t="shared" si="37"/>
        <v>0.34483066184435401</v>
      </c>
      <c r="L98">
        <f t="shared" si="38"/>
        <v>-1E+17</v>
      </c>
      <c r="M98">
        <f>VALUE(VLOOKUP(B98,'LOOK UP Optimal Policy'!A:F,6,FALSE))</f>
        <v>1</v>
      </c>
      <c r="N98">
        <f t="shared" si="39"/>
        <v>1</v>
      </c>
      <c r="O98">
        <f t="shared" si="40"/>
        <v>1</v>
      </c>
      <c r="P98">
        <f t="shared" si="41"/>
        <v>0</v>
      </c>
      <c r="Q98">
        <f t="shared" si="42"/>
        <v>0</v>
      </c>
      <c r="R98">
        <f t="shared" si="43"/>
        <v>0</v>
      </c>
      <c r="S98">
        <f t="shared" si="44"/>
        <v>0</v>
      </c>
      <c r="T98">
        <f t="shared" si="45"/>
        <v>0</v>
      </c>
      <c r="U98">
        <f t="shared" si="46"/>
        <v>0</v>
      </c>
      <c r="V98">
        <f t="shared" si="47"/>
        <v>0</v>
      </c>
      <c r="W98">
        <f t="shared" si="48"/>
        <v>0</v>
      </c>
      <c r="X98">
        <f t="shared" si="49"/>
        <v>0</v>
      </c>
      <c r="Y98">
        <f t="shared" si="50"/>
        <v>0</v>
      </c>
      <c r="Z98">
        <f t="shared" si="51"/>
        <v>0</v>
      </c>
      <c r="AA98">
        <f t="shared" si="52"/>
        <v>0</v>
      </c>
      <c r="AB98">
        <f t="shared" si="53"/>
        <v>1</v>
      </c>
      <c r="AC98">
        <f t="shared" si="54"/>
        <v>1</v>
      </c>
      <c r="AD98">
        <f t="shared" si="55"/>
        <v>1</v>
      </c>
    </row>
    <row r="99" spans="1:30" x14ac:dyDescent="0.2">
      <c r="A99" t="str">
        <f t="shared" si="28"/>
        <v>State [sum=16, ace=0, dealerCard=5, Pair=1]</v>
      </c>
      <c r="B99" t="str">
        <f t="shared" si="29"/>
        <v>16051</v>
      </c>
      <c r="C99" t="str">
        <f t="shared" si="30"/>
        <v>16</v>
      </c>
      <c r="D99" t="str">
        <f t="shared" si="31"/>
        <v>0</v>
      </c>
      <c r="E99" t="str">
        <f t="shared" si="32"/>
        <v>5</v>
      </c>
      <c r="F99" t="str">
        <f t="shared" si="33"/>
        <v>1</v>
      </c>
      <c r="G99" t="str">
        <f t="shared" si="34"/>
        <v>[-0.3674588419974337, 0.09559780037871139, -0.70621903983468, 0.010133392503031965]</v>
      </c>
      <c r="H99" t="s">
        <v>660</v>
      </c>
      <c r="I99">
        <f t="shared" si="35"/>
        <v>-0.36745884199743301</v>
      </c>
      <c r="J99">
        <f t="shared" si="36"/>
        <v>9.5597800378711295E-2</v>
      </c>
      <c r="K99">
        <f t="shared" si="37"/>
        <v>-0.70621903983468004</v>
      </c>
      <c r="L99">
        <f t="shared" si="38"/>
        <v>1.0133392503031901E-2</v>
      </c>
      <c r="M99">
        <f>VALUE(VLOOKUP(B99,'LOOK UP Optimal Policy'!A:F,6,FALSE))</f>
        <v>3</v>
      </c>
      <c r="N99">
        <f t="shared" si="39"/>
        <v>1</v>
      </c>
      <c r="O99">
        <f t="shared" si="40"/>
        <v>0</v>
      </c>
      <c r="P99">
        <f t="shared" si="41"/>
        <v>0</v>
      </c>
      <c r="Q99">
        <f t="shared" si="42"/>
        <v>0</v>
      </c>
      <c r="R99">
        <f t="shared" si="43"/>
        <v>0</v>
      </c>
      <c r="S99">
        <f t="shared" si="44"/>
        <v>0</v>
      </c>
      <c r="T99">
        <f t="shared" si="45"/>
        <v>0</v>
      </c>
      <c r="U99">
        <f t="shared" si="46"/>
        <v>0</v>
      </c>
      <c r="V99">
        <f t="shared" si="47"/>
        <v>0</v>
      </c>
      <c r="W99">
        <f t="shared" si="48"/>
        <v>0.10600026844643289</v>
      </c>
      <c r="X99">
        <f t="shared" si="49"/>
        <v>0</v>
      </c>
      <c r="Y99">
        <f t="shared" si="50"/>
        <v>0</v>
      </c>
      <c r="Z99">
        <f t="shared" si="51"/>
        <v>0</v>
      </c>
      <c r="AA99">
        <f t="shared" si="52"/>
        <v>0</v>
      </c>
      <c r="AB99">
        <f t="shared" si="53"/>
        <v>0.10600026844643289</v>
      </c>
      <c r="AC99">
        <f t="shared" si="54"/>
        <v>0</v>
      </c>
      <c r="AD99">
        <f t="shared" si="55"/>
        <v>0</v>
      </c>
    </row>
    <row r="100" spans="1:30" x14ac:dyDescent="0.2">
      <c r="A100" t="str">
        <f t="shared" si="28"/>
        <v>State [sum=15, ace=0, dealerCard=3, Pair=0]</v>
      </c>
      <c r="B100" t="str">
        <f t="shared" si="29"/>
        <v>15030</v>
      </c>
      <c r="C100" t="str">
        <f t="shared" si="30"/>
        <v>15</v>
      </c>
      <c r="D100" t="str">
        <f t="shared" si="31"/>
        <v>0</v>
      </c>
      <c r="E100" t="str">
        <f t="shared" si="32"/>
        <v>3</v>
      </c>
      <c r="F100" t="str">
        <f t="shared" si="33"/>
        <v>0</v>
      </c>
      <c r="G100" t="str">
        <f t="shared" si="34"/>
        <v>[-0.5165634740325536, -0.07312163653361829, -0.7796815178507105, null]</v>
      </c>
      <c r="H100" t="s">
        <v>661</v>
      </c>
      <c r="I100">
        <f t="shared" si="35"/>
        <v>-0.51656347403255298</v>
      </c>
      <c r="J100">
        <f t="shared" si="36"/>
        <v>-7.3121636533618195E-2</v>
      </c>
      <c r="K100">
        <f t="shared" si="37"/>
        <v>-0.77968151785071005</v>
      </c>
      <c r="L100">
        <f t="shared" si="38"/>
        <v>-1E+17</v>
      </c>
      <c r="M100">
        <f>VALUE(VLOOKUP(B100,'LOOK UP Optimal Policy'!A:F,6,FALSE))</f>
        <v>1</v>
      </c>
      <c r="N100">
        <f t="shared" si="39"/>
        <v>1</v>
      </c>
      <c r="O100">
        <f t="shared" si="40"/>
        <v>1</v>
      </c>
      <c r="P100">
        <f t="shared" si="41"/>
        <v>0</v>
      </c>
      <c r="Q100">
        <f t="shared" si="42"/>
        <v>0</v>
      </c>
      <c r="R100">
        <f t="shared" si="43"/>
        <v>0</v>
      </c>
      <c r="S100">
        <f t="shared" si="44"/>
        <v>0</v>
      </c>
      <c r="T100">
        <f t="shared" si="45"/>
        <v>0</v>
      </c>
      <c r="U100">
        <f t="shared" si="46"/>
        <v>0</v>
      </c>
      <c r="V100">
        <f t="shared" si="47"/>
        <v>0</v>
      </c>
      <c r="W100">
        <f t="shared" si="48"/>
        <v>0</v>
      </c>
      <c r="X100">
        <f t="shared" si="49"/>
        <v>0</v>
      </c>
      <c r="Y100">
        <f t="shared" si="50"/>
        <v>0</v>
      </c>
      <c r="Z100">
        <f t="shared" si="51"/>
        <v>0</v>
      </c>
      <c r="AA100">
        <f t="shared" si="52"/>
        <v>0</v>
      </c>
      <c r="AB100">
        <f t="shared" si="53"/>
        <v>1</v>
      </c>
      <c r="AC100">
        <f t="shared" si="54"/>
        <v>1</v>
      </c>
      <c r="AD100">
        <f t="shared" si="55"/>
        <v>1</v>
      </c>
    </row>
    <row r="101" spans="1:30" x14ac:dyDescent="0.2">
      <c r="A101" t="str">
        <f t="shared" si="28"/>
        <v>State [sum=20, ace=1, dealerCard=5, Pair=0]</v>
      </c>
      <c r="B101" t="str">
        <f t="shared" si="29"/>
        <v>20150</v>
      </c>
      <c r="C101" t="str">
        <f t="shared" si="30"/>
        <v>20</v>
      </c>
      <c r="D101" t="str">
        <f t="shared" si="31"/>
        <v>1</v>
      </c>
      <c r="E101" t="str">
        <f t="shared" si="32"/>
        <v>5</v>
      </c>
      <c r="F101" t="str">
        <f t="shared" si="33"/>
        <v>0</v>
      </c>
      <c r="G101" t="str">
        <f t="shared" si="34"/>
        <v>[0.014300119243415357, 0.6239960024116316, 0.608347149814378, null]</v>
      </c>
      <c r="H101" t="s">
        <v>662</v>
      </c>
      <c r="I101">
        <f t="shared" si="35"/>
        <v>1.43001192434153E-2</v>
      </c>
      <c r="J101">
        <f t="shared" si="36"/>
        <v>0.623996002411631</v>
      </c>
      <c r="K101">
        <f t="shared" si="37"/>
        <v>0.60834714981437799</v>
      </c>
      <c r="L101">
        <f t="shared" si="38"/>
        <v>-1E+17</v>
      </c>
      <c r="M101">
        <f>VALUE(VLOOKUP(B101,'LOOK UP Optimal Policy'!A:F,6,FALSE))</f>
        <v>1</v>
      </c>
      <c r="N101">
        <f t="shared" si="39"/>
        <v>1</v>
      </c>
      <c r="O101">
        <f t="shared" si="40"/>
        <v>1</v>
      </c>
      <c r="P101">
        <f t="shared" si="41"/>
        <v>0</v>
      </c>
      <c r="Q101">
        <f t="shared" si="42"/>
        <v>0</v>
      </c>
      <c r="R101">
        <f t="shared" si="43"/>
        <v>0</v>
      </c>
      <c r="S101">
        <f t="shared" si="44"/>
        <v>0</v>
      </c>
      <c r="T101">
        <f t="shared" si="45"/>
        <v>0</v>
      </c>
      <c r="U101">
        <f t="shared" si="46"/>
        <v>0</v>
      </c>
      <c r="V101">
        <f t="shared" si="47"/>
        <v>0</v>
      </c>
      <c r="W101">
        <f t="shared" si="48"/>
        <v>0</v>
      </c>
      <c r="X101">
        <f t="shared" si="49"/>
        <v>0</v>
      </c>
      <c r="Y101">
        <f t="shared" si="50"/>
        <v>0</v>
      </c>
      <c r="Z101">
        <f t="shared" si="51"/>
        <v>0</v>
      </c>
      <c r="AA101">
        <f t="shared" si="52"/>
        <v>0</v>
      </c>
      <c r="AB101">
        <f t="shared" si="53"/>
        <v>1</v>
      </c>
      <c r="AC101">
        <f t="shared" si="54"/>
        <v>1</v>
      </c>
      <c r="AD101">
        <f t="shared" si="55"/>
        <v>1</v>
      </c>
    </row>
    <row r="102" spans="1:30" x14ac:dyDescent="0.2">
      <c r="A102" t="str">
        <f t="shared" si="28"/>
        <v>State [sum=21, ace=0, dealerCard=10, Pair=0]</v>
      </c>
      <c r="B102" t="str">
        <f t="shared" si="29"/>
        <v>210100</v>
      </c>
      <c r="C102" t="str">
        <f t="shared" si="30"/>
        <v>21</v>
      </c>
      <c r="D102" t="str">
        <f t="shared" si="31"/>
        <v>0</v>
      </c>
      <c r="E102" t="str">
        <f t="shared" si="32"/>
        <v>10</v>
      </c>
      <c r="F102" t="str">
        <f t="shared" si="33"/>
        <v>0</v>
      </c>
      <c r="G102" t="str">
        <f t="shared" si="34"/>
        <v>[-0.9999999999999944, 0.6922849313070418, -1.999999999999989, null]</v>
      </c>
      <c r="H102" t="s">
        <v>663</v>
      </c>
      <c r="I102">
        <f t="shared" si="35"/>
        <v>-0.999999999999994</v>
      </c>
      <c r="J102">
        <f t="shared" si="36"/>
        <v>0.69228493130704105</v>
      </c>
      <c r="K102">
        <f t="shared" si="37"/>
        <v>-1.99999999999998</v>
      </c>
      <c r="L102">
        <f t="shared" si="38"/>
        <v>-1E+17</v>
      </c>
      <c r="M102">
        <f>VALUE(VLOOKUP(B102,'LOOK UP Optimal Policy'!A:F,6,FALSE))</f>
        <v>1</v>
      </c>
      <c r="N102">
        <f t="shared" si="39"/>
        <v>1</v>
      </c>
      <c r="O102">
        <f t="shared" si="40"/>
        <v>1</v>
      </c>
      <c r="P102">
        <f t="shared" si="41"/>
        <v>0</v>
      </c>
      <c r="Q102">
        <f t="shared" si="42"/>
        <v>0</v>
      </c>
      <c r="R102">
        <f t="shared" si="43"/>
        <v>0</v>
      </c>
      <c r="S102">
        <f t="shared" si="44"/>
        <v>0</v>
      </c>
      <c r="T102">
        <f t="shared" si="45"/>
        <v>0</v>
      </c>
      <c r="U102">
        <f t="shared" si="46"/>
        <v>0</v>
      </c>
      <c r="V102">
        <f t="shared" si="47"/>
        <v>0</v>
      </c>
      <c r="W102">
        <f t="shared" si="48"/>
        <v>0</v>
      </c>
      <c r="X102">
        <f t="shared" si="49"/>
        <v>0</v>
      </c>
      <c r="Y102">
        <f t="shared" si="50"/>
        <v>0</v>
      </c>
      <c r="Z102">
        <f t="shared" si="51"/>
        <v>0</v>
      </c>
      <c r="AA102">
        <f t="shared" si="52"/>
        <v>0</v>
      </c>
      <c r="AB102">
        <f t="shared" si="53"/>
        <v>1</v>
      </c>
      <c r="AC102">
        <f t="shared" si="54"/>
        <v>1</v>
      </c>
      <c r="AD102">
        <f t="shared" si="55"/>
        <v>1</v>
      </c>
    </row>
    <row r="103" spans="1:30" x14ac:dyDescent="0.2">
      <c r="A103" t="str">
        <f t="shared" si="28"/>
        <v>State [sum=17, ace=0, dealerCard=8, Pair=0]</v>
      </c>
      <c r="B103" t="str">
        <f t="shared" si="29"/>
        <v>17080</v>
      </c>
      <c r="C103" t="str">
        <f t="shared" si="30"/>
        <v>17</v>
      </c>
      <c r="D103" t="str">
        <f t="shared" si="31"/>
        <v>0</v>
      </c>
      <c r="E103" t="str">
        <f t="shared" si="32"/>
        <v>8</v>
      </c>
      <c r="F103" t="str">
        <f t="shared" si="33"/>
        <v>0</v>
      </c>
      <c r="G103" t="str">
        <f t="shared" si="34"/>
        <v>[-0.6885845366746034, -0.4791562485621276, -0.9746207137304996, null]</v>
      </c>
      <c r="H103" t="s">
        <v>664</v>
      </c>
      <c r="I103">
        <f t="shared" si="35"/>
        <v>-0.68858453667460295</v>
      </c>
      <c r="J103">
        <f t="shared" si="36"/>
        <v>-0.47915624856212702</v>
      </c>
      <c r="K103">
        <f t="shared" si="37"/>
        <v>-0.97462071373049897</v>
      </c>
      <c r="L103">
        <f t="shared" si="38"/>
        <v>-1E+17</v>
      </c>
      <c r="M103">
        <f>VALUE(VLOOKUP(B103,'LOOK UP Optimal Policy'!A:F,6,FALSE))</f>
        <v>1</v>
      </c>
      <c r="N103">
        <f t="shared" si="39"/>
        <v>1</v>
      </c>
      <c r="O103">
        <f t="shared" si="40"/>
        <v>1</v>
      </c>
      <c r="P103">
        <f t="shared" si="41"/>
        <v>0</v>
      </c>
      <c r="Q103">
        <f t="shared" si="42"/>
        <v>0</v>
      </c>
      <c r="R103">
        <f t="shared" si="43"/>
        <v>0</v>
      </c>
      <c r="S103">
        <f t="shared" si="44"/>
        <v>0</v>
      </c>
      <c r="T103">
        <f t="shared" si="45"/>
        <v>0</v>
      </c>
      <c r="U103">
        <f t="shared" si="46"/>
        <v>0</v>
      </c>
      <c r="V103">
        <f t="shared" si="47"/>
        <v>0</v>
      </c>
      <c r="W103">
        <f t="shared" si="48"/>
        <v>0</v>
      </c>
      <c r="X103">
        <f t="shared" si="49"/>
        <v>0</v>
      </c>
      <c r="Y103">
        <f t="shared" si="50"/>
        <v>0</v>
      </c>
      <c r="Z103">
        <f t="shared" si="51"/>
        <v>0</v>
      </c>
      <c r="AA103">
        <f t="shared" si="52"/>
        <v>0</v>
      </c>
      <c r="AB103">
        <f t="shared" si="53"/>
        <v>1</v>
      </c>
      <c r="AC103">
        <f t="shared" si="54"/>
        <v>1</v>
      </c>
      <c r="AD103">
        <f t="shared" si="55"/>
        <v>1</v>
      </c>
    </row>
    <row r="104" spans="1:30" x14ac:dyDescent="0.2">
      <c r="A104" t="str">
        <f t="shared" si="28"/>
        <v>State [sum=14, ace=0, dealerCard=1, Pair=0]</v>
      </c>
      <c r="B104" t="str">
        <f t="shared" si="29"/>
        <v>14010</v>
      </c>
      <c r="C104" t="str">
        <f t="shared" si="30"/>
        <v>14</v>
      </c>
      <c r="D104" t="str">
        <f t="shared" si="31"/>
        <v>0</v>
      </c>
      <c r="E104" t="str">
        <f t="shared" si="32"/>
        <v>1</v>
      </c>
      <c r="F104" t="str">
        <f t="shared" si="33"/>
        <v>0</v>
      </c>
      <c r="G104" t="str">
        <f t="shared" si="34"/>
        <v>[-0.47836341726156667, -0.658355741834652, -1.3797013502161817, null]</v>
      </c>
      <c r="H104" t="s">
        <v>665</v>
      </c>
      <c r="I104">
        <f t="shared" si="35"/>
        <v>-0.478363417261566</v>
      </c>
      <c r="J104">
        <f t="shared" si="36"/>
        <v>-0.65835574183465195</v>
      </c>
      <c r="K104">
        <f t="shared" si="37"/>
        <v>-1.3797013502161799</v>
      </c>
      <c r="L104">
        <f t="shared" si="38"/>
        <v>-1E+17</v>
      </c>
      <c r="M104">
        <f>VALUE(VLOOKUP(B104,'LOOK UP Optimal Policy'!A:F,6,FALSE))</f>
        <v>0</v>
      </c>
      <c r="N104">
        <f t="shared" si="39"/>
        <v>0</v>
      </c>
      <c r="O104">
        <f t="shared" si="40"/>
        <v>1</v>
      </c>
      <c r="P104">
        <f t="shared" si="41"/>
        <v>0</v>
      </c>
      <c r="Q104">
        <f t="shared" si="42"/>
        <v>0</v>
      </c>
      <c r="R104">
        <f t="shared" si="43"/>
        <v>0</v>
      </c>
      <c r="S104">
        <f t="shared" si="44"/>
        <v>0</v>
      </c>
      <c r="T104">
        <f t="shared" si="45"/>
        <v>0</v>
      </c>
      <c r="U104">
        <f t="shared" si="46"/>
        <v>0</v>
      </c>
      <c r="V104">
        <f t="shared" si="47"/>
        <v>0</v>
      </c>
      <c r="W104">
        <f t="shared" si="48"/>
        <v>0</v>
      </c>
      <c r="X104">
        <f t="shared" si="49"/>
        <v>0</v>
      </c>
      <c r="Y104">
        <f t="shared" si="50"/>
        <v>0</v>
      </c>
      <c r="Z104">
        <f t="shared" si="51"/>
        <v>0</v>
      </c>
      <c r="AA104">
        <f t="shared" si="52"/>
        <v>0</v>
      </c>
      <c r="AB104">
        <f t="shared" si="53"/>
        <v>1</v>
      </c>
      <c r="AC104">
        <f t="shared" si="54"/>
        <v>1</v>
      </c>
      <c r="AD104">
        <f t="shared" si="55"/>
        <v>1</v>
      </c>
    </row>
    <row r="105" spans="1:30" x14ac:dyDescent="0.2">
      <c r="A105" t="str">
        <f t="shared" si="28"/>
        <v>State [sum=19, ace=1, dealerCard=3, Pair=0]</v>
      </c>
      <c r="B105" t="str">
        <f t="shared" si="29"/>
        <v>19130</v>
      </c>
      <c r="C105" t="str">
        <f t="shared" si="30"/>
        <v>19</v>
      </c>
      <c r="D105" t="str">
        <f t="shared" si="31"/>
        <v>1</v>
      </c>
      <c r="E105" t="str">
        <f t="shared" si="32"/>
        <v>3</v>
      </c>
      <c r="F105" t="str">
        <f t="shared" si="33"/>
        <v>0</v>
      </c>
      <c r="G105" t="str">
        <f t="shared" si="34"/>
        <v>[0.006588150944386253, 0.3284482074889582, 0.29658901511635877, null]</v>
      </c>
      <c r="H105" t="s">
        <v>666</v>
      </c>
      <c r="I105">
        <f t="shared" si="35"/>
        <v>6.5881509443862498E-3</v>
      </c>
      <c r="J105">
        <f t="shared" si="36"/>
        <v>0.32844820748895798</v>
      </c>
      <c r="K105">
        <f t="shared" si="37"/>
        <v>0.29658901511635799</v>
      </c>
      <c r="L105">
        <f t="shared" si="38"/>
        <v>-1E+17</v>
      </c>
      <c r="M105">
        <f>VALUE(VLOOKUP(B105,'LOOK UP Optimal Policy'!A:F,6,FALSE))</f>
        <v>1</v>
      </c>
      <c r="N105">
        <f t="shared" si="39"/>
        <v>1</v>
      </c>
      <c r="O105">
        <f t="shared" si="40"/>
        <v>1</v>
      </c>
      <c r="P105">
        <f t="shared" si="41"/>
        <v>0</v>
      </c>
      <c r="Q105">
        <f t="shared" si="42"/>
        <v>0</v>
      </c>
      <c r="R105">
        <f t="shared" si="43"/>
        <v>0</v>
      </c>
      <c r="S105">
        <f t="shared" si="44"/>
        <v>0</v>
      </c>
      <c r="T105">
        <f t="shared" si="45"/>
        <v>0</v>
      </c>
      <c r="U105">
        <f t="shared" si="46"/>
        <v>0</v>
      </c>
      <c r="V105">
        <f t="shared" si="47"/>
        <v>0</v>
      </c>
      <c r="W105">
        <f t="shared" si="48"/>
        <v>0</v>
      </c>
      <c r="X105">
        <f t="shared" si="49"/>
        <v>0</v>
      </c>
      <c r="Y105">
        <f t="shared" si="50"/>
        <v>0</v>
      </c>
      <c r="Z105">
        <f t="shared" si="51"/>
        <v>0</v>
      </c>
      <c r="AA105">
        <f t="shared" si="52"/>
        <v>0</v>
      </c>
      <c r="AB105">
        <f t="shared" si="53"/>
        <v>1</v>
      </c>
      <c r="AC105">
        <f t="shared" si="54"/>
        <v>1</v>
      </c>
      <c r="AD105">
        <f t="shared" si="55"/>
        <v>1</v>
      </c>
    </row>
    <row r="106" spans="1:30" x14ac:dyDescent="0.2">
      <c r="A106" t="str">
        <f t="shared" si="28"/>
        <v>State [sum=14, ace=0, dealerCard=1, Pair=1]</v>
      </c>
      <c r="B106" t="str">
        <f t="shared" si="29"/>
        <v>14011</v>
      </c>
      <c r="C106" t="str">
        <f t="shared" si="30"/>
        <v>14</v>
      </c>
      <c r="D106" t="str">
        <f t="shared" si="31"/>
        <v>0</v>
      </c>
      <c r="E106" t="str">
        <f t="shared" si="32"/>
        <v>1</v>
      </c>
      <c r="F106" t="str">
        <f t="shared" si="33"/>
        <v>1</v>
      </c>
      <c r="G106" t="str">
        <f t="shared" si="34"/>
        <v>[-0.2957618908986778, -0.423031011151442, -0.7988417044336144, -0.02454839053886735]</v>
      </c>
      <c r="H106" t="s">
        <v>667</v>
      </c>
      <c r="I106">
        <f t="shared" si="35"/>
        <v>-0.29576189089867699</v>
      </c>
      <c r="J106">
        <f t="shared" si="36"/>
        <v>-0.42303101115144198</v>
      </c>
      <c r="K106">
        <f t="shared" si="37"/>
        <v>-0.79884170443361402</v>
      </c>
      <c r="L106">
        <f t="shared" si="38"/>
        <v>2.4548390538867301E-2</v>
      </c>
      <c r="M106">
        <f>VALUE(VLOOKUP(B106,'LOOK UP Optimal Policy'!A:F,6,FALSE))</f>
        <v>0</v>
      </c>
      <c r="N106">
        <f t="shared" si="39"/>
        <v>3</v>
      </c>
      <c r="O106">
        <f t="shared" si="40"/>
        <v>0</v>
      </c>
      <c r="P106">
        <f t="shared" si="41"/>
        <v>0</v>
      </c>
      <c r="Q106">
        <f t="shared" si="42"/>
        <v>0</v>
      </c>
      <c r="R106">
        <f t="shared" si="43"/>
        <v>0</v>
      </c>
      <c r="S106">
        <f t="shared" si="44"/>
        <v>0</v>
      </c>
      <c r="T106">
        <f t="shared" si="45"/>
        <v>0</v>
      </c>
      <c r="U106">
        <f t="shared" si="46"/>
        <v>0</v>
      </c>
      <c r="V106">
        <f t="shared" si="47"/>
        <v>0</v>
      </c>
      <c r="W106">
        <f t="shared" si="48"/>
        <v>0</v>
      </c>
      <c r="X106">
        <f t="shared" si="49"/>
        <v>0</v>
      </c>
      <c r="Y106">
        <f t="shared" si="50"/>
        <v>0</v>
      </c>
      <c r="Z106">
        <f t="shared" si="51"/>
        <v>0</v>
      </c>
      <c r="AA106">
        <f t="shared" si="52"/>
        <v>-12.04811738799736</v>
      </c>
      <c r="AB106">
        <f t="shared" si="53"/>
        <v>12.04811738799736</v>
      </c>
      <c r="AC106">
        <f t="shared" si="54"/>
        <v>0</v>
      </c>
      <c r="AD106">
        <f t="shared" si="55"/>
        <v>0</v>
      </c>
    </row>
    <row r="107" spans="1:30" x14ac:dyDescent="0.2">
      <c r="A107" t="str">
        <f t="shared" si="28"/>
        <v>State [sum=16, ace=0, dealerCard=6, Pair=0]</v>
      </c>
      <c r="B107" t="str">
        <f t="shared" si="29"/>
        <v>16060</v>
      </c>
      <c r="C107" t="str">
        <f t="shared" si="30"/>
        <v>16</v>
      </c>
      <c r="D107" t="str">
        <f t="shared" si="31"/>
        <v>0</v>
      </c>
      <c r="E107" t="str">
        <f t="shared" si="32"/>
        <v>6</v>
      </c>
      <c r="F107" t="str">
        <f t="shared" si="33"/>
        <v>0</v>
      </c>
      <c r="G107" t="str">
        <f t="shared" si="34"/>
        <v>[-0.633454241460365, -0.06568703220747253, -1.0543751526333045, null]</v>
      </c>
      <c r="H107" t="s">
        <v>668</v>
      </c>
      <c r="I107">
        <f t="shared" si="35"/>
        <v>-0.633454241460365</v>
      </c>
      <c r="J107">
        <f t="shared" si="36"/>
        <v>-6.5687032207472504E-2</v>
      </c>
      <c r="K107">
        <f t="shared" si="37"/>
        <v>-1.0543751526333001</v>
      </c>
      <c r="L107">
        <f t="shared" si="38"/>
        <v>-1E+17</v>
      </c>
      <c r="M107">
        <f>VALUE(VLOOKUP(B107,'LOOK UP Optimal Policy'!A:F,6,FALSE))</f>
        <v>1</v>
      </c>
      <c r="N107">
        <f t="shared" si="39"/>
        <v>1</v>
      </c>
      <c r="O107">
        <f t="shared" si="40"/>
        <v>1</v>
      </c>
      <c r="P107">
        <f t="shared" si="41"/>
        <v>0</v>
      </c>
      <c r="Q107">
        <f t="shared" si="42"/>
        <v>0</v>
      </c>
      <c r="R107">
        <f t="shared" si="43"/>
        <v>0</v>
      </c>
      <c r="S107">
        <f t="shared" si="44"/>
        <v>0</v>
      </c>
      <c r="T107">
        <f t="shared" si="45"/>
        <v>0</v>
      </c>
      <c r="U107">
        <f t="shared" si="46"/>
        <v>0</v>
      </c>
      <c r="V107">
        <f t="shared" si="47"/>
        <v>0</v>
      </c>
      <c r="W107">
        <f t="shared" si="48"/>
        <v>0</v>
      </c>
      <c r="X107">
        <f t="shared" si="49"/>
        <v>0</v>
      </c>
      <c r="Y107">
        <f t="shared" si="50"/>
        <v>0</v>
      </c>
      <c r="Z107">
        <f t="shared" si="51"/>
        <v>0</v>
      </c>
      <c r="AA107">
        <f t="shared" si="52"/>
        <v>0</v>
      </c>
      <c r="AB107">
        <f t="shared" si="53"/>
        <v>1</v>
      </c>
      <c r="AC107">
        <f t="shared" si="54"/>
        <v>1</v>
      </c>
      <c r="AD107">
        <f t="shared" si="55"/>
        <v>1</v>
      </c>
    </row>
    <row r="108" spans="1:30" x14ac:dyDescent="0.2">
      <c r="A108" t="str">
        <f t="shared" si="28"/>
        <v>State [sum=21, ace=1, dealerCard=8, Pair=0]</v>
      </c>
      <c r="B108" t="str">
        <f t="shared" si="29"/>
        <v>21180</v>
      </c>
      <c r="C108" t="str">
        <f t="shared" si="30"/>
        <v>21</v>
      </c>
      <c r="D108" t="str">
        <f t="shared" si="31"/>
        <v>1</v>
      </c>
      <c r="E108" t="str">
        <f t="shared" si="32"/>
        <v>8</v>
      </c>
      <c r="F108" t="str">
        <f t="shared" si="33"/>
        <v>0</v>
      </c>
      <c r="G108" t="str">
        <f t="shared" si="34"/>
        <v>[-0.08166487018932252, 0.9462401018734279, 0.18010782200038267, null]</v>
      </c>
      <c r="H108" t="s">
        <v>669</v>
      </c>
      <c r="I108">
        <f t="shared" si="35"/>
        <v>-8.1664870189322503E-2</v>
      </c>
      <c r="J108">
        <f t="shared" si="36"/>
        <v>0.946240101873427</v>
      </c>
      <c r="K108">
        <f t="shared" si="37"/>
        <v>0.180107822000382</v>
      </c>
      <c r="L108">
        <f t="shared" si="38"/>
        <v>-1E+17</v>
      </c>
      <c r="M108">
        <f>VALUE(VLOOKUP(B108,'LOOK UP Optimal Policy'!A:F,6,FALSE))</f>
        <v>1</v>
      </c>
      <c r="N108">
        <f t="shared" si="39"/>
        <v>1</v>
      </c>
      <c r="O108">
        <f t="shared" si="40"/>
        <v>1</v>
      </c>
      <c r="P108">
        <f t="shared" si="41"/>
        <v>0</v>
      </c>
      <c r="Q108">
        <f t="shared" si="42"/>
        <v>0</v>
      </c>
      <c r="R108">
        <f t="shared" si="43"/>
        <v>0</v>
      </c>
      <c r="S108">
        <f t="shared" si="44"/>
        <v>0</v>
      </c>
      <c r="T108">
        <f t="shared" si="45"/>
        <v>0</v>
      </c>
      <c r="U108">
        <f t="shared" si="46"/>
        <v>0</v>
      </c>
      <c r="V108">
        <f t="shared" si="47"/>
        <v>0</v>
      </c>
      <c r="W108">
        <f t="shared" si="48"/>
        <v>0</v>
      </c>
      <c r="X108">
        <f t="shared" si="49"/>
        <v>0</v>
      </c>
      <c r="Y108">
        <f t="shared" si="50"/>
        <v>0</v>
      </c>
      <c r="Z108">
        <f t="shared" si="51"/>
        <v>0</v>
      </c>
      <c r="AA108">
        <f t="shared" si="52"/>
        <v>0</v>
      </c>
      <c r="AB108">
        <f t="shared" si="53"/>
        <v>1</v>
      </c>
      <c r="AC108">
        <f t="shared" si="54"/>
        <v>1</v>
      </c>
      <c r="AD108">
        <f t="shared" si="55"/>
        <v>1</v>
      </c>
    </row>
    <row r="109" spans="1:30" x14ac:dyDescent="0.2">
      <c r="A109" t="str">
        <f t="shared" si="28"/>
        <v>State [sum=16, ace=0, dealerCard=6, Pair=1]</v>
      </c>
      <c r="B109" t="str">
        <f t="shared" si="29"/>
        <v>16061</v>
      </c>
      <c r="C109" t="str">
        <f t="shared" si="30"/>
        <v>16</v>
      </c>
      <c r="D109" t="str">
        <f t="shared" si="31"/>
        <v>0</v>
      </c>
      <c r="E109" t="str">
        <f t="shared" si="32"/>
        <v>6</v>
      </c>
      <c r="F109" t="str">
        <f t="shared" si="33"/>
        <v>1</v>
      </c>
      <c r="G109" t="str">
        <f t="shared" si="34"/>
        <v>[-0.4513026042887683, 0.04352048146910139, -0.858125975611393, 0.010707796271886028]</v>
      </c>
      <c r="H109" t="s">
        <v>670</v>
      </c>
      <c r="I109">
        <f t="shared" si="35"/>
        <v>-0.45130260428876801</v>
      </c>
      <c r="J109">
        <f t="shared" si="36"/>
        <v>4.3520481469101299E-2</v>
      </c>
      <c r="K109">
        <f t="shared" si="37"/>
        <v>-0.85812597561139303</v>
      </c>
      <c r="L109">
        <f t="shared" si="38"/>
        <v>1.0707796271886E-2</v>
      </c>
      <c r="M109">
        <f>VALUE(VLOOKUP(B109,'LOOK UP Optimal Policy'!A:F,6,FALSE))</f>
        <v>3</v>
      </c>
      <c r="N109">
        <f t="shared" si="39"/>
        <v>1</v>
      </c>
      <c r="O109">
        <f t="shared" si="40"/>
        <v>0</v>
      </c>
      <c r="P109">
        <f t="shared" si="41"/>
        <v>0</v>
      </c>
      <c r="Q109">
        <f t="shared" si="42"/>
        <v>0</v>
      </c>
      <c r="R109">
        <f t="shared" si="43"/>
        <v>0</v>
      </c>
      <c r="S109">
        <f t="shared" si="44"/>
        <v>0</v>
      </c>
      <c r="T109">
        <f t="shared" si="45"/>
        <v>0</v>
      </c>
      <c r="U109">
        <f t="shared" si="46"/>
        <v>0</v>
      </c>
      <c r="V109">
        <f t="shared" si="47"/>
        <v>0</v>
      </c>
      <c r="W109">
        <f t="shared" si="48"/>
        <v>0.24604039087867924</v>
      </c>
      <c r="X109">
        <f t="shared" si="49"/>
        <v>0</v>
      </c>
      <c r="Y109">
        <f t="shared" si="50"/>
        <v>0</v>
      </c>
      <c r="Z109">
        <f t="shared" si="51"/>
        <v>0</v>
      </c>
      <c r="AA109">
        <f t="shared" si="52"/>
        <v>0</v>
      </c>
      <c r="AB109">
        <f t="shared" si="53"/>
        <v>0.24604039087867924</v>
      </c>
      <c r="AC109">
        <f t="shared" si="54"/>
        <v>0</v>
      </c>
      <c r="AD109">
        <f t="shared" si="55"/>
        <v>0</v>
      </c>
    </row>
    <row r="110" spans="1:30" x14ac:dyDescent="0.2">
      <c r="A110" t="str">
        <f t="shared" si="28"/>
        <v>State [sum=18, ace=1, dealerCard=1, Pair=0]</v>
      </c>
      <c r="B110" t="str">
        <f t="shared" si="29"/>
        <v>18110</v>
      </c>
      <c r="C110" t="str">
        <f t="shared" si="30"/>
        <v>18</v>
      </c>
      <c r="D110" t="str">
        <f t="shared" si="31"/>
        <v>1</v>
      </c>
      <c r="E110" t="str">
        <f t="shared" si="32"/>
        <v>1</v>
      </c>
      <c r="F110" t="str">
        <f t="shared" si="33"/>
        <v>0</v>
      </c>
      <c r="G110" t="str">
        <f t="shared" si="34"/>
        <v>[-0.017959571558659373, -0.39260113107577943, -1.156813102240403, null]</v>
      </c>
      <c r="H110" t="s">
        <v>671</v>
      </c>
      <c r="I110">
        <f t="shared" si="35"/>
        <v>-1.79595715586593E-2</v>
      </c>
      <c r="J110">
        <f t="shared" si="36"/>
        <v>-0.39260113107577899</v>
      </c>
      <c r="K110">
        <f t="shared" si="37"/>
        <v>-1.1568131022404</v>
      </c>
      <c r="L110">
        <f t="shared" si="38"/>
        <v>-1E+17</v>
      </c>
      <c r="M110">
        <f>VALUE(VLOOKUP(B110,'LOOK UP Optimal Policy'!A:F,6,FALSE))</f>
        <v>0</v>
      </c>
      <c r="N110">
        <f t="shared" si="39"/>
        <v>0</v>
      </c>
      <c r="O110">
        <f t="shared" si="40"/>
        <v>1</v>
      </c>
      <c r="P110">
        <f t="shared" si="41"/>
        <v>0</v>
      </c>
      <c r="Q110">
        <f t="shared" si="42"/>
        <v>0</v>
      </c>
      <c r="R110">
        <f t="shared" si="43"/>
        <v>0</v>
      </c>
      <c r="S110">
        <f t="shared" si="44"/>
        <v>0</v>
      </c>
      <c r="T110">
        <f t="shared" si="45"/>
        <v>0</v>
      </c>
      <c r="U110">
        <f t="shared" si="46"/>
        <v>0</v>
      </c>
      <c r="V110">
        <f t="shared" si="47"/>
        <v>0</v>
      </c>
      <c r="W110">
        <f t="shared" si="48"/>
        <v>0</v>
      </c>
      <c r="X110">
        <f t="shared" si="49"/>
        <v>0</v>
      </c>
      <c r="Y110">
        <f t="shared" si="50"/>
        <v>0</v>
      </c>
      <c r="Z110">
        <f t="shared" si="51"/>
        <v>0</v>
      </c>
      <c r="AA110">
        <f t="shared" si="52"/>
        <v>0</v>
      </c>
      <c r="AB110">
        <f t="shared" si="53"/>
        <v>1</v>
      </c>
      <c r="AC110">
        <f t="shared" si="54"/>
        <v>1</v>
      </c>
      <c r="AD110">
        <f t="shared" si="55"/>
        <v>1</v>
      </c>
    </row>
    <row r="111" spans="1:30" x14ac:dyDescent="0.2">
      <c r="A111" t="str">
        <f t="shared" si="28"/>
        <v>State [sum=15, ace=0, dealerCard=4, Pair=0]</v>
      </c>
      <c r="B111" t="str">
        <f t="shared" si="29"/>
        <v>15040</v>
      </c>
      <c r="C111" t="str">
        <f t="shared" si="30"/>
        <v>15</v>
      </c>
      <c r="D111" t="str">
        <f t="shared" si="31"/>
        <v>0</v>
      </c>
      <c r="E111" t="str">
        <f t="shared" si="32"/>
        <v>4</v>
      </c>
      <c r="F111" t="str">
        <f t="shared" si="33"/>
        <v>0</v>
      </c>
      <c r="G111" t="str">
        <f t="shared" si="34"/>
        <v>[-0.5245730451383884, 0.01859776888847364, -0.7806313421266242, null]</v>
      </c>
      <c r="H111" t="s">
        <v>672</v>
      </c>
      <c r="I111">
        <f t="shared" si="35"/>
        <v>-0.52457304513838798</v>
      </c>
      <c r="J111">
        <f t="shared" si="36"/>
        <v>1.8597768888473601E-2</v>
      </c>
      <c r="K111">
        <f t="shared" si="37"/>
        <v>-0.78063134212662399</v>
      </c>
      <c r="L111">
        <f t="shared" si="38"/>
        <v>-1E+17</v>
      </c>
      <c r="M111">
        <f>VALUE(VLOOKUP(B111,'LOOK UP Optimal Policy'!A:F,6,FALSE))</f>
        <v>1</v>
      </c>
      <c r="N111">
        <f t="shared" si="39"/>
        <v>1</v>
      </c>
      <c r="O111">
        <f t="shared" si="40"/>
        <v>1</v>
      </c>
      <c r="P111">
        <f t="shared" si="41"/>
        <v>0</v>
      </c>
      <c r="Q111">
        <f t="shared" si="42"/>
        <v>0</v>
      </c>
      <c r="R111">
        <f t="shared" si="43"/>
        <v>0</v>
      </c>
      <c r="S111">
        <f t="shared" si="44"/>
        <v>0</v>
      </c>
      <c r="T111">
        <f t="shared" si="45"/>
        <v>0</v>
      </c>
      <c r="U111">
        <f t="shared" si="46"/>
        <v>0</v>
      </c>
      <c r="V111">
        <f t="shared" si="47"/>
        <v>0</v>
      </c>
      <c r="W111">
        <f t="shared" si="48"/>
        <v>0</v>
      </c>
      <c r="X111">
        <f t="shared" si="49"/>
        <v>0</v>
      </c>
      <c r="Y111">
        <f t="shared" si="50"/>
        <v>0</v>
      </c>
      <c r="Z111">
        <f t="shared" si="51"/>
        <v>0</v>
      </c>
      <c r="AA111">
        <f t="shared" si="52"/>
        <v>0</v>
      </c>
      <c r="AB111">
        <f t="shared" si="53"/>
        <v>1</v>
      </c>
      <c r="AC111">
        <f t="shared" si="54"/>
        <v>1</v>
      </c>
      <c r="AD111">
        <f t="shared" si="55"/>
        <v>1</v>
      </c>
    </row>
    <row r="112" spans="1:30" x14ac:dyDescent="0.2">
      <c r="A112" t="str">
        <f t="shared" si="28"/>
        <v>State [sum=20, ace=1, dealerCard=6, Pair=0]</v>
      </c>
      <c r="B112" t="str">
        <f t="shared" si="29"/>
        <v>20160</v>
      </c>
      <c r="C112" t="str">
        <f t="shared" si="30"/>
        <v>20</v>
      </c>
      <c r="D112" t="str">
        <f t="shared" si="31"/>
        <v>1</v>
      </c>
      <c r="E112" t="str">
        <f t="shared" si="32"/>
        <v>6</v>
      </c>
      <c r="F112" t="str">
        <f t="shared" si="33"/>
        <v>0</v>
      </c>
      <c r="G112" t="str">
        <f t="shared" si="34"/>
        <v>[0.013752623108726799, 0.6012956693560942, 0.3701033636741978, null]</v>
      </c>
      <c r="H112" t="s">
        <v>673</v>
      </c>
      <c r="I112">
        <f t="shared" si="35"/>
        <v>1.37526231087267E-2</v>
      </c>
      <c r="J112">
        <f t="shared" si="36"/>
        <v>0.60129566935609402</v>
      </c>
      <c r="K112">
        <f t="shared" si="37"/>
        <v>0.37010336367419699</v>
      </c>
      <c r="L112">
        <f t="shared" si="38"/>
        <v>-1E+17</v>
      </c>
      <c r="M112">
        <f>VALUE(VLOOKUP(B112,'LOOK UP Optimal Policy'!A:F,6,FALSE))</f>
        <v>1</v>
      </c>
      <c r="N112">
        <f t="shared" si="39"/>
        <v>1</v>
      </c>
      <c r="O112">
        <f t="shared" si="40"/>
        <v>1</v>
      </c>
      <c r="P112">
        <f t="shared" si="41"/>
        <v>0</v>
      </c>
      <c r="Q112">
        <f t="shared" si="42"/>
        <v>0</v>
      </c>
      <c r="R112">
        <f t="shared" si="43"/>
        <v>0</v>
      </c>
      <c r="S112">
        <f t="shared" si="44"/>
        <v>0</v>
      </c>
      <c r="T112">
        <f t="shared" si="45"/>
        <v>0</v>
      </c>
      <c r="U112">
        <f t="shared" si="46"/>
        <v>0</v>
      </c>
      <c r="V112">
        <f t="shared" si="47"/>
        <v>0</v>
      </c>
      <c r="W112">
        <f t="shared" si="48"/>
        <v>0</v>
      </c>
      <c r="X112">
        <f t="shared" si="49"/>
        <v>0</v>
      </c>
      <c r="Y112">
        <f t="shared" si="50"/>
        <v>0</v>
      </c>
      <c r="Z112">
        <f t="shared" si="51"/>
        <v>0</v>
      </c>
      <c r="AA112">
        <f t="shared" si="52"/>
        <v>0</v>
      </c>
      <c r="AB112">
        <f t="shared" si="53"/>
        <v>1</v>
      </c>
      <c r="AC112">
        <f t="shared" si="54"/>
        <v>1</v>
      </c>
      <c r="AD112">
        <f t="shared" si="55"/>
        <v>1</v>
      </c>
    </row>
    <row r="113" spans="1:30" x14ac:dyDescent="0.2">
      <c r="A113" t="str">
        <f t="shared" si="28"/>
        <v>State [sum=17, ace=0, dealerCard=9, Pair=0]</v>
      </c>
      <c r="B113" t="str">
        <f t="shared" si="29"/>
        <v>17090</v>
      </c>
      <c r="C113" t="str">
        <f t="shared" si="30"/>
        <v>17</v>
      </c>
      <c r="D113" t="str">
        <f t="shared" si="31"/>
        <v>0</v>
      </c>
      <c r="E113" t="str">
        <f t="shared" si="32"/>
        <v>9</v>
      </c>
      <c r="F113" t="str">
        <f t="shared" si="33"/>
        <v>0</v>
      </c>
      <c r="G113" t="str">
        <f t="shared" si="34"/>
        <v>[-0.6993859692343827, -0.5705461129506675, -1.1863757525554934, null]</v>
      </c>
      <c r="H113" t="s">
        <v>674</v>
      </c>
      <c r="I113">
        <f t="shared" si="35"/>
        <v>-0.69938596923438201</v>
      </c>
      <c r="J113">
        <f t="shared" si="36"/>
        <v>-0.57054611295066704</v>
      </c>
      <c r="K113">
        <f t="shared" si="37"/>
        <v>-1.1863757525554901</v>
      </c>
      <c r="L113">
        <f t="shared" si="38"/>
        <v>-1E+17</v>
      </c>
      <c r="M113">
        <f>VALUE(VLOOKUP(B113,'LOOK UP Optimal Policy'!A:F,6,FALSE))</f>
        <v>1</v>
      </c>
      <c r="N113">
        <f t="shared" si="39"/>
        <v>1</v>
      </c>
      <c r="O113">
        <f t="shared" si="40"/>
        <v>1</v>
      </c>
      <c r="P113">
        <f t="shared" si="41"/>
        <v>0</v>
      </c>
      <c r="Q113">
        <f t="shared" si="42"/>
        <v>0</v>
      </c>
      <c r="R113">
        <f t="shared" si="43"/>
        <v>0</v>
      </c>
      <c r="S113">
        <f t="shared" si="44"/>
        <v>0</v>
      </c>
      <c r="T113">
        <f t="shared" si="45"/>
        <v>0</v>
      </c>
      <c r="U113">
        <f t="shared" si="46"/>
        <v>0</v>
      </c>
      <c r="V113">
        <f t="shared" si="47"/>
        <v>0</v>
      </c>
      <c r="W113">
        <f t="shared" si="48"/>
        <v>0</v>
      </c>
      <c r="X113">
        <f t="shared" si="49"/>
        <v>0</v>
      </c>
      <c r="Y113">
        <f t="shared" si="50"/>
        <v>0</v>
      </c>
      <c r="Z113">
        <f t="shared" si="51"/>
        <v>0</v>
      </c>
      <c r="AA113">
        <f t="shared" si="52"/>
        <v>0</v>
      </c>
      <c r="AB113">
        <f t="shared" si="53"/>
        <v>1</v>
      </c>
      <c r="AC113">
        <f t="shared" si="54"/>
        <v>1</v>
      </c>
      <c r="AD113">
        <f t="shared" si="55"/>
        <v>1</v>
      </c>
    </row>
    <row r="114" spans="1:30" x14ac:dyDescent="0.2">
      <c r="A114" t="str">
        <f t="shared" si="28"/>
        <v>State [sum=14, ace=0, dealerCard=2, Pair=0]</v>
      </c>
      <c r="B114" t="str">
        <f t="shared" si="29"/>
        <v>14020</v>
      </c>
      <c r="C114" t="str">
        <f t="shared" si="30"/>
        <v>14</v>
      </c>
      <c r="D114" t="str">
        <f t="shared" si="31"/>
        <v>0</v>
      </c>
      <c r="E114" t="str">
        <f t="shared" si="32"/>
        <v>2</v>
      </c>
      <c r="F114" t="str">
        <f t="shared" si="33"/>
        <v>0</v>
      </c>
      <c r="G114" t="str">
        <f t="shared" si="34"/>
        <v>[-0.43966922698733835, -0.2517566384186308, -0.7905007198419255, null]</v>
      </c>
      <c r="H114" t="s">
        <v>675</v>
      </c>
      <c r="I114">
        <f t="shared" si="35"/>
        <v>-0.43966922698733801</v>
      </c>
      <c r="J114">
        <f t="shared" si="36"/>
        <v>-0.25175663841863</v>
      </c>
      <c r="K114">
        <f t="shared" si="37"/>
        <v>-0.79050071984192505</v>
      </c>
      <c r="L114">
        <f t="shared" si="38"/>
        <v>-1E+17</v>
      </c>
      <c r="M114">
        <f>VALUE(VLOOKUP(B114,'LOOK UP Optimal Policy'!A:F,6,FALSE))</f>
        <v>1</v>
      </c>
      <c r="N114">
        <f t="shared" si="39"/>
        <v>1</v>
      </c>
      <c r="O114">
        <f t="shared" si="40"/>
        <v>1</v>
      </c>
      <c r="P114">
        <f t="shared" si="41"/>
        <v>0</v>
      </c>
      <c r="Q114">
        <f t="shared" si="42"/>
        <v>0</v>
      </c>
      <c r="R114">
        <f t="shared" si="43"/>
        <v>0</v>
      </c>
      <c r="S114">
        <f t="shared" si="44"/>
        <v>0</v>
      </c>
      <c r="T114">
        <f t="shared" si="45"/>
        <v>0</v>
      </c>
      <c r="U114">
        <f t="shared" si="46"/>
        <v>0</v>
      </c>
      <c r="V114">
        <f t="shared" si="47"/>
        <v>0</v>
      </c>
      <c r="W114">
        <f t="shared" si="48"/>
        <v>0</v>
      </c>
      <c r="X114">
        <f t="shared" si="49"/>
        <v>0</v>
      </c>
      <c r="Y114">
        <f t="shared" si="50"/>
        <v>0</v>
      </c>
      <c r="Z114">
        <f t="shared" si="51"/>
        <v>0</v>
      </c>
      <c r="AA114">
        <f t="shared" si="52"/>
        <v>0</v>
      </c>
      <c r="AB114">
        <f t="shared" si="53"/>
        <v>1</v>
      </c>
      <c r="AC114">
        <f t="shared" si="54"/>
        <v>1</v>
      </c>
      <c r="AD114">
        <f t="shared" si="55"/>
        <v>1</v>
      </c>
    </row>
    <row r="115" spans="1:30" x14ac:dyDescent="0.2">
      <c r="A115" t="str">
        <f t="shared" si="28"/>
        <v>State [sum=19, ace=1, dealerCard=4, Pair=0]</v>
      </c>
      <c r="B115" t="str">
        <f t="shared" si="29"/>
        <v>19140</v>
      </c>
      <c r="C115" t="str">
        <f t="shared" si="30"/>
        <v>19</v>
      </c>
      <c r="D115" t="str">
        <f t="shared" si="31"/>
        <v>1</v>
      </c>
      <c r="E115" t="str">
        <f t="shared" si="32"/>
        <v>4</v>
      </c>
      <c r="F115" t="str">
        <f t="shared" si="33"/>
        <v>0</v>
      </c>
      <c r="G115" t="str">
        <f t="shared" si="34"/>
        <v>[0.011708197263089196, 0.21134808094941226, 0.3502193724262345, null]</v>
      </c>
      <c r="H115" t="s">
        <v>676</v>
      </c>
      <c r="I115">
        <f t="shared" si="35"/>
        <v>1.1708197263089099E-2</v>
      </c>
      <c r="J115">
        <f t="shared" si="36"/>
        <v>0.21134808094941199</v>
      </c>
      <c r="K115">
        <f t="shared" si="37"/>
        <v>0.35021937242623402</v>
      </c>
      <c r="L115">
        <f t="shared" si="38"/>
        <v>-1E+17</v>
      </c>
      <c r="M115">
        <f>VALUE(VLOOKUP(B115,'LOOK UP Optimal Policy'!A:F,6,FALSE))</f>
        <v>1</v>
      </c>
      <c r="N115">
        <f t="shared" si="39"/>
        <v>2</v>
      </c>
      <c r="O115">
        <f t="shared" si="40"/>
        <v>0</v>
      </c>
      <c r="P115">
        <f t="shared" si="41"/>
        <v>0</v>
      </c>
      <c r="Q115">
        <f t="shared" si="42"/>
        <v>0.60347341577721492</v>
      </c>
      <c r="R115">
        <f t="shared" si="43"/>
        <v>0</v>
      </c>
      <c r="S115">
        <f t="shared" si="44"/>
        <v>0</v>
      </c>
      <c r="T115">
        <f t="shared" si="45"/>
        <v>0</v>
      </c>
      <c r="U115">
        <f t="shared" si="46"/>
        <v>0</v>
      </c>
      <c r="V115">
        <f t="shared" si="47"/>
        <v>0</v>
      </c>
      <c r="W115">
        <f t="shared" si="48"/>
        <v>0</v>
      </c>
      <c r="X115">
        <f t="shared" si="49"/>
        <v>0</v>
      </c>
      <c r="Y115">
        <f t="shared" si="50"/>
        <v>0</v>
      </c>
      <c r="Z115">
        <f t="shared" si="51"/>
        <v>0</v>
      </c>
      <c r="AA115">
        <f t="shared" si="52"/>
        <v>0</v>
      </c>
      <c r="AB115">
        <f t="shared" si="53"/>
        <v>0.60347341577721492</v>
      </c>
      <c r="AC115">
        <f t="shared" si="54"/>
        <v>0</v>
      </c>
      <c r="AD115">
        <f t="shared" si="55"/>
        <v>0</v>
      </c>
    </row>
    <row r="116" spans="1:30" x14ac:dyDescent="0.2">
      <c r="A116" t="str">
        <f t="shared" si="28"/>
        <v>State [sum=6, ace=0, dealerCard=10, Pair=0]</v>
      </c>
      <c r="B116" t="str">
        <f t="shared" si="29"/>
        <v>60100</v>
      </c>
      <c r="C116" t="str">
        <f t="shared" si="30"/>
        <v>6</v>
      </c>
      <c r="D116" t="str">
        <f t="shared" si="31"/>
        <v>0</v>
      </c>
      <c r="E116" t="str">
        <f t="shared" si="32"/>
        <v>10</v>
      </c>
      <c r="F116" t="str">
        <f t="shared" si="33"/>
        <v>0</v>
      </c>
      <c r="G116" t="str">
        <f t="shared" si="34"/>
        <v>[-0.015313472981291525, -0.48228122530515705, -1.302556939462294, null]</v>
      </c>
      <c r="H116" t="s">
        <v>677</v>
      </c>
      <c r="I116">
        <f t="shared" si="35"/>
        <v>-1.5313472981291499E-2</v>
      </c>
      <c r="J116">
        <f t="shared" si="36"/>
        <v>-0.48228122530515699</v>
      </c>
      <c r="K116">
        <f t="shared" si="37"/>
        <v>-1.30255693946229</v>
      </c>
      <c r="L116">
        <f t="shared" si="38"/>
        <v>-1E+17</v>
      </c>
      <c r="M116">
        <f>VALUE(VLOOKUP(B116,'LOOK UP Optimal Policy'!A:F,6,FALSE))</f>
        <v>0</v>
      </c>
      <c r="N116">
        <f t="shared" si="39"/>
        <v>0</v>
      </c>
      <c r="O116">
        <f t="shared" si="40"/>
        <v>1</v>
      </c>
      <c r="P116">
        <f t="shared" si="41"/>
        <v>0</v>
      </c>
      <c r="Q116">
        <f t="shared" si="42"/>
        <v>0</v>
      </c>
      <c r="R116">
        <f t="shared" si="43"/>
        <v>0</v>
      </c>
      <c r="S116">
        <f t="shared" si="44"/>
        <v>0</v>
      </c>
      <c r="T116">
        <f t="shared" si="45"/>
        <v>0</v>
      </c>
      <c r="U116">
        <f t="shared" si="46"/>
        <v>0</v>
      </c>
      <c r="V116">
        <f t="shared" si="47"/>
        <v>0</v>
      </c>
      <c r="W116">
        <f t="shared" si="48"/>
        <v>0</v>
      </c>
      <c r="X116">
        <f t="shared" si="49"/>
        <v>0</v>
      </c>
      <c r="Y116">
        <f t="shared" si="50"/>
        <v>0</v>
      </c>
      <c r="Z116">
        <f t="shared" si="51"/>
        <v>0</v>
      </c>
      <c r="AA116">
        <f t="shared" si="52"/>
        <v>0</v>
      </c>
      <c r="AB116">
        <f t="shared" si="53"/>
        <v>1</v>
      </c>
      <c r="AC116">
        <f t="shared" si="54"/>
        <v>1</v>
      </c>
      <c r="AD116">
        <f t="shared" si="55"/>
        <v>1</v>
      </c>
    </row>
    <row r="117" spans="1:30" x14ac:dyDescent="0.2">
      <c r="A117" t="str">
        <f t="shared" si="28"/>
        <v>State [sum=14, ace=0, dealerCard=2, Pair=1]</v>
      </c>
      <c r="B117" t="str">
        <f t="shared" si="29"/>
        <v>14021</v>
      </c>
      <c r="C117" t="str">
        <f t="shared" si="30"/>
        <v>14</v>
      </c>
      <c r="D117" t="str">
        <f t="shared" si="31"/>
        <v>0</v>
      </c>
      <c r="E117" t="str">
        <f t="shared" si="32"/>
        <v>2</v>
      </c>
      <c r="F117" t="str">
        <f t="shared" si="33"/>
        <v>1</v>
      </c>
      <c r="G117" t="str">
        <f t="shared" si="34"/>
        <v>[-0.2834267796698081, 0.03269436376068786, -0.6170672592403248, -0.004744657119996244]</v>
      </c>
      <c r="H117" t="s">
        <v>678</v>
      </c>
      <c r="I117">
        <f t="shared" si="35"/>
        <v>-0.283426779669808</v>
      </c>
      <c r="J117">
        <f t="shared" si="36"/>
        <v>3.2694363760687802E-2</v>
      </c>
      <c r="K117">
        <f t="shared" si="37"/>
        <v>-0.61706725924032402</v>
      </c>
      <c r="L117">
        <f t="shared" si="38"/>
        <v>4.7446571199962397E-3</v>
      </c>
      <c r="M117">
        <f>VALUE(VLOOKUP(B117,'LOOK UP Optimal Policy'!A:F,6,FALSE))</f>
        <v>3</v>
      </c>
      <c r="N117">
        <f t="shared" si="39"/>
        <v>1</v>
      </c>
      <c r="O117">
        <f t="shared" si="40"/>
        <v>0</v>
      </c>
      <c r="P117">
        <f t="shared" si="41"/>
        <v>0</v>
      </c>
      <c r="Q117">
        <f t="shared" si="42"/>
        <v>0</v>
      </c>
      <c r="R117">
        <f t="shared" si="43"/>
        <v>0</v>
      </c>
      <c r="S117">
        <f t="shared" si="44"/>
        <v>0</v>
      </c>
      <c r="T117">
        <f t="shared" si="45"/>
        <v>0</v>
      </c>
      <c r="U117">
        <f t="shared" si="46"/>
        <v>0</v>
      </c>
      <c r="V117">
        <f t="shared" si="47"/>
        <v>0</v>
      </c>
      <c r="W117">
        <f t="shared" si="48"/>
        <v>0.14512156146318062</v>
      </c>
      <c r="X117">
        <f t="shared" si="49"/>
        <v>0</v>
      </c>
      <c r="Y117">
        <f t="shared" si="50"/>
        <v>0</v>
      </c>
      <c r="Z117">
        <f t="shared" si="51"/>
        <v>0</v>
      </c>
      <c r="AA117">
        <f t="shared" si="52"/>
        <v>0</v>
      </c>
      <c r="AB117">
        <f t="shared" si="53"/>
        <v>0.14512156146318062</v>
      </c>
      <c r="AC117">
        <f t="shared" si="54"/>
        <v>0</v>
      </c>
      <c r="AD117">
        <f t="shared" si="55"/>
        <v>0</v>
      </c>
    </row>
    <row r="118" spans="1:30" x14ac:dyDescent="0.2">
      <c r="A118" t="str">
        <f t="shared" si="28"/>
        <v>State [sum=6, ace=0, dealerCard=10, Pair=1]</v>
      </c>
      <c r="B118" t="str">
        <f t="shared" si="29"/>
        <v>60101</v>
      </c>
      <c r="C118" t="str">
        <f t="shared" si="30"/>
        <v>6</v>
      </c>
      <c r="D118" t="str">
        <f t="shared" si="31"/>
        <v>0</v>
      </c>
      <c r="E118" t="str">
        <f t="shared" si="32"/>
        <v>10</v>
      </c>
      <c r="F118" t="str">
        <f t="shared" si="33"/>
        <v>1</v>
      </c>
      <c r="G118" t="str">
        <f t="shared" si="34"/>
        <v>[-0.013786306720865248, -0.5531317953061693, -1.0647086242028974, -0.014398000641738892]</v>
      </c>
      <c r="H118" t="s">
        <v>679</v>
      </c>
      <c r="I118">
        <f t="shared" si="35"/>
        <v>-1.3786306720865201E-2</v>
      </c>
      <c r="J118">
        <f t="shared" si="36"/>
        <v>-0.55313179530616896</v>
      </c>
      <c r="K118">
        <f t="shared" si="37"/>
        <v>-1.06470862420289</v>
      </c>
      <c r="L118">
        <f t="shared" si="38"/>
        <v>-1.43980006417388E-2</v>
      </c>
      <c r="M118">
        <f>VALUE(VLOOKUP(B118,'LOOK UP Optimal Policy'!A:F,6,FALSE))</f>
        <v>0</v>
      </c>
      <c r="N118">
        <f t="shared" si="39"/>
        <v>0</v>
      </c>
      <c r="O118">
        <f t="shared" si="40"/>
        <v>1</v>
      </c>
      <c r="P118">
        <f t="shared" si="41"/>
        <v>0</v>
      </c>
      <c r="Q118">
        <f t="shared" si="42"/>
        <v>0</v>
      </c>
      <c r="R118">
        <f t="shared" si="43"/>
        <v>0</v>
      </c>
      <c r="S118">
        <f t="shared" si="44"/>
        <v>0</v>
      </c>
      <c r="T118">
        <f t="shared" si="45"/>
        <v>0</v>
      </c>
      <c r="U118">
        <f t="shared" si="46"/>
        <v>0</v>
      </c>
      <c r="V118">
        <f t="shared" si="47"/>
        <v>0</v>
      </c>
      <c r="W118">
        <f t="shared" si="48"/>
        <v>0</v>
      </c>
      <c r="X118">
        <f t="shared" si="49"/>
        <v>0</v>
      </c>
      <c r="Y118">
        <f t="shared" si="50"/>
        <v>0</v>
      </c>
      <c r="Z118">
        <f t="shared" si="51"/>
        <v>0</v>
      </c>
      <c r="AA118">
        <f t="shared" si="52"/>
        <v>0</v>
      </c>
      <c r="AB118">
        <f t="shared" si="53"/>
        <v>1</v>
      </c>
      <c r="AC118">
        <f t="shared" si="54"/>
        <v>1</v>
      </c>
      <c r="AD118">
        <f t="shared" si="55"/>
        <v>1</v>
      </c>
    </row>
    <row r="119" spans="1:30" x14ac:dyDescent="0.2">
      <c r="A119" t="str">
        <f t="shared" si="28"/>
        <v>State [sum=16, ace=0, dealerCard=7, Pair=0]</v>
      </c>
      <c r="B119" t="str">
        <f t="shared" si="29"/>
        <v>16070</v>
      </c>
      <c r="C119" t="str">
        <f t="shared" si="30"/>
        <v>16</v>
      </c>
      <c r="D119" t="str">
        <f t="shared" si="31"/>
        <v>0</v>
      </c>
      <c r="E119" t="str">
        <f t="shared" si="32"/>
        <v>7</v>
      </c>
      <c r="F119" t="str">
        <f t="shared" si="33"/>
        <v>0</v>
      </c>
      <c r="G119" t="str">
        <f t="shared" si="34"/>
        <v>[-0.6759222698283364, -0.423700374409224, -0.8637506574869372, null]</v>
      </c>
      <c r="H119" t="s">
        <v>680</v>
      </c>
      <c r="I119">
        <f t="shared" si="35"/>
        <v>-0.67592226982833603</v>
      </c>
      <c r="J119">
        <f t="shared" si="36"/>
        <v>-0.42370037440922398</v>
      </c>
      <c r="K119">
        <f t="shared" si="37"/>
        <v>-0.86375065748693702</v>
      </c>
      <c r="L119">
        <f t="shared" si="38"/>
        <v>-1E+17</v>
      </c>
      <c r="M119">
        <f>VALUE(VLOOKUP(B119,'LOOK UP Optimal Policy'!A:F,6,FALSE))</f>
        <v>0</v>
      </c>
      <c r="N119">
        <f t="shared" si="39"/>
        <v>1</v>
      </c>
      <c r="O119">
        <f t="shared" si="40"/>
        <v>0</v>
      </c>
      <c r="P119">
        <f t="shared" si="41"/>
        <v>0</v>
      </c>
      <c r="Q119">
        <f t="shared" si="42"/>
        <v>0</v>
      </c>
      <c r="R119">
        <f t="shared" si="43"/>
        <v>0</v>
      </c>
      <c r="S119">
        <f t="shared" si="44"/>
        <v>0</v>
      </c>
      <c r="T119">
        <f t="shared" si="45"/>
        <v>0</v>
      </c>
      <c r="U119">
        <f t="shared" si="46"/>
        <v>0</v>
      </c>
      <c r="V119">
        <f t="shared" si="47"/>
        <v>0</v>
      </c>
      <c r="W119">
        <f t="shared" si="48"/>
        <v>0</v>
      </c>
      <c r="X119">
        <f t="shared" si="49"/>
        <v>0</v>
      </c>
      <c r="Y119">
        <f t="shared" si="50"/>
        <v>1.5952836264796588</v>
      </c>
      <c r="Z119">
        <f t="shared" si="51"/>
        <v>0</v>
      </c>
      <c r="AA119">
        <f t="shared" si="52"/>
        <v>0</v>
      </c>
      <c r="AB119">
        <f t="shared" si="53"/>
        <v>1.5952836264796588</v>
      </c>
      <c r="AC119">
        <f t="shared" si="54"/>
        <v>1</v>
      </c>
      <c r="AD119">
        <f t="shared" si="55"/>
        <v>1</v>
      </c>
    </row>
    <row r="120" spans="1:30" x14ac:dyDescent="0.2">
      <c r="A120" t="str">
        <f t="shared" si="28"/>
        <v>State [sum=21, ace=1, dealerCard=9, Pair=0]</v>
      </c>
      <c r="B120" t="str">
        <f t="shared" si="29"/>
        <v>21190</v>
      </c>
      <c r="C120" t="str">
        <f t="shared" si="30"/>
        <v>21</v>
      </c>
      <c r="D120" t="str">
        <f t="shared" si="31"/>
        <v>1</v>
      </c>
      <c r="E120" t="str">
        <f t="shared" si="32"/>
        <v>9</v>
      </c>
      <c r="F120" t="str">
        <f t="shared" si="33"/>
        <v>0</v>
      </c>
      <c r="G120" t="str">
        <f t="shared" si="34"/>
        <v>[-0.037830690180821094, 0.9444278328801962, -0.07604951456579306, null]</v>
      </c>
      <c r="H120" t="s">
        <v>681</v>
      </c>
      <c r="I120">
        <f t="shared" si="35"/>
        <v>-3.7830690180820997E-2</v>
      </c>
      <c r="J120">
        <f t="shared" si="36"/>
        <v>0.94442783288019605</v>
      </c>
      <c r="K120">
        <f t="shared" si="37"/>
        <v>-7.6049514565792994E-2</v>
      </c>
      <c r="L120">
        <f t="shared" si="38"/>
        <v>-1E+17</v>
      </c>
      <c r="M120">
        <f>VALUE(VLOOKUP(B120,'LOOK UP Optimal Policy'!A:F,6,FALSE))</f>
        <v>1</v>
      </c>
      <c r="N120">
        <f t="shared" si="39"/>
        <v>1</v>
      </c>
      <c r="O120">
        <f t="shared" si="40"/>
        <v>1</v>
      </c>
      <c r="P120">
        <f t="shared" si="41"/>
        <v>0</v>
      </c>
      <c r="Q120">
        <f t="shared" si="42"/>
        <v>0</v>
      </c>
      <c r="R120">
        <f t="shared" si="43"/>
        <v>0</v>
      </c>
      <c r="S120">
        <f t="shared" si="44"/>
        <v>0</v>
      </c>
      <c r="T120">
        <f t="shared" si="45"/>
        <v>0</v>
      </c>
      <c r="U120">
        <f t="shared" si="46"/>
        <v>0</v>
      </c>
      <c r="V120">
        <f t="shared" si="47"/>
        <v>0</v>
      </c>
      <c r="W120">
        <f t="shared" si="48"/>
        <v>0</v>
      </c>
      <c r="X120">
        <f t="shared" si="49"/>
        <v>0</v>
      </c>
      <c r="Y120">
        <f t="shared" si="50"/>
        <v>0</v>
      </c>
      <c r="Z120">
        <f t="shared" si="51"/>
        <v>0</v>
      </c>
      <c r="AA120">
        <f t="shared" si="52"/>
        <v>0</v>
      </c>
      <c r="AB120">
        <f t="shared" si="53"/>
        <v>1</v>
      </c>
      <c r="AC120">
        <f t="shared" si="54"/>
        <v>1</v>
      </c>
      <c r="AD120">
        <f t="shared" si="55"/>
        <v>1</v>
      </c>
    </row>
    <row r="121" spans="1:30" x14ac:dyDescent="0.2">
      <c r="A121" t="str">
        <f t="shared" si="28"/>
        <v>State [sum=16, ace=0, dealerCard=7, Pair=1]</v>
      </c>
      <c r="B121" t="str">
        <f t="shared" si="29"/>
        <v>16071</v>
      </c>
      <c r="C121" t="str">
        <f t="shared" si="30"/>
        <v>16</v>
      </c>
      <c r="D121" t="str">
        <f t="shared" si="31"/>
        <v>0</v>
      </c>
      <c r="E121" t="str">
        <f t="shared" si="32"/>
        <v>7</v>
      </c>
      <c r="F121" t="str">
        <f t="shared" si="33"/>
        <v>1</v>
      </c>
      <c r="G121" t="str">
        <f t="shared" si="34"/>
        <v>[-0.449113430895721, -0.39230399254458753, -0.708195260068433, 0.0020182963301318135]</v>
      </c>
      <c r="H121" t="s">
        <v>682</v>
      </c>
      <c r="I121">
        <f t="shared" si="35"/>
        <v>-0.44911343089572098</v>
      </c>
      <c r="J121">
        <f t="shared" si="36"/>
        <v>-0.39230399254458698</v>
      </c>
      <c r="K121">
        <f t="shared" si="37"/>
        <v>-0.70819526006843303</v>
      </c>
      <c r="L121">
        <f t="shared" si="38"/>
        <v>2.01829633013181E+16</v>
      </c>
      <c r="M121">
        <f>VALUE(VLOOKUP(B121,'LOOK UP Optimal Policy'!A:F,6,FALSE))</f>
        <v>3</v>
      </c>
      <c r="N121">
        <f t="shared" si="39"/>
        <v>3</v>
      </c>
      <c r="O121">
        <f t="shared" si="40"/>
        <v>1</v>
      </c>
      <c r="P121">
        <f t="shared" si="41"/>
        <v>0</v>
      </c>
      <c r="Q121">
        <f t="shared" si="42"/>
        <v>0</v>
      </c>
      <c r="R121">
        <f t="shared" si="43"/>
        <v>0</v>
      </c>
      <c r="S121">
        <f t="shared" si="44"/>
        <v>0</v>
      </c>
      <c r="T121">
        <f t="shared" si="45"/>
        <v>0</v>
      </c>
      <c r="U121">
        <f t="shared" si="46"/>
        <v>0</v>
      </c>
      <c r="V121">
        <f t="shared" si="47"/>
        <v>0</v>
      </c>
      <c r="W121">
        <f t="shared" si="48"/>
        <v>0</v>
      </c>
      <c r="X121">
        <f t="shared" si="49"/>
        <v>0</v>
      </c>
      <c r="Y121">
        <f t="shared" si="50"/>
        <v>0</v>
      </c>
      <c r="Z121">
        <f t="shared" si="51"/>
        <v>0</v>
      </c>
      <c r="AA121">
        <f t="shared" si="52"/>
        <v>0</v>
      </c>
      <c r="AB121">
        <f t="shared" si="53"/>
        <v>1</v>
      </c>
      <c r="AC121">
        <f t="shared" si="54"/>
        <v>1</v>
      </c>
      <c r="AD121">
        <f t="shared" si="55"/>
        <v>1</v>
      </c>
    </row>
    <row r="122" spans="1:30" x14ac:dyDescent="0.2">
      <c r="A122" t="str">
        <f t="shared" si="28"/>
        <v>State [sum=18, ace=1, dealerCard=2, Pair=0]</v>
      </c>
      <c r="B122" t="str">
        <f t="shared" si="29"/>
        <v>18120</v>
      </c>
      <c r="C122" t="str">
        <f t="shared" si="30"/>
        <v>18</v>
      </c>
      <c r="D122" t="str">
        <f t="shared" si="31"/>
        <v>1</v>
      </c>
      <c r="E122" t="str">
        <f t="shared" si="32"/>
        <v>2</v>
      </c>
      <c r="F122" t="str">
        <f t="shared" si="33"/>
        <v>0</v>
      </c>
      <c r="G122" t="str">
        <f t="shared" si="34"/>
        <v>[0.0016190464215216091, 0.12522229965544646, 0.035173026978719546, null]</v>
      </c>
      <c r="H122" t="s">
        <v>683</v>
      </c>
      <c r="I122">
        <f t="shared" si="35"/>
        <v>1.6190464215216E-3</v>
      </c>
      <c r="J122">
        <f t="shared" si="36"/>
        <v>0.12522229965544601</v>
      </c>
      <c r="K122">
        <f t="shared" si="37"/>
        <v>3.5173026978719497E-2</v>
      </c>
      <c r="L122">
        <f t="shared" si="38"/>
        <v>-1E+17</v>
      </c>
      <c r="M122">
        <f>VALUE(VLOOKUP(B122,'LOOK UP Optimal Policy'!A:F,6,FALSE))</f>
        <v>1</v>
      </c>
      <c r="N122">
        <f t="shared" si="39"/>
        <v>1</v>
      </c>
      <c r="O122">
        <f t="shared" si="40"/>
        <v>1</v>
      </c>
      <c r="P122">
        <f t="shared" si="41"/>
        <v>0</v>
      </c>
      <c r="Q122">
        <f t="shared" si="42"/>
        <v>0</v>
      </c>
      <c r="R122">
        <f t="shared" si="43"/>
        <v>0</v>
      </c>
      <c r="S122">
        <f t="shared" si="44"/>
        <v>0</v>
      </c>
      <c r="T122">
        <f t="shared" si="45"/>
        <v>0</v>
      </c>
      <c r="U122">
        <f t="shared" si="46"/>
        <v>0</v>
      </c>
      <c r="V122">
        <f t="shared" si="47"/>
        <v>0</v>
      </c>
      <c r="W122">
        <f t="shared" si="48"/>
        <v>0</v>
      </c>
      <c r="X122">
        <f t="shared" si="49"/>
        <v>0</v>
      </c>
      <c r="Y122">
        <f t="shared" si="50"/>
        <v>0</v>
      </c>
      <c r="Z122">
        <f t="shared" si="51"/>
        <v>0</v>
      </c>
      <c r="AA122">
        <f t="shared" si="52"/>
        <v>0</v>
      </c>
      <c r="AB122">
        <f t="shared" si="53"/>
        <v>1</v>
      </c>
      <c r="AC122">
        <f t="shared" si="54"/>
        <v>1</v>
      </c>
      <c r="AD122">
        <f t="shared" si="55"/>
        <v>1</v>
      </c>
    </row>
    <row r="123" spans="1:30" x14ac:dyDescent="0.2">
      <c r="A123" t="str">
        <f t="shared" si="28"/>
        <v>State [sum=15, ace=0, dealerCard=5, Pair=0]</v>
      </c>
      <c r="B123" t="str">
        <f t="shared" si="29"/>
        <v>15050</v>
      </c>
      <c r="C123" t="str">
        <f t="shared" si="30"/>
        <v>15</v>
      </c>
      <c r="D123" t="str">
        <f t="shared" si="31"/>
        <v>0</v>
      </c>
      <c r="E123" t="str">
        <f t="shared" si="32"/>
        <v>5</v>
      </c>
      <c r="F123" t="str">
        <f t="shared" si="33"/>
        <v>0</v>
      </c>
      <c r="G123" t="str">
        <f t="shared" si="34"/>
        <v>[-0.5047982310033272, -0.02738707314404638, -0.8366459021517162, null]</v>
      </c>
      <c r="H123" t="s">
        <v>684</v>
      </c>
      <c r="I123">
        <f t="shared" si="35"/>
        <v>-0.50479823100332699</v>
      </c>
      <c r="J123">
        <f t="shared" si="36"/>
        <v>-2.7387073144046301E-2</v>
      </c>
      <c r="K123">
        <f t="shared" si="37"/>
        <v>-0.83664590215171597</v>
      </c>
      <c r="L123">
        <f t="shared" si="38"/>
        <v>-1E+17</v>
      </c>
      <c r="M123">
        <f>VALUE(VLOOKUP(B123,'LOOK UP Optimal Policy'!A:F,6,FALSE))</f>
        <v>1</v>
      </c>
      <c r="N123">
        <f t="shared" si="39"/>
        <v>1</v>
      </c>
      <c r="O123">
        <f t="shared" si="40"/>
        <v>1</v>
      </c>
      <c r="P123">
        <f t="shared" si="41"/>
        <v>0</v>
      </c>
      <c r="Q123">
        <f t="shared" si="42"/>
        <v>0</v>
      </c>
      <c r="R123">
        <f t="shared" si="43"/>
        <v>0</v>
      </c>
      <c r="S123">
        <f t="shared" si="44"/>
        <v>0</v>
      </c>
      <c r="T123">
        <f t="shared" si="45"/>
        <v>0</v>
      </c>
      <c r="U123">
        <f t="shared" si="46"/>
        <v>0</v>
      </c>
      <c r="V123">
        <f t="shared" si="47"/>
        <v>0</v>
      </c>
      <c r="W123">
        <f t="shared" si="48"/>
        <v>0</v>
      </c>
      <c r="X123">
        <f t="shared" si="49"/>
        <v>0</v>
      </c>
      <c r="Y123">
        <f t="shared" si="50"/>
        <v>0</v>
      </c>
      <c r="Z123">
        <f t="shared" si="51"/>
        <v>0</v>
      </c>
      <c r="AA123">
        <f t="shared" si="52"/>
        <v>0</v>
      </c>
      <c r="AB123">
        <f t="shared" si="53"/>
        <v>1</v>
      </c>
      <c r="AC123">
        <f t="shared" si="54"/>
        <v>1</v>
      </c>
      <c r="AD123">
        <f t="shared" si="55"/>
        <v>1</v>
      </c>
    </row>
    <row r="124" spans="1:30" x14ac:dyDescent="0.2">
      <c r="A124" t="str">
        <f t="shared" si="28"/>
        <v>State [sum=20, ace=1, dealerCard=7, Pair=0]</v>
      </c>
      <c r="B124" t="str">
        <f t="shared" si="29"/>
        <v>20170</v>
      </c>
      <c r="C124" t="str">
        <f t="shared" si="30"/>
        <v>20</v>
      </c>
      <c r="D124" t="str">
        <f t="shared" si="31"/>
        <v>1</v>
      </c>
      <c r="E124" t="str">
        <f t="shared" si="32"/>
        <v>7</v>
      </c>
      <c r="F124" t="str">
        <f t="shared" si="33"/>
        <v>0</v>
      </c>
      <c r="G124" t="str">
        <f t="shared" si="34"/>
        <v>[0.009881477713887603, 0.734190423461298, 0.2717187850747547, null]</v>
      </c>
      <c r="H124" t="s">
        <v>685</v>
      </c>
      <c r="I124">
        <f t="shared" si="35"/>
        <v>9.8814777138875997E-3</v>
      </c>
      <c r="J124">
        <f t="shared" si="36"/>
        <v>0.73419042346129804</v>
      </c>
      <c r="K124">
        <f t="shared" si="37"/>
        <v>0.271718785074754</v>
      </c>
      <c r="L124">
        <f t="shared" si="38"/>
        <v>-1E+17</v>
      </c>
      <c r="M124">
        <f>VALUE(VLOOKUP(B124,'LOOK UP Optimal Policy'!A:F,6,FALSE))</f>
        <v>1</v>
      </c>
      <c r="N124">
        <f t="shared" si="39"/>
        <v>1</v>
      </c>
      <c r="O124">
        <f t="shared" si="40"/>
        <v>1</v>
      </c>
      <c r="P124">
        <f t="shared" si="41"/>
        <v>0</v>
      </c>
      <c r="Q124">
        <f t="shared" si="42"/>
        <v>0</v>
      </c>
      <c r="R124">
        <f t="shared" si="43"/>
        <v>0</v>
      </c>
      <c r="S124">
        <f t="shared" si="44"/>
        <v>0</v>
      </c>
      <c r="T124">
        <f t="shared" si="45"/>
        <v>0</v>
      </c>
      <c r="U124">
        <f t="shared" si="46"/>
        <v>0</v>
      </c>
      <c r="V124">
        <f t="shared" si="47"/>
        <v>0</v>
      </c>
      <c r="W124">
        <f t="shared" si="48"/>
        <v>0</v>
      </c>
      <c r="X124">
        <f t="shared" si="49"/>
        <v>0</v>
      </c>
      <c r="Y124">
        <f t="shared" si="50"/>
        <v>0</v>
      </c>
      <c r="Z124">
        <f t="shared" si="51"/>
        <v>0</v>
      </c>
      <c r="AA124">
        <f t="shared" si="52"/>
        <v>0</v>
      </c>
      <c r="AB124">
        <f t="shared" si="53"/>
        <v>1</v>
      </c>
      <c r="AC124">
        <f t="shared" si="54"/>
        <v>1</v>
      </c>
      <c r="AD124">
        <f t="shared" si="55"/>
        <v>1</v>
      </c>
    </row>
    <row r="125" spans="1:30" x14ac:dyDescent="0.2">
      <c r="A125" t="str">
        <f t="shared" si="28"/>
        <v>State [sum=14, ace=0, dealerCard=3, Pair=0]</v>
      </c>
      <c r="B125" t="str">
        <f t="shared" si="29"/>
        <v>14030</v>
      </c>
      <c r="C125" t="str">
        <f t="shared" si="30"/>
        <v>14</v>
      </c>
      <c r="D125" t="str">
        <f t="shared" si="31"/>
        <v>0</v>
      </c>
      <c r="E125" t="str">
        <f t="shared" si="32"/>
        <v>3</v>
      </c>
      <c r="F125" t="str">
        <f t="shared" si="33"/>
        <v>0</v>
      </c>
      <c r="G125" t="str">
        <f t="shared" si="34"/>
        <v>[-0.4482289316407347, -0.17532957578334618, -1.0097291846036653, null]</v>
      </c>
      <c r="H125" t="s">
        <v>686</v>
      </c>
      <c r="I125">
        <f t="shared" si="35"/>
        <v>-0.44822893164073402</v>
      </c>
      <c r="J125">
        <f t="shared" si="36"/>
        <v>-0.17532957578334599</v>
      </c>
      <c r="K125">
        <f t="shared" si="37"/>
        <v>-1.00972918460366</v>
      </c>
      <c r="L125">
        <f t="shared" si="38"/>
        <v>-1E+17</v>
      </c>
      <c r="M125">
        <f>VALUE(VLOOKUP(B125,'LOOK UP Optimal Policy'!A:F,6,FALSE))</f>
        <v>1</v>
      </c>
      <c r="N125">
        <f t="shared" si="39"/>
        <v>1</v>
      </c>
      <c r="O125">
        <f t="shared" si="40"/>
        <v>1</v>
      </c>
      <c r="P125">
        <f t="shared" si="41"/>
        <v>0</v>
      </c>
      <c r="Q125">
        <f t="shared" si="42"/>
        <v>0</v>
      </c>
      <c r="R125">
        <f t="shared" si="43"/>
        <v>0</v>
      </c>
      <c r="S125">
        <f t="shared" si="44"/>
        <v>0</v>
      </c>
      <c r="T125">
        <f t="shared" si="45"/>
        <v>0</v>
      </c>
      <c r="U125">
        <f t="shared" si="46"/>
        <v>0</v>
      </c>
      <c r="V125">
        <f t="shared" si="47"/>
        <v>0</v>
      </c>
      <c r="W125">
        <f t="shared" si="48"/>
        <v>0</v>
      </c>
      <c r="X125">
        <f t="shared" si="49"/>
        <v>0</v>
      </c>
      <c r="Y125">
        <f t="shared" si="50"/>
        <v>0</v>
      </c>
      <c r="Z125">
        <f t="shared" si="51"/>
        <v>0</v>
      </c>
      <c r="AA125">
        <f t="shared" si="52"/>
        <v>0</v>
      </c>
      <c r="AB125">
        <f t="shared" si="53"/>
        <v>1</v>
      </c>
      <c r="AC125">
        <f t="shared" si="54"/>
        <v>1</v>
      </c>
      <c r="AD125">
        <f t="shared" si="55"/>
        <v>1</v>
      </c>
    </row>
    <row r="126" spans="1:30" x14ac:dyDescent="0.2">
      <c r="A126" t="str">
        <f t="shared" si="28"/>
        <v>State [sum=19, ace=1, dealerCard=5, Pair=0]</v>
      </c>
      <c r="B126" t="str">
        <f t="shared" si="29"/>
        <v>19150</v>
      </c>
      <c r="C126" t="str">
        <f t="shared" si="30"/>
        <v>19</v>
      </c>
      <c r="D126" t="str">
        <f t="shared" si="31"/>
        <v>1</v>
      </c>
      <c r="E126" t="str">
        <f t="shared" si="32"/>
        <v>5</v>
      </c>
      <c r="F126" t="str">
        <f t="shared" si="33"/>
        <v>0</v>
      </c>
      <c r="G126" t="str">
        <f t="shared" si="34"/>
        <v>[0.009701083200149629, 0.429127616231705, 0.46857738726427717, null]</v>
      </c>
      <c r="H126" t="s">
        <v>687</v>
      </c>
      <c r="I126">
        <f t="shared" si="35"/>
        <v>9.7010832001496201E-3</v>
      </c>
      <c r="J126">
        <f t="shared" si="36"/>
        <v>0.42912761623170498</v>
      </c>
      <c r="K126">
        <f t="shared" si="37"/>
        <v>0.468577387264277</v>
      </c>
      <c r="L126">
        <f t="shared" si="38"/>
        <v>-1E+17</v>
      </c>
      <c r="M126">
        <f>VALUE(VLOOKUP(B126,'LOOK UP Optimal Policy'!A:F,6,FALSE))</f>
        <v>1</v>
      </c>
      <c r="N126">
        <f t="shared" si="39"/>
        <v>2</v>
      </c>
      <c r="O126">
        <f t="shared" si="40"/>
        <v>0</v>
      </c>
      <c r="P126">
        <f t="shared" si="41"/>
        <v>0</v>
      </c>
      <c r="Q126">
        <f t="shared" si="42"/>
        <v>0.9158094861066729</v>
      </c>
      <c r="R126">
        <f t="shared" si="43"/>
        <v>0</v>
      </c>
      <c r="S126">
        <f t="shared" si="44"/>
        <v>0</v>
      </c>
      <c r="T126">
        <f t="shared" si="45"/>
        <v>0</v>
      </c>
      <c r="U126">
        <f t="shared" si="46"/>
        <v>0</v>
      </c>
      <c r="V126">
        <f t="shared" si="47"/>
        <v>0</v>
      </c>
      <c r="W126">
        <f t="shared" si="48"/>
        <v>0</v>
      </c>
      <c r="X126">
        <f t="shared" si="49"/>
        <v>0</v>
      </c>
      <c r="Y126">
        <f t="shared" si="50"/>
        <v>0</v>
      </c>
      <c r="Z126">
        <f t="shared" si="51"/>
        <v>0</v>
      </c>
      <c r="AA126">
        <f t="shared" si="52"/>
        <v>0</v>
      </c>
      <c r="AB126">
        <f t="shared" si="53"/>
        <v>0.9158094861066729</v>
      </c>
      <c r="AC126">
        <f t="shared" si="54"/>
        <v>0</v>
      </c>
      <c r="AD126">
        <f t="shared" si="55"/>
        <v>1</v>
      </c>
    </row>
    <row r="127" spans="1:30" x14ac:dyDescent="0.2">
      <c r="A127" t="str">
        <f t="shared" si="28"/>
        <v>State [sum=14, ace=0, dealerCard=3, Pair=1]</v>
      </c>
      <c r="B127" t="str">
        <f t="shared" si="29"/>
        <v>14031</v>
      </c>
      <c r="C127" t="str">
        <f t="shared" si="30"/>
        <v>14</v>
      </c>
      <c r="D127" t="str">
        <f t="shared" si="31"/>
        <v>0</v>
      </c>
      <c r="E127" t="str">
        <f t="shared" si="32"/>
        <v>3</v>
      </c>
      <c r="F127" t="str">
        <f t="shared" si="33"/>
        <v>1</v>
      </c>
      <c r="G127" t="str">
        <f t="shared" si="34"/>
        <v>[-0.409712474774593, -0.1826494290981172, -0.5331557074216189, 5.742900898342903E-4]</v>
      </c>
      <c r="H127" t="s">
        <v>688</v>
      </c>
      <c r="I127">
        <f t="shared" si="35"/>
        <v>-0.40971247477459299</v>
      </c>
      <c r="J127">
        <f t="shared" si="36"/>
        <v>-0.18264942909811699</v>
      </c>
      <c r="K127">
        <f t="shared" si="37"/>
        <v>-0.533155707421618</v>
      </c>
      <c r="L127">
        <f t="shared" si="38"/>
        <v>74290089834.290298</v>
      </c>
      <c r="M127">
        <f>VALUE(VLOOKUP(B127,'LOOK UP Optimal Policy'!A:F,6,FALSE))</f>
        <v>3</v>
      </c>
      <c r="N127">
        <f t="shared" si="39"/>
        <v>3</v>
      </c>
      <c r="O127">
        <f t="shared" si="40"/>
        <v>1</v>
      </c>
      <c r="P127">
        <f t="shared" si="41"/>
        <v>0</v>
      </c>
      <c r="Q127">
        <f t="shared" si="42"/>
        <v>0</v>
      </c>
      <c r="R127">
        <f t="shared" si="43"/>
        <v>0</v>
      </c>
      <c r="S127">
        <f t="shared" si="44"/>
        <v>0</v>
      </c>
      <c r="T127">
        <f t="shared" si="45"/>
        <v>0</v>
      </c>
      <c r="U127">
        <f t="shared" si="46"/>
        <v>0</v>
      </c>
      <c r="V127">
        <f t="shared" si="47"/>
        <v>0</v>
      </c>
      <c r="W127">
        <f t="shared" si="48"/>
        <v>0</v>
      </c>
      <c r="X127">
        <f t="shared" si="49"/>
        <v>0</v>
      </c>
      <c r="Y127">
        <f t="shared" si="50"/>
        <v>0</v>
      </c>
      <c r="Z127">
        <f t="shared" si="51"/>
        <v>0</v>
      </c>
      <c r="AA127">
        <f t="shared" si="52"/>
        <v>0</v>
      </c>
      <c r="AB127">
        <f t="shared" si="53"/>
        <v>1</v>
      </c>
      <c r="AC127">
        <f t="shared" si="54"/>
        <v>1</v>
      </c>
      <c r="AD127">
        <f t="shared" si="55"/>
        <v>1</v>
      </c>
    </row>
    <row r="128" spans="1:30" x14ac:dyDescent="0.2">
      <c r="A128" t="str">
        <f t="shared" si="28"/>
        <v>State [sum=16, ace=0, dealerCard=8, Pair=0]</v>
      </c>
      <c r="B128" t="str">
        <f t="shared" si="29"/>
        <v>16080</v>
      </c>
      <c r="C128" t="str">
        <f t="shared" si="30"/>
        <v>16</v>
      </c>
      <c r="D128" t="str">
        <f t="shared" si="31"/>
        <v>0</v>
      </c>
      <c r="E128" t="str">
        <f t="shared" si="32"/>
        <v>8</v>
      </c>
      <c r="F128" t="str">
        <f t="shared" si="33"/>
        <v>0</v>
      </c>
      <c r="G128" t="str">
        <f t="shared" si="34"/>
        <v>[-0.6015203995856677, -0.5201365820083109, -1.0073359302951561, null]</v>
      </c>
      <c r="H128" t="s">
        <v>689</v>
      </c>
      <c r="I128">
        <f t="shared" si="35"/>
        <v>-0.60152039958566705</v>
      </c>
      <c r="J128">
        <f t="shared" si="36"/>
        <v>-0.52013658200831003</v>
      </c>
      <c r="K128">
        <f t="shared" si="37"/>
        <v>-1.0073359302951499</v>
      </c>
      <c r="L128">
        <f t="shared" si="38"/>
        <v>-1E+17</v>
      </c>
      <c r="M128">
        <f>VALUE(VLOOKUP(B128,'LOOK UP Optimal Policy'!A:F,6,FALSE))</f>
        <v>0</v>
      </c>
      <c r="N128">
        <f t="shared" si="39"/>
        <v>1</v>
      </c>
      <c r="O128">
        <f t="shared" si="40"/>
        <v>0</v>
      </c>
      <c r="P128">
        <f t="shared" si="41"/>
        <v>0</v>
      </c>
      <c r="Q128">
        <f t="shared" si="42"/>
        <v>0</v>
      </c>
      <c r="R128">
        <f t="shared" si="43"/>
        <v>0</v>
      </c>
      <c r="S128">
        <f t="shared" si="44"/>
        <v>0</v>
      </c>
      <c r="T128">
        <f t="shared" si="45"/>
        <v>0</v>
      </c>
      <c r="U128">
        <f t="shared" si="46"/>
        <v>0</v>
      </c>
      <c r="V128">
        <f t="shared" si="47"/>
        <v>0</v>
      </c>
      <c r="W128">
        <f t="shared" si="48"/>
        <v>0</v>
      </c>
      <c r="X128">
        <f t="shared" si="49"/>
        <v>0</v>
      </c>
      <c r="Y128">
        <f t="shared" si="50"/>
        <v>1.1564662444297309</v>
      </c>
      <c r="Z128">
        <f t="shared" si="51"/>
        <v>0</v>
      </c>
      <c r="AA128">
        <f t="shared" si="52"/>
        <v>0</v>
      </c>
      <c r="AB128">
        <f t="shared" si="53"/>
        <v>1.1564662444297309</v>
      </c>
      <c r="AC128">
        <f t="shared" si="54"/>
        <v>1</v>
      </c>
      <c r="AD128">
        <f t="shared" si="55"/>
        <v>1</v>
      </c>
    </row>
    <row r="129" spans="1:30" x14ac:dyDescent="0.2">
      <c r="A129" t="str">
        <f t="shared" si="28"/>
        <v>State [sum=16, ace=0, dealerCard=8, Pair=1]</v>
      </c>
      <c r="B129" t="str">
        <f t="shared" si="29"/>
        <v>16081</v>
      </c>
      <c r="C129" t="str">
        <f t="shared" si="30"/>
        <v>16</v>
      </c>
      <c r="D129" t="str">
        <f t="shared" si="31"/>
        <v>0</v>
      </c>
      <c r="E129" t="str">
        <f t="shared" si="32"/>
        <v>8</v>
      </c>
      <c r="F129" t="str">
        <f t="shared" si="33"/>
        <v>1</v>
      </c>
      <c r="G129" t="str">
        <f t="shared" si="34"/>
        <v>[-0.3860770375819131, -0.39399679888966066, -0.657489437944421, -0.01759224177283029]</v>
      </c>
      <c r="H129" t="s">
        <v>690</v>
      </c>
      <c r="I129">
        <f t="shared" si="35"/>
        <v>-0.38607703758191297</v>
      </c>
      <c r="J129">
        <f t="shared" si="36"/>
        <v>-0.39399679888965999</v>
      </c>
      <c r="K129">
        <f t="shared" si="37"/>
        <v>-0.65748943794442105</v>
      </c>
      <c r="L129">
        <f t="shared" si="38"/>
        <v>1.7592241772830201E-2</v>
      </c>
      <c r="M129">
        <f>VALUE(VLOOKUP(B129,'LOOK UP Optimal Policy'!A:F,6,FALSE))</f>
        <v>3</v>
      </c>
      <c r="N129">
        <f t="shared" si="39"/>
        <v>3</v>
      </c>
      <c r="O129">
        <f t="shared" si="40"/>
        <v>1</v>
      </c>
      <c r="P129">
        <f t="shared" si="41"/>
        <v>0</v>
      </c>
      <c r="Q129">
        <f t="shared" si="42"/>
        <v>0</v>
      </c>
      <c r="R129">
        <f t="shared" si="43"/>
        <v>0</v>
      </c>
      <c r="S129">
        <f t="shared" si="44"/>
        <v>0</v>
      </c>
      <c r="T129">
        <f t="shared" si="45"/>
        <v>0</v>
      </c>
      <c r="U129">
        <f t="shared" si="46"/>
        <v>0</v>
      </c>
      <c r="V129">
        <f t="shared" si="47"/>
        <v>0</v>
      </c>
      <c r="W129">
        <f t="shared" si="48"/>
        <v>0</v>
      </c>
      <c r="X129">
        <f t="shared" si="49"/>
        <v>0</v>
      </c>
      <c r="Y129">
        <f t="shared" si="50"/>
        <v>0</v>
      </c>
      <c r="Z129">
        <f t="shared" si="51"/>
        <v>0</v>
      </c>
      <c r="AA129">
        <f t="shared" si="52"/>
        <v>0</v>
      </c>
      <c r="AB129">
        <f t="shared" si="53"/>
        <v>1</v>
      </c>
      <c r="AC129">
        <f t="shared" si="54"/>
        <v>1</v>
      </c>
      <c r="AD129">
        <f t="shared" si="55"/>
        <v>1</v>
      </c>
    </row>
    <row r="130" spans="1:30" x14ac:dyDescent="0.2">
      <c r="A130" t="str">
        <f t="shared" ref="A130:A193" si="56">LEFT(H130,FIND("-",H130)-1)</f>
        <v>State [sum=13, ace=0, dealerCard=1, Pair=0]</v>
      </c>
      <c r="B130" t="str">
        <f t="shared" ref="B130:B193" si="57">TEXT(C130,0)&amp;TEXT(D130,0)&amp;TEXT(E130,0)&amp;TEXT(F130,0)</f>
        <v>13010</v>
      </c>
      <c r="C130" t="str">
        <f t="shared" ref="C130:C193" si="58">RIGHT(RIGHT(LEFT(RIGHT(A130,LEN(A130)-FIND("[",A130)),FIND(",",RIGHT(A130,LEN(A130)-FIND("[",A130)))-1),LEN(LEFT(RIGHT(A130,LEN(A130)-FIND("[",A130)),FIND(",",RIGHT(A130,LEN(A130)-FIND("[",A130)))-1))),LEN(RIGHT(LEFT(RIGHT(A130,LEN(A130)-FIND("[",A130)),FIND(",",RIGHT(A130,LEN(A130)-FIND("[",A130)))-1),LEN(LEFT(RIGHT(A130,LEN(A130)-FIND("[",A130)),FIND(",",RIGHT(A130,LEN(A130)-FIND("[",A130)))-1))))-FIND("=",RIGHT(LEFT(RIGHT(A130,LEN(A130)-FIND("[",A130)),FIND(",",RIGHT(A130,LEN(A130)-FIND("[",A130)))-1),LEN(LEFT(RIGHT(A130,LEN(A130)-FIND("[",A130)),FIND(",",RIGHT(A130,LEN(A130)-FIND("[",A130)))-1)))))</f>
        <v>13</v>
      </c>
      <c r="D130" t="str">
        <f t="shared" ref="D130:D193" si="59">RIGHT(RIGHT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,LEN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)),LEN(RIGHT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,LEN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)))-FIND("=",RIGHT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,LEN(LEFT(RIGHT(RIGHT(A130,LEN(A130)-FIND("[",A130)),LEN(RIGHT(A130,LEN(A130)-FIND("[",A130)))-FIND("a",RIGHT(A130,LEN(A130)-FIND("[",A130)))+1),FIND(",",RIGHT(RIGHT(A130,LEN(A130)-FIND("[",A130)),LEN(RIGHT(A130,LEN(A130)-FIND("[",A130)))-FIND("a",RIGHT(A130,LEN(A130)-FIND("[",A130)))+1))-1)))))</f>
        <v>0</v>
      </c>
      <c r="E130" t="str">
        <f t="shared" ref="E130:E193" si="60">RIGHT(RIGHT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,LEN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)),LEN(RIGHT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,LEN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)))-FIND("=",RIGHT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,LEN(LEFT(RIGHT(RIGHT(A130,LEN(A130)-FIND("[",A130)),LEN(RIGHT(A130,LEN(A130)-FIND("[",A130)))-FIND("d",RIGHT(A130,LEN(A130)-FIND("[",A130)))+1),FIND(",",RIGHT(RIGHT(A130,LEN(A130)-FIND("[",A130)),LEN(RIGHT(A130,LEN(A130)-FIND("[",A130)))-FIND("d",RIGHT(A130,LEN(A130)-FIND("[",A130)))+1))-1)))))</f>
        <v>1</v>
      </c>
      <c r="F130" t="str">
        <f t="shared" ref="F130:F193" si="61">LEFT(RIGHT(A130,2),1)</f>
        <v>0</v>
      </c>
      <c r="G130" t="str">
        <f t="shared" ref="G130:G193" si="62">RIGHT(H130,LEN(H130)-FIND("-",H130))</f>
        <v>[-0.39479033190222523, -0.7311751284610426, -1.1789698861370383, null]</v>
      </c>
      <c r="H130" t="s">
        <v>691</v>
      </c>
      <c r="I130">
        <f t="shared" ref="I130:I193" si="63">VALUE(RIGHT(LEFT(G130,FIND(",",G130)-1),LEN(LEFT(G130,FIND(",",G130)-1))-1))</f>
        <v>-0.39479033190222501</v>
      </c>
      <c r="J130">
        <f t="shared" ref="J130:J193" si="64">VALUE(LEFT(RIGHT(G130,LEN(G130)-FIND(",",G130)),FIND(",",RIGHT(G130,LEN(G130)-FIND(",",G130)))-1))</f>
        <v>-0.73117512846104205</v>
      </c>
      <c r="K130">
        <f t="shared" ref="K130:K193" si="65">VALUE(LEFT(RIGHT(RIGHT(G130,LEN(G130)-FIND(",",G130)),LEN(RIGHT(G130,LEN(G130)-FIND(",",G130)))-FIND(",",RIGHT(G130,LEN(G130)-FIND(",",G130)))-1),FIND(",",RIGHT(RIGHT(G130,LEN(G130)-FIND(",",G130)),LEN(RIGHT(G130,LEN(G130)-FIND(",",G130)))-FIND(",",RIGHT(G130,LEN(G130)-FIND(",",G130)))-1))-1))</f>
        <v>-1.1789698861370299</v>
      </c>
      <c r="L130">
        <f t="shared" ref="L130:L193" si="66">IFERROR(VALUE(LEFT(RIGHT(G130,FIND(",",G130)-1),FIND("]",RIGHT(G130,FIND(",",G130)-1))-1)),-100000000000000000)</f>
        <v>-1E+17</v>
      </c>
      <c r="M130">
        <f>VALUE(VLOOKUP(B130,'LOOK UP Optimal Policy'!A:F,6,FALSE))</f>
        <v>0</v>
      </c>
      <c r="N130">
        <f t="shared" ref="N130:N193" si="67">VALUE(IF(MAX(I130,J130,K130,L130)=I130,0,IF(MAX(I130,J130,K130,L130)=J130,1,IF(MAX(I130,J130,K130,L130)=K130,2,3))))</f>
        <v>0</v>
      </c>
      <c r="O130">
        <f t="shared" ref="O130:O193" si="68">IF(N130=M130,1,0)</f>
        <v>1</v>
      </c>
      <c r="P130">
        <f t="shared" ref="P130:P193" si="69">IF(AND(M130=1,N130=0),J130/I130,0)</f>
        <v>0</v>
      </c>
      <c r="Q130">
        <f t="shared" ref="Q130:Q193" si="70">IF(AND(M130=1,N130=2),J130/K130,0)</f>
        <v>0</v>
      </c>
      <c r="R130">
        <f t="shared" ref="R130:R193" si="71">IF(AND(M130=1,N130=3),J130/L130,0)</f>
        <v>0</v>
      </c>
      <c r="S130">
        <f t="shared" ref="S130:S193" si="72">IF(AND(M130=2,N130=0),K130/I130,0)</f>
        <v>0</v>
      </c>
      <c r="T130">
        <f t="shared" ref="T130:T193" si="73">IF(AND(M130=2,N130=1),K130/J130,0)</f>
        <v>0</v>
      </c>
      <c r="U130">
        <f t="shared" ref="U130:U193" si="74">IF(AND(M130=2,N130=3),K130/L130,0)</f>
        <v>0</v>
      </c>
      <c r="V130">
        <f t="shared" ref="V130:V193" si="75">IF(AND(M130=3,N130=0),L130/I130,0)</f>
        <v>0</v>
      </c>
      <c r="W130">
        <f t="shared" ref="W130:W193" si="76">IF(AND(M130=3,N130=1),L130/J130,0)</f>
        <v>0</v>
      </c>
      <c r="X130">
        <f t="shared" ref="X130:X193" si="77">IF(AND(M130=3,N130=2),L130/K130,0)</f>
        <v>0</v>
      </c>
      <c r="Y130">
        <f t="shared" ref="Y130:Y193" si="78">IF(AND(M130=0,N130=1),I130/J130,0)</f>
        <v>0</v>
      </c>
      <c r="Z130">
        <f t="shared" ref="Z130:Z193" si="79">IF(AND(M130=0,N130=2),I130/K130,0)</f>
        <v>0</v>
      </c>
      <c r="AA130">
        <f t="shared" ref="AA130:AA193" si="80">IF(AND(M130=0,N130=3),I130/L130,0)</f>
        <v>0</v>
      </c>
      <c r="AB130">
        <f t="shared" si="53"/>
        <v>1</v>
      </c>
      <c r="AC130">
        <f t="shared" si="54"/>
        <v>1</v>
      </c>
      <c r="AD130">
        <f t="shared" si="55"/>
        <v>1</v>
      </c>
    </row>
    <row r="131" spans="1:30" x14ac:dyDescent="0.2">
      <c r="A131" t="str">
        <f t="shared" si="56"/>
        <v>State [sum=18, ace=1, dealerCard=3, Pair=0]</v>
      </c>
      <c r="B131" t="str">
        <f t="shared" si="57"/>
        <v>18130</v>
      </c>
      <c r="C131" t="str">
        <f t="shared" si="58"/>
        <v>18</v>
      </c>
      <c r="D131" t="str">
        <f t="shared" si="59"/>
        <v>1</v>
      </c>
      <c r="E131" t="str">
        <f t="shared" si="60"/>
        <v>3</v>
      </c>
      <c r="F131" t="str">
        <f t="shared" si="61"/>
        <v>0</v>
      </c>
      <c r="G131" t="str">
        <f t="shared" si="62"/>
        <v>[0.003352339863247291, 0.09951984902225885, 0.3330909686335589, null]</v>
      </c>
      <c r="H131" t="s">
        <v>692</v>
      </c>
      <c r="I131">
        <f t="shared" si="63"/>
        <v>3.3523398632472898E-3</v>
      </c>
      <c r="J131">
        <f t="shared" si="64"/>
        <v>9.9519849022258799E-2</v>
      </c>
      <c r="K131">
        <f t="shared" si="65"/>
        <v>0.33309096863355803</v>
      </c>
      <c r="L131">
        <f t="shared" si="66"/>
        <v>-1E+17</v>
      </c>
      <c r="M131">
        <f>VALUE(VLOOKUP(B131,'LOOK UP Optimal Policy'!A:F,6,FALSE))</f>
        <v>2</v>
      </c>
      <c r="N131">
        <f t="shared" si="67"/>
        <v>2</v>
      </c>
      <c r="O131">
        <f t="shared" si="68"/>
        <v>1</v>
      </c>
      <c r="P131">
        <f t="shared" si="69"/>
        <v>0</v>
      </c>
      <c r="Q131">
        <f t="shared" si="70"/>
        <v>0</v>
      </c>
      <c r="R131">
        <f t="shared" si="71"/>
        <v>0</v>
      </c>
      <c r="S131">
        <f t="shared" si="72"/>
        <v>0</v>
      </c>
      <c r="T131">
        <f t="shared" si="73"/>
        <v>0</v>
      </c>
      <c r="U131">
        <f t="shared" si="74"/>
        <v>0</v>
      </c>
      <c r="V131">
        <f t="shared" si="75"/>
        <v>0</v>
      </c>
      <c r="W131">
        <f t="shared" si="76"/>
        <v>0</v>
      </c>
      <c r="X131">
        <f t="shared" si="77"/>
        <v>0</v>
      </c>
      <c r="Y131">
        <f t="shared" si="78"/>
        <v>0</v>
      </c>
      <c r="Z131">
        <f t="shared" si="79"/>
        <v>0</v>
      </c>
      <c r="AA131">
        <f t="shared" si="80"/>
        <v>0</v>
      </c>
      <c r="AB131">
        <f t="shared" ref="AB131:AB194" si="81">ABS(IFERROR(IF(O131=1,1,SUM(P131:AA131)),0))</f>
        <v>1</v>
      </c>
      <c r="AC131">
        <f t="shared" ref="AC131:AC194" si="82">IF(AND(AB131&gt;0.95,AB131&lt;2),1,0)</f>
        <v>1</v>
      </c>
      <c r="AD131">
        <f t="shared" ref="AD131:AD194" si="83">IF(AND(AB131&gt;0.8,AB131&lt;2),1,0)</f>
        <v>1</v>
      </c>
    </row>
    <row r="132" spans="1:30" x14ac:dyDescent="0.2">
      <c r="A132" t="str">
        <f t="shared" si="56"/>
        <v>State [sum=15, ace=0, dealerCard=6, Pair=0]</v>
      </c>
      <c r="B132" t="str">
        <f t="shared" si="57"/>
        <v>15060</v>
      </c>
      <c r="C132" t="str">
        <f t="shared" si="58"/>
        <v>15</v>
      </c>
      <c r="D132" t="str">
        <f t="shared" si="59"/>
        <v>0</v>
      </c>
      <c r="E132" t="str">
        <f t="shared" si="60"/>
        <v>6</v>
      </c>
      <c r="F132" t="str">
        <f t="shared" si="61"/>
        <v>0</v>
      </c>
      <c r="G132" t="str">
        <f t="shared" si="62"/>
        <v>[-0.5355840346320754, -0.0452891646952496, -0.6954128984310419, null]</v>
      </c>
      <c r="H132" t="s">
        <v>693</v>
      </c>
      <c r="I132">
        <f t="shared" si="63"/>
        <v>-0.53558403463207505</v>
      </c>
      <c r="J132">
        <f t="shared" si="64"/>
        <v>-4.5289164695249601E-2</v>
      </c>
      <c r="K132">
        <f t="shared" si="65"/>
        <v>-0.69541289843104104</v>
      </c>
      <c r="L132">
        <f t="shared" si="66"/>
        <v>-1E+17</v>
      </c>
      <c r="M132">
        <f>VALUE(VLOOKUP(B132,'LOOK UP Optimal Policy'!A:F,6,FALSE))</f>
        <v>1</v>
      </c>
      <c r="N132">
        <f t="shared" si="67"/>
        <v>1</v>
      </c>
      <c r="O132">
        <f t="shared" si="68"/>
        <v>1</v>
      </c>
      <c r="P132">
        <f t="shared" si="69"/>
        <v>0</v>
      </c>
      <c r="Q132">
        <f t="shared" si="70"/>
        <v>0</v>
      </c>
      <c r="R132">
        <f t="shared" si="71"/>
        <v>0</v>
      </c>
      <c r="S132">
        <f t="shared" si="72"/>
        <v>0</v>
      </c>
      <c r="T132">
        <f t="shared" si="73"/>
        <v>0</v>
      </c>
      <c r="U132">
        <f t="shared" si="74"/>
        <v>0</v>
      </c>
      <c r="V132">
        <f t="shared" si="75"/>
        <v>0</v>
      </c>
      <c r="W132">
        <f t="shared" si="76"/>
        <v>0</v>
      </c>
      <c r="X132">
        <f t="shared" si="77"/>
        <v>0</v>
      </c>
      <c r="Y132">
        <f t="shared" si="78"/>
        <v>0</v>
      </c>
      <c r="Z132">
        <f t="shared" si="79"/>
        <v>0</v>
      </c>
      <c r="AA132">
        <f t="shared" si="80"/>
        <v>0</v>
      </c>
      <c r="AB132">
        <f t="shared" si="81"/>
        <v>1</v>
      </c>
      <c r="AC132">
        <f t="shared" si="82"/>
        <v>1</v>
      </c>
      <c r="AD132">
        <f t="shared" si="83"/>
        <v>1</v>
      </c>
    </row>
    <row r="133" spans="1:30" x14ac:dyDescent="0.2">
      <c r="A133" t="str">
        <f t="shared" si="56"/>
        <v>State [sum=20, ace=1, dealerCard=8, Pair=0]</v>
      </c>
      <c r="B133" t="str">
        <f t="shared" si="57"/>
        <v>20180</v>
      </c>
      <c r="C133" t="str">
        <f t="shared" si="58"/>
        <v>20</v>
      </c>
      <c r="D133" t="str">
        <f t="shared" si="59"/>
        <v>1</v>
      </c>
      <c r="E133" t="str">
        <f t="shared" si="60"/>
        <v>8</v>
      </c>
      <c r="F133" t="str">
        <f t="shared" si="61"/>
        <v>0</v>
      </c>
      <c r="G133" t="str">
        <f t="shared" si="62"/>
        <v>[0.0060122552762097185, 0.7324815868794229, 0.2825103745201761, null]</v>
      </c>
      <c r="H133" t="s">
        <v>694</v>
      </c>
      <c r="I133">
        <f t="shared" si="63"/>
        <v>6.0122552762097098E-3</v>
      </c>
      <c r="J133">
        <f t="shared" si="64"/>
        <v>0.732481586879422</v>
      </c>
      <c r="K133">
        <f t="shared" si="65"/>
        <v>0.28251037452017602</v>
      </c>
      <c r="L133">
        <f t="shared" si="66"/>
        <v>-1E+17</v>
      </c>
      <c r="M133">
        <f>VALUE(VLOOKUP(B133,'LOOK UP Optimal Policy'!A:F,6,FALSE))</f>
        <v>1</v>
      </c>
      <c r="N133">
        <f t="shared" si="67"/>
        <v>1</v>
      </c>
      <c r="O133">
        <f t="shared" si="68"/>
        <v>1</v>
      </c>
      <c r="P133">
        <f t="shared" si="69"/>
        <v>0</v>
      </c>
      <c r="Q133">
        <f t="shared" si="70"/>
        <v>0</v>
      </c>
      <c r="R133">
        <f t="shared" si="71"/>
        <v>0</v>
      </c>
      <c r="S133">
        <f t="shared" si="72"/>
        <v>0</v>
      </c>
      <c r="T133">
        <f t="shared" si="73"/>
        <v>0</v>
      </c>
      <c r="U133">
        <f t="shared" si="74"/>
        <v>0</v>
      </c>
      <c r="V133">
        <f t="shared" si="75"/>
        <v>0</v>
      </c>
      <c r="W133">
        <f t="shared" si="76"/>
        <v>0</v>
      </c>
      <c r="X133">
        <f t="shared" si="77"/>
        <v>0</v>
      </c>
      <c r="Y133">
        <f t="shared" si="78"/>
        <v>0</v>
      </c>
      <c r="Z133">
        <f t="shared" si="79"/>
        <v>0</v>
      </c>
      <c r="AA133">
        <f t="shared" si="80"/>
        <v>0</v>
      </c>
      <c r="AB133">
        <f t="shared" si="81"/>
        <v>1</v>
      </c>
      <c r="AC133">
        <f t="shared" si="82"/>
        <v>1</v>
      </c>
      <c r="AD133">
        <f t="shared" si="83"/>
        <v>1</v>
      </c>
    </row>
    <row r="134" spans="1:30" x14ac:dyDescent="0.2">
      <c r="A134" t="str">
        <f t="shared" si="56"/>
        <v>State [sum=17, ace=1, dealerCard=1, Pair=0]</v>
      </c>
      <c r="B134" t="str">
        <f t="shared" si="57"/>
        <v>17110</v>
      </c>
      <c r="C134" t="str">
        <f t="shared" si="58"/>
        <v>17</v>
      </c>
      <c r="D134" t="str">
        <f t="shared" si="59"/>
        <v>1</v>
      </c>
      <c r="E134" t="str">
        <f t="shared" si="60"/>
        <v>1</v>
      </c>
      <c r="F134" t="str">
        <f t="shared" si="61"/>
        <v>0</v>
      </c>
      <c r="G134" t="str">
        <f t="shared" si="62"/>
        <v>[-0.018558800214603932, -0.6184922374268912, -1.1029818951185337, null]</v>
      </c>
      <c r="H134" t="s">
        <v>695</v>
      </c>
      <c r="I134">
        <f t="shared" si="63"/>
        <v>-1.8558800214603901E-2</v>
      </c>
      <c r="J134">
        <f t="shared" si="64"/>
        <v>-0.61849223742689097</v>
      </c>
      <c r="K134">
        <f t="shared" si="65"/>
        <v>-1.10298189511853</v>
      </c>
      <c r="L134">
        <f t="shared" si="66"/>
        <v>-1E+17</v>
      </c>
      <c r="M134">
        <f>VALUE(VLOOKUP(B134,'LOOK UP Optimal Policy'!A:F,6,FALSE))</f>
        <v>0</v>
      </c>
      <c r="N134">
        <f t="shared" si="67"/>
        <v>0</v>
      </c>
      <c r="O134">
        <f t="shared" si="68"/>
        <v>1</v>
      </c>
      <c r="P134">
        <f t="shared" si="69"/>
        <v>0</v>
      </c>
      <c r="Q134">
        <f t="shared" si="70"/>
        <v>0</v>
      </c>
      <c r="R134">
        <f t="shared" si="71"/>
        <v>0</v>
      </c>
      <c r="S134">
        <f t="shared" si="72"/>
        <v>0</v>
      </c>
      <c r="T134">
        <f t="shared" si="73"/>
        <v>0</v>
      </c>
      <c r="U134">
        <f t="shared" si="74"/>
        <v>0</v>
      </c>
      <c r="V134">
        <f t="shared" si="75"/>
        <v>0</v>
      </c>
      <c r="W134">
        <f t="shared" si="76"/>
        <v>0</v>
      </c>
      <c r="X134">
        <f t="shared" si="77"/>
        <v>0</v>
      </c>
      <c r="Y134">
        <f t="shared" si="78"/>
        <v>0</v>
      </c>
      <c r="Z134">
        <f t="shared" si="79"/>
        <v>0</v>
      </c>
      <c r="AA134">
        <f t="shared" si="80"/>
        <v>0</v>
      </c>
      <c r="AB134">
        <f t="shared" si="81"/>
        <v>1</v>
      </c>
      <c r="AC134">
        <f t="shared" si="82"/>
        <v>1</v>
      </c>
      <c r="AD134">
        <f t="shared" si="83"/>
        <v>1</v>
      </c>
    </row>
    <row r="135" spans="1:30" x14ac:dyDescent="0.2">
      <c r="A135" t="str">
        <f t="shared" si="56"/>
        <v>State [sum=14, ace=0, dealerCard=4, Pair=0]</v>
      </c>
      <c r="B135" t="str">
        <f t="shared" si="57"/>
        <v>14040</v>
      </c>
      <c r="C135" t="str">
        <f t="shared" si="58"/>
        <v>14</v>
      </c>
      <c r="D135" t="str">
        <f t="shared" si="59"/>
        <v>0</v>
      </c>
      <c r="E135" t="str">
        <f t="shared" si="60"/>
        <v>4</v>
      </c>
      <c r="F135" t="str">
        <f t="shared" si="61"/>
        <v>0</v>
      </c>
      <c r="G135" t="str">
        <f t="shared" si="62"/>
        <v>[-0.5130384581613877, -0.1698299441215046, -0.6480292482955072, null]</v>
      </c>
      <c r="H135" t="s">
        <v>696</v>
      </c>
      <c r="I135">
        <f t="shared" si="63"/>
        <v>-0.51303845816138705</v>
      </c>
      <c r="J135">
        <f t="shared" si="64"/>
        <v>-0.16982994412150401</v>
      </c>
      <c r="K135">
        <f t="shared" si="65"/>
        <v>-0.64802924829550701</v>
      </c>
      <c r="L135">
        <f t="shared" si="66"/>
        <v>-1E+17</v>
      </c>
      <c r="M135">
        <f>VALUE(VLOOKUP(B135,'LOOK UP Optimal Policy'!A:F,6,FALSE))</f>
        <v>1</v>
      </c>
      <c r="N135">
        <f t="shared" si="67"/>
        <v>1</v>
      </c>
      <c r="O135">
        <f t="shared" si="68"/>
        <v>1</v>
      </c>
      <c r="P135">
        <f t="shared" si="69"/>
        <v>0</v>
      </c>
      <c r="Q135">
        <f t="shared" si="70"/>
        <v>0</v>
      </c>
      <c r="R135">
        <f t="shared" si="71"/>
        <v>0</v>
      </c>
      <c r="S135">
        <f t="shared" si="72"/>
        <v>0</v>
      </c>
      <c r="T135">
        <f t="shared" si="73"/>
        <v>0</v>
      </c>
      <c r="U135">
        <f t="shared" si="74"/>
        <v>0</v>
      </c>
      <c r="V135">
        <f t="shared" si="75"/>
        <v>0</v>
      </c>
      <c r="W135">
        <f t="shared" si="76"/>
        <v>0</v>
      </c>
      <c r="X135">
        <f t="shared" si="77"/>
        <v>0</v>
      </c>
      <c r="Y135">
        <f t="shared" si="78"/>
        <v>0</v>
      </c>
      <c r="Z135">
        <f t="shared" si="79"/>
        <v>0</v>
      </c>
      <c r="AA135">
        <f t="shared" si="80"/>
        <v>0</v>
      </c>
      <c r="AB135">
        <f t="shared" si="81"/>
        <v>1</v>
      </c>
      <c r="AC135">
        <f t="shared" si="82"/>
        <v>1</v>
      </c>
      <c r="AD135">
        <f t="shared" si="83"/>
        <v>1</v>
      </c>
    </row>
    <row r="136" spans="1:30" x14ac:dyDescent="0.2">
      <c r="A136" t="str">
        <f t="shared" si="56"/>
        <v>State [sum=19, ace=1, dealerCard=6, Pair=0]</v>
      </c>
      <c r="B136" t="str">
        <f t="shared" si="57"/>
        <v>19160</v>
      </c>
      <c r="C136" t="str">
        <f t="shared" si="58"/>
        <v>19</v>
      </c>
      <c r="D136" t="str">
        <f t="shared" si="59"/>
        <v>1</v>
      </c>
      <c r="E136" t="str">
        <f t="shared" si="60"/>
        <v>6</v>
      </c>
      <c r="F136" t="str">
        <f t="shared" si="61"/>
        <v>0</v>
      </c>
      <c r="G136" t="str">
        <f t="shared" si="62"/>
        <v>[0.012619020816933047, 0.3333301053823206, 0.6719081088964497, null]</v>
      </c>
      <c r="H136" t="s">
        <v>697</v>
      </c>
      <c r="I136">
        <f t="shared" si="63"/>
        <v>1.2619020816933E-2</v>
      </c>
      <c r="J136">
        <f t="shared" si="64"/>
        <v>0.33333010538232</v>
      </c>
      <c r="K136">
        <f t="shared" si="65"/>
        <v>0.67190810889644903</v>
      </c>
      <c r="L136">
        <f t="shared" si="66"/>
        <v>-1E+17</v>
      </c>
      <c r="M136">
        <f>VALUE(VLOOKUP(B136,'LOOK UP Optimal Policy'!A:F,6,FALSE))</f>
        <v>1</v>
      </c>
      <c r="N136">
        <f t="shared" si="67"/>
        <v>2</v>
      </c>
      <c r="O136">
        <f t="shared" si="68"/>
        <v>0</v>
      </c>
      <c r="P136">
        <f t="shared" si="69"/>
        <v>0</v>
      </c>
      <c r="Q136">
        <f t="shared" si="70"/>
        <v>0.49609477987962652</v>
      </c>
      <c r="R136">
        <f t="shared" si="71"/>
        <v>0</v>
      </c>
      <c r="S136">
        <f t="shared" si="72"/>
        <v>0</v>
      </c>
      <c r="T136">
        <f t="shared" si="73"/>
        <v>0</v>
      </c>
      <c r="U136">
        <f t="shared" si="74"/>
        <v>0</v>
      </c>
      <c r="V136">
        <f t="shared" si="75"/>
        <v>0</v>
      </c>
      <c r="W136">
        <f t="shared" si="76"/>
        <v>0</v>
      </c>
      <c r="X136">
        <f t="shared" si="77"/>
        <v>0</v>
      </c>
      <c r="Y136">
        <f t="shared" si="78"/>
        <v>0</v>
      </c>
      <c r="Z136">
        <f t="shared" si="79"/>
        <v>0</v>
      </c>
      <c r="AA136">
        <f t="shared" si="80"/>
        <v>0</v>
      </c>
      <c r="AB136">
        <f t="shared" si="81"/>
        <v>0.49609477987962652</v>
      </c>
      <c r="AC136">
        <f t="shared" si="82"/>
        <v>0</v>
      </c>
      <c r="AD136">
        <f t="shared" si="83"/>
        <v>0</v>
      </c>
    </row>
    <row r="137" spans="1:30" x14ac:dyDescent="0.2">
      <c r="A137" t="str">
        <f t="shared" si="56"/>
        <v>State [sum=14, ace=0, dealerCard=4, Pair=1]</v>
      </c>
      <c r="B137" t="str">
        <f t="shared" si="57"/>
        <v>14041</v>
      </c>
      <c r="C137" t="str">
        <f t="shared" si="58"/>
        <v>14</v>
      </c>
      <c r="D137" t="str">
        <f t="shared" si="59"/>
        <v>0</v>
      </c>
      <c r="E137" t="str">
        <f t="shared" si="60"/>
        <v>4</v>
      </c>
      <c r="F137" t="str">
        <f t="shared" si="61"/>
        <v>1</v>
      </c>
      <c r="G137" t="str">
        <f t="shared" si="62"/>
        <v>[-0.2954859847628828, -0.05030963747212023, -0.5774948264964794, 0.002932393660677699]</v>
      </c>
      <c r="H137" t="s">
        <v>698</v>
      </c>
      <c r="I137">
        <f t="shared" si="63"/>
        <v>-0.29548598476288201</v>
      </c>
      <c r="J137">
        <f t="shared" si="64"/>
        <v>-5.0309637472120201E-2</v>
      </c>
      <c r="K137">
        <f t="shared" si="65"/>
        <v>-0.57749482649647899</v>
      </c>
      <c r="L137">
        <f t="shared" si="66"/>
        <v>2.9323936606776898E-3</v>
      </c>
      <c r="M137">
        <f>VALUE(VLOOKUP(B137,'LOOK UP Optimal Policy'!A:F,6,FALSE))</f>
        <v>3</v>
      </c>
      <c r="N137">
        <f t="shared" si="67"/>
        <v>3</v>
      </c>
      <c r="O137">
        <f t="shared" si="68"/>
        <v>1</v>
      </c>
      <c r="P137">
        <f t="shared" si="69"/>
        <v>0</v>
      </c>
      <c r="Q137">
        <f t="shared" si="70"/>
        <v>0</v>
      </c>
      <c r="R137">
        <f t="shared" si="71"/>
        <v>0</v>
      </c>
      <c r="S137">
        <f t="shared" si="72"/>
        <v>0</v>
      </c>
      <c r="T137">
        <f t="shared" si="73"/>
        <v>0</v>
      </c>
      <c r="U137">
        <f t="shared" si="74"/>
        <v>0</v>
      </c>
      <c r="V137">
        <f t="shared" si="75"/>
        <v>0</v>
      </c>
      <c r="W137">
        <f t="shared" si="76"/>
        <v>0</v>
      </c>
      <c r="X137">
        <f t="shared" si="77"/>
        <v>0</v>
      </c>
      <c r="Y137">
        <f t="shared" si="78"/>
        <v>0</v>
      </c>
      <c r="Z137">
        <f t="shared" si="79"/>
        <v>0</v>
      </c>
      <c r="AA137">
        <f t="shared" si="80"/>
        <v>0</v>
      </c>
      <c r="AB137">
        <f t="shared" si="81"/>
        <v>1</v>
      </c>
      <c r="AC137">
        <f t="shared" si="82"/>
        <v>1</v>
      </c>
      <c r="AD137">
        <f t="shared" si="83"/>
        <v>1</v>
      </c>
    </row>
    <row r="138" spans="1:30" x14ac:dyDescent="0.2">
      <c r="A138" t="str">
        <f t="shared" si="56"/>
        <v>State [sum=16, ace=0, dealerCard=9, Pair=0]</v>
      </c>
      <c r="B138" t="str">
        <f t="shared" si="57"/>
        <v>16090</v>
      </c>
      <c r="C138" t="str">
        <f t="shared" si="58"/>
        <v>16</v>
      </c>
      <c r="D138" t="str">
        <f t="shared" si="59"/>
        <v>0</v>
      </c>
      <c r="E138" t="str">
        <f t="shared" si="60"/>
        <v>9</v>
      </c>
      <c r="F138" t="str">
        <f t="shared" si="61"/>
        <v>0</v>
      </c>
      <c r="G138" t="str">
        <f t="shared" si="62"/>
        <v>[-0.5834640044020742, -0.40724633696682555, -1.0199733466458774, null]</v>
      </c>
      <c r="H138" t="s">
        <v>699</v>
      </c>
      <c r="I138">
        <f t="shared" si="63"/>
        <v>-0.58346400440207402</v>
      </c>
      <c r="J138">
        <f t="shared" si="64"/>
        <v>-0.407246336966825</v>
      </c>
      <c r="K138">
        <f t="shared" si="65"/>
        <v>-1.01997334664587</v>
      </c>
      <c r="L138">
        <f t="shared" si="66"/>
        <v>-1E+17</v>
      </c>
      <c r="M138">
        <f>VALUE(VLOOKUP(B138,'LOOK UP Optimal Policy'!A:F,6,FALSE))</f>
        <v>0</v>
      </c>
      <c r="N138">
        <f t="shared" si="67"/>
        <v>1</v>
      </c>
      <c r="O138">
        <f t="shared" si="68"/>
        <v>0</v>
      </c>
      <c r="P138">
        <f t="shared" si="69"/>
        <v>0</v>
      </c>
      <c r="Q138">
        <f t="shared" si="70"/>
        <v>0</v>
      </c>
      <c r="R138">
        <f t="shared" si="71"/>
        <v>0</v>
      </c>
      <c r="S138">
        <f t="shared" si="72"/>
        <v>0</v>
      </c>
      <c r="T138">
        <f t="shared" si="73"/>
        <v>0</v>
      </c>
      <c r="U138">
        <f t="shared" si="74"/>
        <v>0</v>
      </c>
      <c r="V138">
        <f t="shared" si="75"/>
        <v>0</v>
      </c>
      <c r="W138">
        <f t="shared" si="76"/>
        <v>0</v>
      </c>
      <c r="X138">
        <f t="shared" si="77"/>
        <v>0</v>
      </c>
      <c r="Y138">
        <f t="shared" si="78"/>
        <v>1.4327053467140307</v>
      </c>
      <c r="Z138">
        <f t="shared" si="79"/>
        <v>0</v>
      </c>
      <c r="AA138">
        <f t="shared" si="80"/>
        <v>0</v>
      </c>
      <c r="AB138">
        <f t="shared" si="81"/>
        <v>1.4327053467140307</v>
      </c>
      <c r="AC138">
        <f t="shared" si="82"/>
        <v>1</v>
      </c>
      <c r="AD138">
        <f t="shared" si="83"/>
        <v>1</v>
      </c>
    </row>
    <row r="139" spans="1:30" x14ac:dyDescent="0.2">
      <c r="A139" t="str">
        <f t="shared" si="56"/>
        <v>State [sum=16, ace=0, dealerCard=9, Pair=1]</v>
      </c>
      <c r="B139" t="str">
        <f t="shared" si="57"/>
        <v>16091</v>
      </c>
      <c r="C139" t="str">
        <f t="shared" si="58"/>
        <v>16</v>
      </c>
      <c r="D139" t="str">
        <f t="shared" si="59"/>
        <v>0</v>
      </c>
      <c r="E139" t="str">
        <f t="shared" si="60"/>
        <v>9</v>
      </c>
      <c r="F139" t="str">
        <f t="shared" si="61"/>
        <v>1</v>
      </c>
      <c r="G139" t="str">
        <f t="shared" si="62"/>
        <v>[-0.39193100219559274, -0.39078979594702934, -0.7150168755571052, -0.01915500661787228]</v>
      </c>
      <c r="H139" t="s">
        <v>700</v>
      </c>
      <c r="I139">
        <f t="shared" si="63"/>
        <v>-0.39193100219559202</v>
      </c>
      <c r="J139">
        <f t="shared" si="64"/>
        <v>-0.39078979594702901</v>
      </c>
      <c r="K139">
        <f t="shared" si="65"/>
        <v>-0.71501687555710502</v>
      </c>
      <c r="L139">
        <f t="shared" si="66"/>
        <v>-1.91550066178722E-2</v>
      </c>
      <c r="M139">
        <f>VALUE(VLOOKUP(B139,'LOOK UP Optimal Policy'!A:F,6,FALSE))</f>
        <v>3</v>
      </c>
      <c r="N139">
        <f t="shared" si="67"/>
        <v>3</v>
      </c>
      <c r="O139">
        <f t="shared" si="68"/>
        <v>1</v>
      </c>
      <c r="P139">
        <f t="shared" si="69"/>
        <v>0</v>
      </c>
      <c r="Q139">
        <f t="shared" si="70"/>
        <v>0</v>
      </c>
      <c r="R139">
        <f t="shared" si="71"/>
        <v>0</v>
      </c>
      <c r="S139">
        <f t="shared" si="72"/>
        <v>0</v>
      </c>
      <c r="T139">
        <f t="shared" si="73"/>
        <v>0</v>
      </c>
      <c r="U139">
        <f t="shared" si="74"/>
        <v>0</v>
      </c>
      <c r="V139">
        <f t="shared" si="75"/>
        <v>0</v>
      </c>
      <c r="W139">
        <f t="shared" si="76"/>
        <v>0</v>
      </c>
      <c r="X139">
        <f t="shared" si="77"/>
        <v>0</v>
      </c>
      <c r="Y139">
        <f t="shared" si="78"/>
        <v>0</v>
      </c>
      <c r="Z139">
        <f t="shared" si="79"/>
        <v>0</v>
      </c>
      <c r="AA139">
        <f t="shared" si="80"/>
        <v>0</v>
      </c>
      <c r="AB139">
        <f t="shared" si="81"/>
        <v>1</v>
      </c>
      <c r="AC139">
        <f t="shared" si="82"/>
        <v>1</v>
      </c>
      <c r="AD139">
        <f t="shared" si="83"/>
        <v>1</v>
      </c>
    </row>
    <row r="140" spans="1:30" x14ac:dyDescent="0.2">
      <c r="A140" t="str">
        <f t="shared" si="56"/>
        <v>State [sum=13, ace=0, dealerCard=2, Pair=0]</v>
      </c>
      <c r="B140" t="str">
        <f t="shared" si="57"/>
        <v>13020</v>
      </c>
      <c r="C140" t="str">
        <f t="shared" si="58"/>
        <v>13</v>
      </c>
      <c r="D140" t="str">
        <f t="shared" si="59"/>
        <v>0</v>
      </c>
      <c r="E140" t="str">
        <f t="shared" si="60"/>
        <v>2</v>
      </c>
      <c r="F140" t="str">
        <f t="shared" si="61"/>
        <v>0</v>
      </c>
      <c r="G140" t="str">
        <f t="shared" si="62"/>
        <v>[-0.3659298018218688, -0.1581238077013979, -0.7704973634705321, null]</v>
      </c>
      <c r="H140" t="s">
        <v>701</v>
      </c>
      <c r="I140">
        <f t="shared" si="63"/>
        <v>-0.36592980182186802</v>
      </c>
      <c r="J140">
        <f t="shared" si="64"/>
        <v>-0.158123807701397</v>
      </c>
      <c r="K140">
        <f t="shared" si="65"/>
        <v>-0.77049736347053199</v>
      </c>
      <c r="L140">
        <f t="shared" si="66"/>
        <v>-1E+17</v>
      </c>
      <c r="M140">
        <f>VALUE(VLOOKUP(B140,'LOOK UP Optimal Policy'!A:F,6,FALSE))</f>
        <v>1</v>
      </c>
      <c r="N140">
        <f t="shared" si="67"/>
        <v>1</v>
      </c>
      <c r="O140">
        <f t="shared" si="68"/>
        <v>1</v>
      </c>
      <c r="P140">
        <f t="shared" si="69"/>
        <v>0</v>
      </c>
      <c r="Q140">
        <f t="shared" si="70"/>
        <v>0</v>
      </c>
      <c r="R140">
        <f t="shared" si="71"/>
        <v>0</v>
      </c>
      <c r="S140">
        <f t="shared" si="72"/>
        <v>0</v>
      </c>
      <c r="T140">
        <f t="shared" si="73"/>
        <v>0</v>
      </c>
      <c r="U140">
        <f t="shared" si="74"/>
        <v>0</v>
      </c>
      <c r="V140">
        <f t="shared" si="75"/>
        <v>0</v>
      </c>
      <c r="W140">
        <f t="shared" si="76"/>
        <v>0</v>
      </c>
      <c r="X140">
        <f t="shared" si="77"/>
        <v>0</v>
      </c>
      <c r="Y140">
        <f t="shared" si="78"/>
        <v>0</v>
      </c>
      <c r="Z140">
        <f t="shared" si="79"/>
        <v>0</v>
      </c>
      <c r="AA140">
        <f t="shared" si="80"/>
        <v>0</v>
      </c>
      <c r="AB140">
        <f t="shared" si="81"/>
        <v>1</v>
      </c>
      <c r="AC140">
        <f t="shared" si="82"/>
        <v>1</v>
      </c>
      <c r="AD140">
        <f t="shared" si="83"/>
        <v>1</v>
      </c>
    </row>
    <row r="141" spans="1:30" x14ac:dyDescent="0.2">
      <c r="A141" t="str">
        <f t="shared" si="56"/>
        <v>State [sum=18, ace=1, dealerCard=4, Pair=0]</v>
      </c>
      <c r="B141" t="str">
        <f t="shared" si="57"/>
        <v>18140</v>
      </c>
      <c r="C141" t="str">
        <f t="shared" si="58"/>
        <v>18</v>
      </c>
      <c r="D141" t="str">
        <f t="shared" si="59"/>
        <v>1</v>
      </c>
      <c r="E141" t="str">
        <f t="shared" si="60"/>
        <v>4</v>
      </c>
      <c r="F141" t="str">
        <f t="shared" si="61"/>
        <v>0</v>
      </c>
      <c r="G141" t="str">
        <f t="shared" si="62"/>
        <v>[0.008490143819422829, 0.15200432757590107, 0.2413657554014743, null]</v>
      </c>
      <c r="H141" t="s">
        <v>702</v>
      </c>
      <c r="I141">
        <f t="shared" si="63"/>
        <v>8.4901438194228199E-3</v>
      </c>
      <c r="J141">
        <f t="shared" si="64"/>
        <v>0.15200432757590099</v>
      </c>
      <c r="K141">
        <f t="shared" si="65"/>
        <v>0.24136575540147401</v>
      </c>
      <c r="L141">
        <f t="shared" si="66"/>
        <v>-1E+17</v>
      </c>
      <c r="M141">
        <f>VALUE(VLOOKUP(B141,'LOOK UP Optimal Policy'!A:F,6,FALSE))</f>
        <v>2</v>
      </c>
      <c r="N141">
        <f t="shared" si="67"/>
        <v>2</v>
      </c>
      <c r="O141">
        <f t="shared" si="68"/>
        <v>1</v>
      </c>
      <c r="P141">
        <f t="shared" si="69"/>
        <v>0</v>
      </c>
      <c r="Q141">
        <f t="shared" si="70"/>
        <v>0</v>
      </c>
      <c r="R141">
        <f t="shared" si="71"/>
        <v>0</v>
      </c>
      <c r="S141">
        <f t="shared" si="72"/>
        <v>0</v>
      </c>
      <c r="T141">
        <f t="shared" si="73"/>
        <v>0</v>
      </c>
      <c r="U141">
        <f t="shared" si="74"/>
        <v>0</v>
      </c>
      <c r="V141">
        <f t="shared" si="75"/>
        <v>0</v>
      </c>
      <c r="W141">
        <f t="shared" si="76"/>
        <v>0</v>
      </c>
      <c r="X141">
        <f t="shared" si="77"/>
        <v>0</v>
      </c>
      <c r="Y141">
        <f t="shared" si="78"/>
        <v>0</v>
      </c>
      <c r="Z141">
        <f t="shared" si="79"/>
        <v>0</v>
      </c>
      <c r="AA141">
        <f t="shared" si="80"/>
        <v>0</v>
      </c>
      <c r="AB141">
        <f t="shared" si="81"/>
        <v>1</v>
      </c>
      <c r="AC141">
        <f t="shared" si="82"/>
        <v>1</v>
      </c>
      <c r="AD141">
        <f t="shared" si="83"/>
        <v>1</v>
      </c>
    </row>
    <row r="142" spans="1:30" x14ac:dyDescent="0.2">
      <c r="A142" t="str">
        <f t="shared" si="56"/>
        <v>State [sum=15, ace=0, dealerCard=7, Pair=0]</v>
      </c>
      <c r="B142" t="str">
        <f t="shared" si="57"/>
        <v>15070</v>
      </c>
      <c r="C142" t="str">
        <f t="shared" si="58"/>
        <v>15</v>
      </c>
      <c r="D142" t="str">
        <f t="shared" si="59"/>
        <v>0</v>
      </c>
      <c r="E142" t="str">
        <f t="shared" si="60"/>
        <v>7</v>
      </c>
      <c r="F142" t="str">
        <f t="shared" si="61"/>
        <v>0</v>
      </c>
      <c r="G142" t="str">
        <f t="shared" si="62"/>
        <v>[-0.48572387472510553, -0.5132626846394599, -0.7269782029372728, null]</v>
      </c>
      <c r="H142" t="s">
        <v>703</v>
      </c>
      <c r="I142">
        <f t="shared" si="63"/>
        <v>-0.48572387472510498</v>
      </c>
      <c r="J142">
        <f t="shared" si="64"/>
        <v>-0.51326268463945901</v>
      </c>
      <c r="K142">
        <f t="shared" si="65"/>
        <v>-0.726978202937272</v>
      </c>
      <c r="L142">
        <f t="shared" si="66"/>
        <v>-1E+17</v>
      </c>
      <c r="M142">
        <f>VALUE(VLOOKUP(B142,'LOOK UP Optimal Policy'!A:F,6,FALSE))</f>
        <v>0</v>
      </c>
      <c r="N142">
        <f t="shared" si="67"/>
        <v>0</v>
      </c>
      <c r="O142">
        <f t="shared" si="68"/>
        <v>1</v>
      </c>
      <c r="P142">
        <f t="shared" si="69"/>
        <v>0</v>
      </c>
      <c r="Q142">
        <f t="shared" si="70"/>
        <v>0</v>
      </c>
      <c r="R142">
        <f t="shared" si="71"/>
        <v>0</v>
      </c>
      <c r="S142">
        <f t="shared" si="72"/>
        <v>0</v>
      </c>
      <c r="T142">
        <f t="shared" si="73"/>
        <v>0</v>
      </c>
      <c r="U142">
        <f t="shared" si="74"/>
        <v>0</v>
      </c>
      <c r="V142">
        <f t="shared" si="75"/>
        <v>0</v>
      </c>
      <c r="W142">
        <f t="shared" si="76"/>
        <v>0</v>
      </c>
      <c r="X142">
        <f t="shared" si="77"/>
        <v>0</v>
      </c>
      <c r="Y142">
        <f t="shared" si="78"/>
        <v>0</v>
      </c>
      <c r="Z142">
        <f t="shared" si="79"/>
        <v>0</v>
      </c>
      <c r="AA142">
        <f t="shared" si="80"/>
        <v>0</v>
      </c>
      <c r="AB142">
        <f t="shared" si="81"/>
        <v>1</v>
      </c>
      <c r="AC142">
        <f t="shared" si="82"/>
        <v>1</v>
      </c>
      <c r="AD142">
        <f t="shared" si="83"/>
        <v>1</v>
      </c>
    </row>
    <row r="143" spans="1:30" x14ac:dyDescent="0.2">
      <c r="A143" t="str">
        <f t="shared" si="56"/>
        <v>State [sum=20, ace=1, dealerCard=9, Pair=0]</v>
      </c>
      <c r="B143" t="str">
        <f t="shared" si="57"/>
        <v>20190</v>
      </c>
      <c r="C143" t="str">
        <f t="shared" si="58"/>
        <v>20</v>
      </c>
      <c r="D143" t="str">
        <f t="shared" si="59"/>
        <v>1</v>
      </c>
      <c r="E143" t="str">
        <f t="shared" si="60"/>
        <v>9</v>
      </c>
      <c r="F143" t="str">
        <f t="shared" si="61"/>
        <v>0</v>
      </c>
      <c r="G143" t="str">
        <f t="shared" si="62"/>
        <v>[0.0027883614788323853, 0.6092545742215346, -0.18034171804920635, null]</v>
      </c>
      <c r="H143" t="s">
        <v>704</v>
      </c>
      <c r="I143">
        <f t="shared" si="63"/>
        <v>2.78836147883238E-3</v>
      </c>
      <c r="J143">
        <f t="shared" si="64"/>
        <v>0.60925457422153395</v>
      </c>
      <c r="K143">
        <f t="shared" si="65"/>
        <v>-0.18034171804920601</v>
      </c>
      <c r="L143">
        <f t="shared" si="66"/>
        <v>-1E+17</v>
      </c>
      <c r="M143">
        <f>VALUE(VLOOKUP(B143,'LOOK UP Optimal Policy'!A:F,6,FALSE))</f>
        <v>1</v>
      </c>
      <c r="N143">
        <f t="shared" si="67"/>
        <v>1</v>
      </c>
      <c r="O143">
        <f t="shared" si="68"/>
        <v>1</v>
      </c>
      <c r="P143">
        <f t="shared" si="69"/>
        <v>0</v>
      </c>
      <c r="Q143">
        <f t="shared" si="70"/>
        <v>0</v>
      </c>
      <c r="R143">
        <f t="shared" si="71"/>
        <v>0</v>
      </c>
      <c r="S143">
        <f t="shared" si="72"/>
        <v>0</v>
      </c>
      <c r="T143">
        <f t="shared" si="73"/>
        <v>0</v>
      </c>
      <c r="U143">
        <f t="shared" si="74"/>
        <v>0</v>
      </c>
      <c r="V143">
        <f t="shared" si="75"/>
        <v>0</v>
      </c>
      <c r="W143">
        <f t="shared" si="76"/>
        <v>0</v>
      </c>
      <c r="X143">
        <f t="shared" si="77"/>
        <v>0</v>
      </c>
      <c r="Y143">
        <f t="shared" si="78"/>
        <v>0</v>
      </c>
      <c r="Z143">
        <f t="shared" si="79"/>
        <v>0</v>
      </c>
      <c r="AA143">
        <f t="shared" si="80"/>
        <v>0</v>
      </c>
      <c r="AB143">
        <f t="shared" si="81"/>
        <v>1</v>
      </c>
      <c r="AC143">
        <f t="shared" si="82"/>
        <v>1</v>
      </c>
      <c r="AD143">
        <f t="shared" si="83"/>
        <v>1</v>
      </c>
    </row>
    <row r="144" spans="1:30" x14ac:dyDescent="0.2">
      <c r="A144" t="str">
        <f t="shared" si="56"/>
        <v>State [sum=17, ace=1, dealerCard=2, Pair=0]</v>
      </c>
      <c r="B144" t="str">
        <f t="shared" si="57"/>
        <v>17120</v>
      </c>
      <c r="C144" t="str">
        <f t="shared" si="58"/>
        <v>17</v>
      </c>
      <c r="D144" t="str">
        <f t="shared" si="59"/>
        <v>1</v>
      </c>
      <c r="E144" t="str">
        <f t="shared" si="60"/>
        <v>2</v>
      </c>
      <c r="F144" t="str">
        <f t="shared" si="61"/>
        <v>0</v>
      </c>
      <c r="G144" t="str">
        <f t="shared" si="62"/>
        <v>[-0.0015935271488386636, -0.21759113602959818, 0.09083906015291486, null]</v>
      </c>
      <c r="H144" t="s">
        <v>705</v>
      </c>
      <c r="I144">
        <f t="shared" si="63"/>
        <v>-1.5935271488386599E-3</v>
      </c>
      <c r="J144">
        <f t="shared" si="64"/>
        <v>-0.21759113602959801</v>
      </c>
      <c r="K144">
        <f t="shared" si="65"/>
        <v>9.0839060152914805E-2</v>
      </c>
      <c r="L144">
        <f t="shared" si="66"/>
        <v>-1E+17</v>
      </c>
      <c r="M144">
        <f>VALUE(VLOOKUP(B144,'LOOK UP Optimal Policy'!A:F,6,FALSE))</f>
        <v>0</v>
      </c>
      <c r="N144">
        <f t="shared" si="67"/>
        <v>2</v>
      </c>
      <c r="O144">
        <f t="shared" si="68"/>
        <v>0</v>
      </c>
      <c r="P144">
        <f t="shared" si="69"/>
        <v>0</v>
      </c>
      <c r="Q144">
        <f t="shared" si="70"/>
        <v>0</v>
      </c>
      <c r="R144">
        <f t="shared" si="71"/>
        <v>0</v>
      </c>
      <c r="S144">
        <f t="shared" si="72"/>
        <v>0</v>
      </c>
      <c r="T144">
        <f t="shared" si="73"/>
        <v>0</v>
      </c>
      <c r="U144">
        <f t="shared" si="74"/>
        <v>0</v>
      </c>
      <c r="V144">
        <f t="shared" si="75"/>
        <v>0</v>
      </c>
      <c r="W144">
        <f t="shared" si="76"/>
        <v>0</v>
      </c>
      <c r="X144">
        <f t="shared" si="77"/>
        <v>0</v>
      </c>
      <c r="Y144">
        <f t="shared" si="78"/>
        <v>0</v>
      </c>
      <c r="Z144">
        <f t="shared" si="79"/>
        <v>-1.7542312152461513E-2</v>
      </c>
      <c r="AA144">
        <f t="shared" si="80"/>
        <v>0</v>
      </c>
      <c r="AB144">
        <f t="shared" si="81"/>
        <v>1.7542312152461513E-2</v>
      </c>
      <c r="AC144">
        <f t="shared" si="82"/>
        <v>0</v>
      </c>
      <c r="AD144">
        <f t="shared" si="83"/>
        <v>0</v>
      </c>
    </row>
    <row r="145" spans="1:30" x14ac:dyDescent="0.2">
      <c r="A145" t="str">
        <f t="shared" si="56"/>
        <v>State [sum=14, ace=0, dealerCard=5, Pair=0]</v>
      </c>
      <c r="B145" t="str">
        <f t="shared" si="57"/>
        <v>14050</v>
      </c>
      <c r="C145" t="str">
        <f t="shared" si="58"/>
        <v>14</v>
      </c>
      <c r="D145" t="str">
        <f t="shared" si="59"/>
        <v>0</v>
      </c>
      <c r="E145" t="str">
        <f t="shared" si="60"/>
        <v>5</v>
      </c>
      <c r="F145" t="str">
        <f t="shared" si="61"/>
        <v>0</v>
      </c>
      <c r="G145" t="str">
        <f t="shared" si="62"/>
        <v>[-0.42701854407770373, -0.013627963176757232, -0.6061103550005407, null]</v>
      </c>
      <c r="H145" t="s">
        <v>706</v>
      </c>
      <c r="I145">
        <f t="shared" si="63"/>
        <v>-0.42701854407770301</v>
      </c>
      <c r="J145">
        <f t="shared" si="64"/>
        <v>-1.3627963176757201E-2</v>
      </c>
      <c r="K145">
        <f t="shared" si="65"/>
        <v>-0.60611035500054</v>
      </c>
      <c r="L145">
        <f t="shared" si="66"/>
        <v>-1E+17</v>
      </c>
      <c r="M145">
        <f>VALUE(VLOOKUP(B145,'LOOK UP Optimal Policy'!A:F,6,FALSE))</f>
        <v>1</v>
      </c>
      <c r="N145">
        <f t="shared" si="67"/>
        <v>1</v>
      </c>
      <c r="O145">
        <f t="shared" si="68"/>
        <v>1</v>
      </c>
      <c r="P145">
        <f t="shared" si="69"/>
        <v>0</v>
      </c>
      <c r="Q145">
        <f t="shared" si="70"/>
        <v>0</v>
      </c>
      <c r="R145">
        <f t="shared" si="71"/>
        <v>0</v>
      </c>
      <c r="S145">
        <f t="shared" si="72"/>
        <v>0</v>
      </c>
      <c r="T145">
        <f t="shared" si="73"/>
        <v>0</v>
      </c>
      <c r="U145">
        <f t="shared" si="74"/>
        <v>0</v>
      </c>
      <c r="V145">
        <f t="shared" si="75"/>
        <v>0</v>
      </c>
      <c r="W145">
        <f t="shared" si="76"/>
        <v>0</v>
      </c>
      <c r="X145">
        <f t="shared" si="77"/>
        <v>0</v>
      </c>
      <c r="Y145">
        <f t="shared" si="78"/>
        <v>0</v>
      </c>
      <c r="Z145">
        <f t="shared" si="79"/>
        <v>0</v>
      </c>
      <c r="AA145">
        <f t="shared" si="80"/>
        <v>0</v>
      </c>
      <c r="AB145">
        <f t="shared" si="81"/>
        <v>1</v>
      </c>
      <c r="AC145">
        <f t="shared" si="82"/>
        <v>1</v>
      </c>
      <c r="AD145">
        <f t="shared" si="83"/>
        <v>1</v>
      </c>
    </row>
    <row r="146" spans="1:30" x14ac:dyDescent="0.2">
      <c r="A146" t="str">
        <f t="shared" si="56"/>
        <v>State [sum=19, ace=1, dealerCard=7, Pair=0]</v>
      </c>
      <c r="B146" t="str">
        <f t="shared" si="57"/>
        <v>19170</v>
      </c>
      <c r="C146" t="str">
        <f t="shared" si="58"/>
        <v>19</v>
      </c>
      <c r="D146" t="str">
        <f t="shared" si="59"/>
        <v>1</v>
      </c>
      <c r="E146" t="str">
        <f t="shared" si="60"/>
        <v>7</v>
      </c>
      <c r="F146" t="str">
        <f t="shared" si="61"/>
        <v>0</v>
      </c>
      <c r="G146" t="str">
        <f t="shared" si="62"/>
        <v>[0.0025398110896825083, 0.6651172152911462, 0.13498213723965286, null]</v>
      </c>
      <c r="H146" t="s">
        <v>707</v>
      </c>
      <c r="I146">
        <f t="shared" si="63"/>
        <v>2.5398110896825E-3</v>
      </c>
      <c r="J146">
        <f t="shared" si="64"/>
        <v>0.66511721529114598</v>
      </c>
      <c r="K146">
        <f t="shared" si="65"/>
        <v>0.13498213723965199</v>
      </c>
      <c r="L146">
        <f t="shared" si="66"/>
        <v>-1E+17</v>
      </c>
      <c r="M146">
        <f>VALUE(VLOOKUP(B146,'LOOK UP Optimal Policy'!A:F,6,FALSE))</f>
        <v>1</v>
      </c>
      <c r="N146">
        <f t="shared" si="67"/>
        <v>1</v>
      </c>
      <c r="O146">
        <f t="shared" si="68"/>
        <v>1</v>
      </c>
      <c r="P146">
        <f t="shared" si="69"/>
        <v>0</v>
      </c>
      <c r="Q146">
        <f t="shared" si="70"/>
        <v>0</v>
      </c>
      <c r="R146">
        <f t="shared" si="71"/>
        <v>0</v>
      </c>
      <c r="S146">
        <f t="shared" si="72"/>
        <v>0</v>
      </c>
      <c r="T146">
        <f t="shared" si="73"/>
        <v>0</v>
      </c>
      <c r="U146">
        <f t="shared" si="74"/>
        <v>0</v>
      </c>
      <c r="V146">
        <f t="shared" si="75"/>
        <v>0</v>
      </c>
      <c r="W146">
        <f t="shared" si="76"/>
        <v>0</v>
      </c>
      <c r="X146">
        <f t="shared" si="77"/>
        <v>0</v>
      </c>
      <c r="Y146">
        <f t="shared" si="78"/>
        <v>0</v>
      </c>
      <c r="Z146">
        <f t="shared" si="79"/>
        <v>0</v>
      </c>
      <c r="AA146">
        <f t="shared" si="80"/>
        <v>0</v>
      </c>
      <c r="AB146">
        <f t="shared" si="81"/>
        <v>1</v>
      </c>
      <c r="AC146">
        <f t="shared" si="82"/>
        <v>1</v>
      </c>
      <c r="AD146">
        <f t="shared" si="83"/>
        <v>1</v>
      </c>
    </row>
    <row r="147" spans="1:30" x14ac:dyDescent="0.2">
      <c r="A147" t="str">
        <f t="shared" si="56"/>
        <v>State [sum=14, ace=0, dealerCard=5, Pair=1]</v>
      </c>
      <c r="B147" t="str">
        <f t="shared" si="57"/>
        <v>14051</v>
      </c>
      <c r="C147" t="str">
        <f t="shared" si="58"/>
        <v>14</v>
      </c>
      <c r="D147" t="str">
        <f t="shared" si="59"/>
        <v>0</v>
      </c>
      <c r="E147" t="str">
        <f t="shared" si="60"/>
        <v>5</v>
      </c>
      <c r="F147" t="str">
        <f t="shared" si="61"/>
        <v>1</v>
      </c>
      <c r="G147" t="str">
        <f t="shared" si="62"/>
        <v>[-0.29003438452610336, -0.013152350320536141, -0.5655606358126242, 0.006757874174270542]</v>
      </c>
      <c r="H147" t="s">
        <v>708</v>
      </c>
      <c r="I147">
        <f t="shared" si="63"/>
        <v>-0.29003438452610297</v>
      </c>
      <c r="J147">
        <f t="shared" si="64"/>
        <v>-1.31523503205361E-2</v>
      </c>
      <c r="K147">
        <f t="shared" si="65"/>
        <v>-0.56556063581262395</v>
      </c>
      <c r="L147">
        <f t="shared" si="66"/>
        <v>6.7578741742705404E-3</v>
      </c>
      <c r="M147">
        <f>VALUE(VLOOKUP(B147,'LOOK UP Optimal Policy'!A:F,6,FALSE))</f>
        <v>3</v>
      </c>
      <c r="N147">
        <f t="shared" si="67"/>
        <v>3</v>
      </c>
      <c r="O147">
        <f t="shared" si="68"/>
        <v>1</v>
      </c>
      <c r="P147">
        <f t="shared" si="69"/>
        <v>0</v>
      </c>
      <c r="Q147">
        <f t="shared" si="70"/>
        <v>0</v>
      </c>
      <c r="R147">
        <f t="shared" si="71"/>
        <v>0</v>
      </c>
      <c r="S147">
        <f t="shared" si="72"/>
        <v>0</v>
      </c>
      <c r="T147">
        <f t="shared" si="73"/>
        <v>0</v>
      </c>
      <c r="U147">
        <f t="shared" si="74"/>
        <v>0</v>
      </c>
      <c r="V147">
        <f t="shared" si="75"/>
        <v>0</v>
      </c>
      <c r="W147">
        <f t="shared" si="76"/>
        <v>0</v>
      </c>
      <c r="X147">
        <f t="shared" si="77"/>
        <v>0</v>
      </c>
      <c r="Y147">
        <f t="shared" si="78"/>
        <v>0</v>
      </c>
      <c r="Z147">
        <f t="shared" si="79"/>
        <v>0</v>
      </c>
      <c r="AA147">
        <f t="shared" si="80"/>
        <v>0</v>
      </c>
      <c r="AB147">
        <f t="shared" si="81"/>
        <v>1</v>
      </c>
      <c r="AC147">
        <f t="shared" si="82"/>
        <v>1</v>
      </c>
      <c r="AD147">
        <f t="shared" si="83"/>
        <v>1</v>
      </c>
    </row>
    <row r="148" spans="1:30" x14ac:dyDescent="0.2">
      <c r="A148" t="str">
        <f t="shared" si="56"/>
        <v>State [sum=8, ace=0, dealerCard=10, Pair=1]</v>
      </c>
      <c r="B148" t="str">
        <f t="shared" si="57"/>
        <v>80101</v>
      </c>
      <c r="C148" t="str">
        <f t="shared" si="58"/>
        <v>8</v>
      </c>
      <c r="D148" t="str">
        <f t="shared" si="59"/>
        <v>0</v>
      </c>
      <c r="E148" t="str">
        <f t="shared" si="60"/>
        <v>10</v>
      </c>
      <c r="F148" t="str">
        <f t="shared" si="61"/>
        <v>1</v>
      </c>
      <c r="G148" t="str">
        <f t="shared" si="62"/>
        <v>[-0.016075423587737375, -0.5499033394604395, -0.8079013979976576, -0.019019827698031646]</v>
      </c>
      <c r="H148" t="s">
        <v>709</v>
      </c>
      <c r="I148">
        <f t="shared" si="63"/>
        <v>-1.6075423587737302E-2</v>
      </c>
      <c r="J148">
        <f t="shared" si="64"/>
        <v>-0.54990333946043901</v>
      </c>
      <c r="K148">
        <f t="shared" si="65"/>
        <v>-0.80790139799765703</v>
      </c>
      <c r="L148">
        <f t="shared" si="66"/>
        <v>-1.9019827698031601E-2</v>
      </c>
      <c r="M148">
        <f>VALUE(VLOOKUP(B148,'LOOK UP Optimal Policy'!A:F,6,FALSE))</f>
        <v>0</v>
      </c>
      <c r="N148">
        <f t="shared" si="67"/>
        <v>0</v>
      </c>
      <c r="O148">
        <f t="shared" si="68"/>
        <v>1</v>
      </c>
      <c r="P148">
        <f t="shared" si="69"/>
        <v>0</v>
      </c>
      <c r="Q148">
        <f t="shared" si="70"/>
        <v>0</v>
      </c>
      <c r="R148">
        <f t="shared" si="71"/>
        <v>0</v>
      </c>
      <c r="S148">
        <f t="shared" si="72"/>
        <v>0</v>
      </c>
      <c r="T148">
        <f t="shared" si="73"/>
        <v>0</v>
      </c>
      <c r="U148">
        <f t="shared" si="74"/>
        <v>0</v>
      </c>
      <c r="V148">
        <f t="shared" si="75"/>
        <v>0</v>
      </c>
      <c r="W148">
        <f t="shared" si="76"/>
        <v>0</v>
      </c>
      <c r="X148">
        <f t="shared" si="77"/>
        <v>0</v>
      </c>
      <c r="Y148">
        <f t="shared" si="78"/>
        <v>0</v>
      </c>
      <c r="Z148">
        <f t="shared" si="79"/>
        <v>0</v>
      </c>
      <c r="AA148">
        <f t="shared" si="80"/>
        <v>0</v>
      </c>
      <c r="AB148">
        <f t="shared" si="81"/>
        <v>1</v>
      </c>
      <c r="AC148">
        <f t="shared" si="82"/>
        <v>1</v>
      </c>
      <c r="AD148">
        <f t="shared" si="83"/>
        <v>1</v>
      </c>
    </row>
    <row r="149" spans="1:30" x14ac:dyDescent="0.2">
      <c r="A149" t="str">
        <f t="shared" si="56"/>
        <v>State [sum=8, ace=0, dealerCard=10, Pair=0]</v>
      </c>
      <c r="B149" t="str">
        <f t="shared" si="57"/>
        <v>80100</v>
      </c>
      <c r="C149" t="str">
        <f t="shared" si="58"/>
        <v>8</v>
      </c>
      <c r="D149" t="str">
        <f t="shared" si="59"/>
        <v>0</v>
      </c>
      <c r="E149" t="str">
        <f t="shared" si="60"/>
        <v>10</v>
      </c>
      <c r="F149" t="str">
        <f t="shared" si="61"/>
        <v>0</v>
      </c>
      <c r="G149" t="str">
        <f t="shared" si="62"/>
        <v>[-0.01699020024443122, -0.5218685116760526, -0.7674645469868204, null]</v>
      </c>
      <c r="H149" t="s">
        <v>710</v>
      </c>
      <c r="I149">
        <f t="shared" si="63"/>
        <v>-1.6990200244431201E-2</v>
      </c>
      <c r="J149">
        <f t="shared" si="64"/>
        <v>-0.52186851167605197</v>
      </c>
      <c r="K149">
        <f t="shared" si="65"/>
        <v>-0.76746454698681998</v>
      </c>
      <c r="L149">
        <f t="shared" si="66"/>
        <v>-1E+17</v>
      </c>
      <c r="M149">
        <f>VALUE(VLOOKUP(B149,'LOOK UP Optimal Policy'!A:F,6,FALSE))</f>
        <v>0</v>
      </c>
      <c r="N149">
        <f t="shared" si="67"/>
        <v>0</v>
      </c>
      <c r="O149">
        <f t="shared" si="68"/>
        <v>1</v>
      </c>
      <c r="P149">
        <f t="shared" si="69"/>
        <v>0</v>
      </c>
      <c r="Q149">
        <f t="shared" si="70"/>
        <v>0</v>
      </c>
      <c r="R149">
        <f t="shared" si="71"/>
        <v>0</v>
      </c>
      <c r="S149">
        <f t="shared" si="72"/>
        <v>0</v>
      </c>
      <c r="T149">
        <f t="shared" si="73"/>
        <v>0</v>
      </c>
      <c r="U149">
        <f t="shared" si="74"/>
        <v>0</v>
      </c>
      <c r="V149">
        <f t="shared" si="75"/>
        <v>0</v>
      </c>
      <c r="W149">
        <f t="shared" si="76"/>
        <v>0</v>
      </c>
      <c r="X149">
        <f t="shared" si="77"/>
        <v>0</v>
      </c>
      <c r="Y149">
        <f t="shared" si="78"/>
        <v>0</v>
      </c>
      <c r="Z149">
        <f t="shared" si="79"/>
        <v>0</v>
      </c>
      <c r="AA149">
        <f t="shared" si="80"/>
        <v>0</v>
      </c>
      <c r="AB149">
        <f t="shared" si="81"/>
        <v>1</v>
      </c>
      <c r="AC149">
        <f t="shared" si="82"/>
        <v>1</v>
      </c>
      <c r="AD149">
        <f t="shared" si="83"/>
        <v>1</v>
      </c>
    </row>
    <row r="150" spans="1:30" x14ac:dyDescent="0.2">
      <c r="A150" t="str">
        <f t="shared" si="56"/>
        <v>State [sum=13, ace=0, dealerCard=3, Pair=0]</v>
      </c>
      <c r="B150" t="str">
        <f t="shared" si="57"/>
        <v>13030</v>
      </c>
      <c r="C150" t="str">
        <f t="shared" si="58"/>
        <v>13</v>
      </c>
      <c r="D150" t="str">
        <f t="shared" si="59"/>
        <v>0</v>
      </c>
      <c r="E150" t="str">
        <f t="shared" si="60"/>
        <v>3</v>
      </c>
      <c r="F150" t="str">
        <f t="shared" si="61"/>
        <v>0</v>
      </c>
      <c r="G150" t="str">
        <f t="shared" si="62"/>
        <v>[-0.3489600683690949, -0.1759099865135176, -0.4631005866889695, null]</v>
      </c>
      <c r="H150" t="s">
        <v>711</v>
      </c>
      <c r="I150">
        <f t="shared" si="63"/>
        <v>-0.34896006836909399</v>
      </c>
      <c r="J150">
        <f t="shared" si="64"/>
        <v>-0.175909986513517</v>
      </c>
      <c r="K150">
        <f t="shared" si="65"/>
        <v>-0.46310058668896897</v>
      </c>
      <c r="L150">
        <f t="shared" si="66"/>
        <v>-1E+17</v>
      </c>
      <c r="M150">
        <f>VALUE(VLOOKUP(B150,'LOOK UP Optimal Policy'!A:F,6,FALSE))</f>
        <v>1</v>
      </c>
      <c r="N150">
        <f t="shared" si="67"/>
        <v>1</v>
      </c>
      <c r="O150">
        <f t="shared" si="68"/>
        <v>1</v>
      </c>
      <c r="P150">
        <f t="shared" si="69"/>
        <v>0</v>
      </c>
      <c r="Q150">
        <f t="shared" si="70"/>
        <v>0</v>
      </c>
      <c r="R150">
        <f t="shared" si="71"/>
        <v>0</v>
      </c>
      <c r="S150">
        <f t="shared" si="72"/>
        <v>0</v>
      </c>
      <c r="T150">
        <f t="shared" si="73"/>
        <v>0</v>
      </c>
      <c r="U150">
        <f t="shared" si="74"/>
        <v>0</v>
      </c>
      <c r="V150">
        <f t="shared" si="75"/>
        <v>0</v>
      </c>
      <c r="W150">
        <f t="shared" si="76"/>
        <v>0</v>
      </c>
      <c r="X150">
        <f t="shared" si="77"/>
        <v>0</v>
      </c>
      <c r="Y150">
        <f t="shared" si="78"/>
        <v>0</v>
      </c>
      <c r="Z150">
        <f t="shared" si="79"/>
        <v>0</v>
      </c>
      <c r="AA150">
        <f t="shared" si="80"/>
        <v>0</v>
      </c>
      <c r="AB150">
        <f t="shared" si="81"/>
        <v>1</v>
      </c>
      <c r="AC150">
        <f t="shared" si="82"/>
        <v>1</v>
      </c>
      <c r="AD150">
        <f t="shared" si="83"/>
        <v>1</v>
      </c>
    </row>
    <row r="151" spans="1:30" x14ac:dyDescent="0.2">
      <c r="A151" t="str">
        <f t="shared" si="56"/>
        <v>State [sum=18, ace=1, dealerCard=5, Pair=0]</v>
      </c>
      <c r="B151" t="str">
        <f t="shared" si="57"/>
        <v>18150</v>
      </c>
      <c r="C151" t="str">
        <f t="shared" si="58"/>
        <v>18</v>
      </c>
      <c r="D151" t="str">
        <f t="shared" si="59"/>
        <v>1</v>
      </c>
      <c r="E151" t="str">
        <f t="shared" si="60"/>
        <v>5</v>
      </c>
      <c r="F151" t="str">
        <f t="shared" si="61"/>
        <v>0</v>
      </c>
      <c r="G151" t="str">
        <f t="shared" si="62"/>
        <v>[0.008367389840677662, 0.16077089622376106, 0.3107696212935336, null]</v>
      </c>
      <c r="H151" t="s">
        <v>712</v>
      </c>
      <c r="I151">
        <f t="shared" si="63"/>
        <v>8.3673898406776605E-3</v>
      </c>
      <c r="J151">
        <f t="shared" si="64"/>
        <v>0.16077089622376101</v>
      </c>
      <c r="K151">
        <f t="shared" si="65"/>
        <v>0.31076962129353303</v>
      </c>
      <c r="L151">
        <f t="shared" si="66"/>
        <v>-1E+17</v>
      </c>
      <c r="M151">
        <f>VALUE(VLOOKUP(B151,'LOOK UP Optimal Policy'!A:F,6,FALSE))</f>
        <v>2</v>
      </c>
      <c r="N151">
        <f t="shared" si="67"/>
        <v>2</v>
      </c>
      <c r="O151">
        <f t="shared" si="68"/>
        <v>1</v>
      </c>
      <c r="P151">
        <f t="shared" si="69"/>
        <v>0</v>
      </c>
      <c r="Q151">
        <f t="shared" si="70"/>
        <v>0</v>
      </c>
      <c r="R151">
        <f t="shared" si="71"/>
        <v>0</v>
      </c>
      <c r="S151">
        <f t="shared" si="72"/>
        <v>0</v>
      </c>
      <c r="T151">
        <f t="shared" si="73"/>
        <v>0</v>
      </c>
      <c r="U151">
        <f t="shared" si="74"/>
        <v>0</v>
      </c>
      <c r="V151">
        <f t="shared" si="75"/>
        <v>0</v>
      </c>
      <c r="W151">
        <f t="shared" si="76"/>
        <v>0</v>
      </c>
      <c r="X151">
        <f t="shared" si="77"/>
        <v>0</v>
      </c>
      <c r="Y151">
        <f t="shared" si="78"/>
        <v>0</v>
      </c>
      <c r="Z151">
        <f t="shared" si="79"/>
        <v>0</v>
      </c>
      <c r="AA151">
        <f t="shared" si="80"/>
        <v>0</v>
      </c>
      <c r="AB151">
        <f t="shared" si="81"/>
        <v>1</v>
      </c>
      <c r="AC151">
        <f t="shared" si="82"/>
        <v>1</v>
      </c>
      <c r="AD151">
        <f t="shared" si="83"/>
        <v>1</v>
      </c>
    </row>
    <row r="152" spans="1:30" x14ac:dyDescent="0.2">
      <c r="A152" t="str">
        <f t="shared" si="56"/>
        <v>State [sum=15, ace=0, dealerCard=8, Pair=0]</v>
      </c>
      <c r="B152" t="str">
        <f t="shared" si="57"/>
        <v>15080</v>
      </c>
      <c r="C152" t="str">
        <f t="shared" si="58"/>
        <v>15</v>
      </c>
      <c r="D152" t="str">
        <f t="shared" si="59"/>
        <v>0</v>
      </c>
      <c r="E152" t="str">
        <f t="shared" si="60"/>
        <v>8</v>
      </c>
      <c r="F152" t="str">
        <f t="shared" si="61"/>
        <v>0</v>
      </c>
      <c r="G152" t="str">
        <f t="shared" si="62"/>
        <v>[-0.5063123372438676, -0.3961251917439703, -0.6663575175763871, null]</v>
      </c>
      <c r="H152" t="s">
        <v>713</v>
      </c>
      <c r="I152">
        <f t="shared" si="63"/>
        <v>-0.50631233724386704</v>
      </c>
      <c r="J152">
        <f t="shared" si="64"/>
        <v>-0.39612519174396998</v>
      </c>
      <c r="K152">
        <f t="shared" si="65"/>
        <v>-0.66635751757638695</v>
      </c>
      <c r="L152">
        <f t="shared" si="66"/>
        <v>-1E+17</v>
      </c>
      <c r="M152">
        <f>VALUE(VLOOKUP(B152,'LOOK UP Optimal Policy'!A:F,6,FALSE))</f>
        <v>0</v>
      </c>
      <c r="N152">
        <f t="shared" si="67"/>
        <v>1</v>
      </c>
      <c r="O152">
        <f t="shared" si="68"/>
        <v>0</v>
      </c>
      <c r="P152">
        <f t="shared" si="69"/>
        <v>0</v>
      </c>
      <c r="Q152">
        <f t="shared" si="70"/>
        <v>0</v>
      </c>
      <c r="R152">
        <f t="shared" si="71"/>
        <v>0</v>
      </c>
      <c r="S152">
        <f t="shared" si="72"/>
        <v>0</v>
      </c>
      <c r="T152">
        <f t="shared" si="73"/>
        <v>0</v>
      </c>
      <c r="U152">
        <f t="shared" si="74"/>
        <v>0</v>
      </c>
      <c r="V152">
        <f t="shared" si="75"/>
        <v>0</v>
      </c>
      <c r="W152">
        <f t="shared" si="76"/>
        <v>0</v>
      </c>
      <c r="X152">
        <f t="shared" si="77"/>
        <v>0</v>
      </c>
      <c r="Y152">
        <f t="shared" si="78"/>
        <v>1.2781624289401796</v>
      </c>
      <c r="Z152">
        <f t="shared" si="79"/>
        <v>0</v>
      </c>
      <c r="AA152">
        <f t="shared" si="80"/>
        <v>0</v>
      </c>
      <c r="AB152">
        <f t="shared" si="81"/>
        <v>1.2781624289401796</v>
      </c>
      <c r="AC152">
        <f t="shared" si="82"/>
        <v>1</v>
      </c>
      <c r="AD152">
        <f t="shared" si="83"/>
        <v>1</v>
      </c>
    </row>
    <row r="153" spans="1:30" x14ac:dyDescent="0.2">
      <c r="A153" t="str">
        <f t="shared" si="56"/>
        <v>State [sum=12, ace=0, dealerCard=1, Pair=0]</v>
      </c>
      <c r="B153" t="str">
        <f t="shared" si="57"/>
        <v>12010</v>
      </c>
      <c r="C153" t="str">
        <f t="shared" si="58"/>
        <v>12</v>
      </c>
      <c r="D153" t="str">
        <f t="shared" si="59"/>
        <v>0</v>
      </c>
      <c r="E153" t="str">
        <f t="shared" si="60"/>
        <v>1</v>
      </c>
      <c r="F153" t="str">
        <f t="shared" si="61"/>
        <v>0</v>
      </c>
      <c r="G153" t="str">
        <f t="shared" si="62"/>
        <v>[-0.3625433012815318, -0.7524405161612068, -1.282574432903639, null]</v>
      </c>
      <c r="H153" t="s">
        <v>714</v>
      </c>
      <c r="I153">
        <f t="shared" si="63"/>
        <v>-0.36254330128153101</v>
      </c>
      <c r="J153">
        <f t="shared" si="64"/>
        <v>-0.752440516161206</v>
      </c>
      <c r="K153">
        <f t="shared" si="65"/>
        <v>-1.2825744329036299</v>
      </c>
      <c r="L153">
        <f t="shared" si="66"/>
        <v>-1E+17</v>
      </c>
      <c r="M153">
        <f>VALUE(VLOOKUP(B153,'LOOK UP Optimal Policy'!A:F,6,FALSE))</f>
        <v>0</v>
      </c>
      <c r="N153">
        <f t="shared" si="67"/>
        <v>0</v>
      </c>
      <c r="O153">
        <f t="shared" si="68"/>
        <v>1</v>
      </c>
      <c r="P153">
        <f t="shared" si="69"/>
        <v>0</v>
      </c>
      <c r="Q153">
        <f t="shared" si="70"/>
        <v>0</v>
      </c>
      <c r="R153">
        <f t="shared" si="71"/>
        <v>0</v>
      </c>
      <c r="S153">
        <f t="shared" si="72"/>
        <v>0</v>
      </c>
      <c r="T153">
        <f t="shared" si="73"/>
        <v>0</v>
      </c>
      <c r="U153">
        <f t="shared" si="74"/>
        <v>0</v>
      </c>
      <c r="V153">
        <f t="shared" si="75"/>
        <v>0</v>
      </c>
      <c r="W153">
        <f t="shared" si="76"/>
        <v>0</v>
      </c>
      <c r="X153">
        <f t="shared" si="77"/>
        <v>0</v>
      </c>
      <c r="Y153">
        <f t="shared" si="78"/>
        <v>0</v>
      </c>
      <c r="Z153">
        <f t="shared" si="79"/>
        <v>0</v>
      </c>
      <c r="AA153">
        <f t="shared" si="80"/>
        <v>0</v>
      </c>
      <c r="AB153">
        <f t="shared" si="81"/>
        <v>1</v>
      </c>
      <c r="AC153">
        <f t="shared" si="82"/>
        <v>1</v>
      </c>
      <c r="AD153">
        <f t="shared" si="83"/>
        <v>1</v>
      </c>
    </row>
    <row r="154" spans="1:30" x14ac:dyDescent="0.2">
      <c r="A154" t="str">
        <f t="shared" si="56"/>
        <v>State [sum=17, ace=1, dealerCard=3, Pair=0]</v>
      </c>
      <c r="B154" t="str">
        <f t="shared" si="57"/>
        <v>17130</v>
      </c>
      <c r="C154" t="str">
        <f t="shared" si="58"/>
        <v>17</v>
      </c>
      <c r="D154" t="str">
        <f t="shared" si="59"/>
        <v>1</v>
      </c>
      <c r="E154" t="str">
        <f t="shared" si="60"/>
        <v>3</v>
      </c>
      <c r="F154" t="str">
        <f t="shared" si="61"/>
        <v>0</v>
      </c>
      <c r="G154" t="str">
        <f t="shared" si="62"/>
        <v>[7.778007791106544E-4, -0.0653495731751279, 0.27891173867826896, null]</v>
      </c>
      <c r="H154" t="s">
        <v>715</v>
      </c>
      <c r="I154">
        <f t="shared" si="63"/>
        <v>7.7780077911065396E-4</v>
      </c>
      <c r="J154">
        <f t="shared" si="64"/>
        <v>-6.5349573175127906E-2</v>
      </c>
      <c r="K154">
        <f t="shared" si="65"/>
        <v>0.27891173867826802</v>
      </c>
      <c r="L154">
        <f t="shared" si="66"/>
        <v>-1E+17</v>
      </c>
      <c r="M154">
        <f>VALUE(VLOOKUP(B154,'LOOK UP Optimal Policy'!A:F,6,FALSE))</f>
        <v>2</v>
      </c>
      <c r="N154">
        <f t="shared" si="67"/>
        <v>2</v>
      </c>
      <c r="O154">
        <f t="shared" si="68"/>
        <v>1</v>
      </c>
      <c r="P154">
        <f t="shared" si="69"/>
        <v>0</v>
      </c>
      <c r="Q154">
        <f t="shared" si="70"/>
        <v>0</v>
      </c>
      <c r="R154">
        <f t="shared" si="71"/>
        <v>0</v>
      </c>
      <c r="S154">
        <f t="shared" si="72"/>
        <v>0</v>
      </c>
      <c r="T154">
        <f t="shared" si="73"/>
        <v>0</v>
      </c>
      <c r="U154">
        <f t="shared" si="74"/>
        <v>0</v>
      </c>
      <c r="V154">
        <f t="shared" si="75"/>
        <v>0</v>
      </c>
      <c r="W154">
        <f t="shared" si="76"/>
        <v>0</v>
      </c>
      <c r="X154">
        <f t="shared" si="77"/>
        <v>0</v>
      </c>
      <c r="Y154">
        <f t="shared" si="78"/>
        <v>0</v>
      </c>
      <c r="Z154">
        <f t="shared" si="79"/>
        <v>0</v>
      </c>
      <c r="AA154">
        <f t="shared" si="80"/>
        <v>0</v>
      </c>
      <c r="AB154">
        <f t="shared" si="81"/>
        <v>1</v>
      </c>
      <c r="AC154">
        <f t="shared" si="82"/>
        <v>1</v>
      </c>
      <c r="AD154">
        <f t="shared" si="83"/>
        <v>1</v>
      </c>
    </row>
    <row r="155" spans="1:30" x14ac:dyDescent="0.2">
      <c r="A155" t="str">
        <f t="shared" si="56"/>
        <v>State [sum=12, ace=0, dealerCard=1, Pair=1]</v>
      </c>
      <c r="B155" t="str">
        <f t="shared" si="57"/>
        <v>12011</v>
      </c>
      <c r="C155" t="str">
        <f t="shared" si="58"/>
        <v>12</v>
      </c>
      <c r="D155" t="str">
        <f t="shared" si="59"/>
        <v>0</v>
      </c>
      <c r="E155" t="str">
        <f t="shared" si="60"/>
        <v>1</v>
      </c>
      <c r="F155" t="str">
        <f t="shared" si="61"/>
        <v>1</v>
      </c>
      <c r="G155" t="str">
        <f t="shared" si="62"/>
        <v>[-0.2313897069397972, -0.5085814019511102, -0.8299317315517064, -0.022577054565682184]</v>
      </c>
      <c r="H155" t="s">
        <v>716</v>
      </c>
      <c r="I155">
        <f t="shared" si="63"/>
        <v>-0.23138970693979699</v>
      </c>
      <c r="J155">
        <f t="shared" si="64"/>
        <v>-0.50858140195111001</v>
      </c>
      <c r="K155">
        <f t="shared" si="65"/>
        <v>-0.82993173155170596</v>
      </c>
      <c r="L155">
        <f t="shared" si="66"/>
        <v>2.2577054565682101E-2</v>
      </c>
      <c r="M155">
        <f>VALUE(VLOOKUP(B155,'LOOK UP Optimal Policy'!A:F,6,FALSE))</f>
        <v>0</v>
      </c>
      <c r="N155">
        <f t="shared" si="67"/>
        <v>3</v>
      </c>
      <c r="O155">
        <f t="shared" si="68"/>
        <v>0</v>
      </c>
      <c r="P155">
        <f t="shared" si="69"/>
        <v>0</v>
      </c>
      <c r="Q155">
        <f t="shared" si="70"/>
        <v>0</v>
      </c>
      <c r="R155">
        <f t="shared" si="71"/>
        <v>0</v>
      </c>
      <c r="S155">
        <f t="shared" si="72"/>
        <v>0</v>
      </c>
      <c r="T155">
        <f t="shared" si="73"/>
        <v>0</v>
      </c>
      <c r="U155">
        <f t="shared" si="74"/>
        <v>0</v>
      </c>
      <c r="V155">
        <f t="shared" si="75"/>
        <v>0</v>
      </c>
      <c r="W155">
        <f t="shared" si="76"/>
        <v>0</v>
      </c>
      <c r="X155">
        <f t="shared" si="77"/>
        <v>0</v>
      </c>
      <c r="Y155">
        <f t="shared" si="78"/>
        <v>0</v>
      </c>
      <c r="Z155">
        <f t="shared" si="79"/>
        <v>0</v>
      </c>
      <c r="AA155">
        <f t="shared" si="80"/>
        <v>-10.248888147328008</v>
      </c>
      <c r="AB155">
        <f t="shared" si="81"/>
        <v>10.248888147328008</v>
      </c>
      <c r="AC155">
        <f t="shared" si="82"/>
        <v>0</v>
      </c>
      <c r="AD155">
        <f t="shared" si="83"/>
        <v>0</v>
      </c>
    </row>
    <row r="156" spans="1:30" x14ac:dyDescent="0.2">
      <c r="A156" t="str">
        <f t="shared" si="56"/>
        <v>State [sum=14, ace=0, dealerCard=6, Pair=0]</v>
      </c>
      <c r="B156" t="str">
        <f t="shared" si="57"/>
        <v>14060</v>
      </c>
      <c r="C156" t="str">
        <f t="shared" si="58"/>
        <v>14</v>
      </c>
      <c r="D156" t="str">
        <f t="shared" si="59"/>
        <v>0</v>
      </c>
      <c r="E156" t="str">
        <f t="shared" si="60"/>
        <v>6</v>
      </c>
      <c r="F156" t="str">
        <f t="shared" si="61"/>
        <v>0</v>
      </c>
      <c r="G156" t="str">
        <f t="shared" si="62"/>
        <v>[-0.49568113102739647, -0.1376422955913293, -0.47255135611100196, null]</v>
      </c>
      <c r="H156" t="s">
        <v>717</v>
      </c>
      <c r="I156">
        <f t="shared" si="63"/>
        <v>-0.49568113102739603</v>
      </c>
      <c r="J156">
        <f t="shared" si="64"/>
        <v>-0.13764229559132901</v>
      </c>
      <c r="K156">
        <f t="shared" si="65"/>
        <v>-0.47255135611100102</v>
      </c>
      <c r="L156">
        <f t="shared" si="66"/>
        <v>-1E+17</v>
      </c>
      <c r="M156">
        <f>VALUE(VLOOKUP(B156,'LOOK UP Optimal Policy'!A:F,6,FALSE))</f>
        <v>1</v>
      </c>
      <c r="N156">
        <f t="shared" si="67"/>
        <v>1</v>
      </c>
      <c r="O156">
        <f t="shared" si="68"/>
        <v>1</v>
      </c>
      <c r="P156">
        <f t="shared" si="69"/>
        <v>0</v>
      </c>
      <c r="Q156">
        <f t="shared" si="70"/>
        <v>0</v>
      </c>
      <c r="R156">
        <f t="shared" si="71"/>
        <v>0</v>
      </c>
      <c r="S156">
        <f t="shared" si="72"/>
        <v>0</v>
      </c>
      <c r="T156">
        <f t="shared" si="73"/>
        <v>0</v>
      </c>
      <c r="U156">
        <f t="shared" si="74"/>
        <v>0</v>
      </c>
      <c r="V156">
        <f t="shared" si="75"/>
        <v>0</v>
      </c>
      <c r="W156">
        <f t="shared" si="76"/>
        <v>0</v>
      </c>
      <c r="X156">
        <f t="shared" si="77"/>
        <v>0</v>
      </c>
      <c r="Y156">
        <f t="shared" si="78"/>
        <v>0</v>
      </c>
      <c r="Z156">
        <f t="shared" si="79"/>
        <v>0</v>
      </c>
      <c r="AA156">
        <f t="shared" si="80"/>
        <v>0</v>
      </c>
      <c r="AB156">
        <f t="shared" si="81"/>
        <v>1</v>
      </c>
      <c r="AC156">
        <f t="shared" si="82"/>
        <v>1</v>
      </c>
      <c r="AD156">
        <f t="shared" si="83"/>
        <v>1</v>
      </c>
    </row>
    <row r="157" spans="1:30" x14ac:dyDescent="0.2">
      <c r="A157" t="str">
        <f t="shared" si="56"/>
        <v>State [sum=19, ace=1, dealerCard=8, Pair=0]</v>
      </c>
      <c r="B157" t="str">
        <f t="shared" si="57"/>
        <v>19180</v>
      </c>
      <c r="C157" t="str">
        <f t="shared" si="58"/>
        <v>19</v>
      </c>
      <c r="D157" t="str">
        <f t="shared" si="59"/>
        <v>1</v>
      </c>
      <c r="E157" t="str">
        <f t="shared" si="60"/>
        <v>8</v>
      </c>
      <c r="F157" t="str">
        <f t="shared" si="61"/>
        <v>0</v>
      </c>
      <c r="G157" t="str">
        <f t="shared" si="62"/>
        <v>[0.0041390013170358895, 0.4447816884515716, -0.09306381176762421, null]</v>
      </c>
      <c r="H157" t="s">
        <v>718</v>
      </c>
      <c r="I157">
        <f t="shared" si="63"/>
        <v>4.13900131703588E-3</v>
      </c>
      <c r="J157">
        <f t="shared" si="64"/>
        <v>0.44478168845157101</v>
      </c>
      <c r="K157">
        <f t="shared" si="65"/>
        <v>-9.3063811767624197E-2</v>
      </c>
      <c r="L157">
        <f t="shared" si="66"/>
        <v>-1E+17</v>
      </c>
      <c r="M157">
        <f>VALUE(VLOOKUP(B157,'LOOK UP Optimal Policy'!A:F,6,FALSE))</f>
        <v>1</v>
      </c>
      <c r="N157">
        <f t="shared" si="67"/>
        <v>1</v>
      </c>
      <c r="O157">
        <f t="shared" si="68"/>
        <v>1</v>
      </c>
      <c r="P157">
        <f t="shared" si="69"/>
        <v>0</v>
      </c>
      <c r="Q157">
        <f t="shared" si="70"/>
        <v>0</v>
      </c>
      <c r="R157">
        <f t="shared" si="71"/>
        <v>0</v>
      </c>
      <c r="S157">
        <f t="shared" si="72"/>
        <v>0</v>
      </c>
      <c r="T157">
        <f t="shared" si="73"/>
        <v>0</v>
      </c>
      <c r="U157">
        <f t="shared" si="74"/>
        <v>0</v>
      </c>
      <c r="V157">
        <f t="shared" si="75"/>
        <v>0</v>
      </c>
      <c r="W157">
        <f t="shared" si="76"/>
        <v>0</v>
      </c>
      <c r="X157">
        <f t="shared" si="77"/>
        <v>0</v>
      </c>
      <c r="Y157">
        <f t="shared" si="78"/>
        <v>0</v>
      </c>
      <c r="Z157">
        <f t="shared" si="79"/>
        <v>0</v>
      </c>
      <c r="AA157">
        <f t="shared" si="80"/>
        <v>0</v>
      </c>
      <c r="AB157">
        <f t="shared" si="81"/>
        <v>1</v>
      </c>
      <c r="AC157">
        <f t="shared" si="82"/>
        <v>1</v>
      </c>
      <c r="AD157">
        <f t="shared" si="83"/>
        <v>1</v>
      </c>
    </row>
    <row r="158" spans="1:30" x14ac:dyDescent="0.2">
      <c r="A158" t="str">
        <f t="shared" si="56"/>
        <v>State [sum=14, ace=0, dealerCard=6, Pair=1]</v>
      </c>
      <c r="B158" t="str">
        <f t="shared" si="57"/>
        <v>14061</v>
      </c>
      <c r="C158" t="str">
        <f t="shared" si="58"/>
        <v>14</v>
      </c>
      <c r="D158" t="str">
        <f t="shared" si="59"/>
        <v>0</v>
      </c>
      <c r="E158" t="str">
        <f t="shared" si="60"/>
        <v>6</v>
      </c>
      <c r="F158" t="str">
        <f t="shared" si="61"/>
        <v>1</v>
      </c>
      <c r="G158" t="str">
        <f t="shared" si="62"/>
        <v>[-0.3082355383962765, 0.02799023434285676, -0.3020546382692956, 0.00443395315720335]</v>
      </c>
      <c r="H158" t="s">
        <v>719</v>
      </c>
      <c r="I158">
        <f t="shared" si="63"/>
        <v>-0.30823553839627599</v>
      </c>
      <c r="J158">
        <f t="shared" si="64"/>
        <v>2.7990234342856701E-2</v>
      </c>
      <c r="K158">
        <f t="shared" si="65"/>
        <v>-0.30205463826929502</v>
      </c>
      <c r="L158">
        <f t="shared" si="66"/>
        <v>4.4339531572033502E-3</v>
      </c>
      <c r="M158">
        <f>VALUE(VLOOKUP(B158,'LOOK UP Optimal Policy'!A:F,6,FALSE))</f>
        <v>3</v>
      </c>
      <c r="N158">
        <f t="shared" si="67"/>
        <v>1</v>
      </c>
      <c r="O158">
        <f t="shared" si="68"/>
        <v>0</v>
      </c>
      <c r="P158">
        <f t="shared" si="69"/>
        <v>0</v>
      </c>
      <c r="Q158">
        <f t="shared" si="70"/>
        <v>0</v>
      </c>
      <c r="R158">
        <f t="shared" si="71"/>
        <v>0</v>
      </c>
      <c r="S158">
        <f t="shared" si="72"/>
        <v>0</v>
      </c>
      <c r="T158">
        <f t="shared" si="73"/>
        <v>0</v>
      </c>
      <c r="U158">
        <f t="shared" si="74"/>
        <v>0</v>
      </c>
      <c r="V158">
        <f t="shared" si="75"/>
        <v>0</v>
      </c>
      <c r="W158">
        <f t="shared" si="76"/>
        <v>0.15841071935630024</v>
      </c>
      <c r="X158">
        <f t="shared" si="77"/>
        <v>0</v>
      </c>
      <c r="Y158">
        <f t="shared" si="78"/>
        <v>0</v>
      </c>
      <c r="Z158">
        <f t="shared" si="79"/>
        <v>0</v>
      </c>
      <c r="AA158">
        <f t="shared" si="80"/>
        <v>0</v>
      </c>
      <c r="AB158">
        <f t="shared" si="81"/>
        <v>0.15841071935630024</v>
      </c>
      <c r="AC158">
        <f t="shared" si="82"/>
        <v>0</v>
      </c>
      <c r="AD158">
        <f t="shared" si="83"/>
        <v>0</v>
      </c>
    </row>
    <row r="159" spans="1:30" x14ac:dyDescent="0.2">
      <c r="A159" t="str">
        <f t="shared" si="56"/>
        <v>State [sum=16, ace=1, dealerCard=1, Pair=0]</v>
      </c>
      <c r="B159" t="str">
        <f t="shared" si="57"/>
        <v>16110</v>
      </c>
      <c r="C159" t="str">
        <f t="shared" si="58"/>
        <v>16</v>
      </c>
      <c r="D159" t="str">
        <f t="shared" si="59"/>
        <v>1</v>
      </c>
      <c r="E159" t="str">
        <f t="shared" si="60"/>
        <v>1</v>
      </c>
      <c r="F159" t="str">
        <f t="shared" si="61"/>
        <v>0</v>
      </c>
      <c r="G159" t="str">
        <f t="shared" si="62"/>
        <v>[-0.016001912468210193, -0.6248779268309496, -1.1917561831348684, null]</v>
      </c>
      <c r="H159" t="s">
        <v>720</v>
      </c>
      <c r="I159">
        <f t="shared" si="63"/>
        <v>-1.6001912468210099E-2</v>
      </c>
      <c r="J159">
        <f t="shared" si="64"/>
        <v>-0.624877926830949</v>
      </c>
      <c r="K159">
        <f t="shared" si="65"/>
        <v>-1.19175618313486</v>
      </c>
      <c r="L159">
        <f t="shared" si="66"/>
        <v>-1E+17</v>
      </c>
      <c r="M159">
        <f>VALUE(VLOOKUP(B159,'LOOK UP Optimal Policy'!A:F,6,FALSE))</f>
        <v>0</v>
      </c>
      <c r="N159">
        <f t="shared" si="67"/>
        <v>0</v>
      </c>
      <c r="O159">
        <f t="shared" si="68"/>
        <v>1</v>
      </c>
      <c r="P159">
        <f t="shared" si="69"/>
        <v>0</v>
      </c>
      <c r="Q159">
        <f t="shared" si="70"/>
        <v>0</v>
      </c>
      <c r="R159">
        <f t="shared" si="71"/>
        <v>0</v>
      </c>
      <c r="S159">
        <f t="shared" si="72"/>
        <v>0</v>
      </c>
      <c r="T159">
        <f t="shared" si="73"/>
        <v>0</v>
      </c>
      <c r="U159">
        <f t="shared" si="74"/>
        <v>0</v>
      </c>
      <c r="V159">
        <f t="shared" si="75"/>
        <v>0</v>
      </c>
      <c r="W159">
        <f t="shared" si="76"/>
        <v>0</v>
      </c>
      <c r="X159">
        <f t="shared" si="77"/>
        <v>0</v>
      </c>
      <c r="Y159">
        <f t="shared" si="78"/>
        <v>0</v>
      </c>
      <c r="Z159">
        <f t="shared" si="79"/>
        <v>0</v>
      </c>
      <c r="AA159">
        <f t="shared" si="80"/>
        <v>0</v>
      </c>
      <c r="AB159">
        <f t="shared" si="81"/>
        <v>1</v>
      </c>
      <c r="AC159">
        <f t="shared" si="82"/>
        <v>1</v>
      </c>
      <c r="AD159">
        <f t="shared" si="83"/>
        <v>1</v>
      </c>
    </row>
    <row r="160" spans="1:30" x14ac:dyDescent="0.2">
      <c r="A160" t="str">
        <f t="shared" si="56"/>
        <v>State [sum=13, ace=0, dealerCard=4, Pair=0]</v>
      </c>
      <c r="B160" t="str">
        <f t="shared" si="57"/>
        <v>13040</v>
      </c>
      <c r="C160" t="str">
        <f t="shared" si="58"/>
        <v>13</v>
      </c>
      <c r="D160" t="str">
        <f t="shared" si="59"/>
        <v>0</v>
      </c>
      <c r="E160" t="str">
        <f t="shared" si="60"/>
        <v>4</v>
      </c>
      <c r="F160" t="str">
        <f t="shared" si="61"/>
        <v>0</v>
      </c>
      <c r="G160" t="str">
        <f t="shared" si="62"/>
        <v>[-0.32043242004636013, -0.18709574520961347, -0.640086509972728, null]</v>
      </c>
      <c r="H160" t="s">
        <v>721</v>
      </c>
      <c r="I160">
        <f t="shared" si="63"/>
        <v>-0.32043242004636002</v>
      </c>
      <c r="J160">
        <f t="shared" si="64"/>
        <v>-0.187095745209613</v>
      </c>
      <c r="K160">
        <f t="shared" si="65"/>
        <v>-0.64008650997272798</v>
      </c>
      <c r="L160">
        <f t="shared" si="66"/>
        <v>-1E+17</v>
      </c>
      <c r="M160">
        <f>VALUE(VLOOKUP(B160,'LOOK UP Optimal Policy'!A:F,6,FALSE))</f>
        <v>1</v>
      </c>
      <c r="N160">
        <f t="shared" si="67"/>
        <v>1</v>
      </c>
      <c r="O160">
        <f t="shared" si="68"/>
        <v>1</v>
      </c>
      <c r="P160">
        <f t="shared" si="69"/>
        <v>0</v>
      </c>
      <c r="Q160">
        <f t="shared" si="70"/>
        <v>0</v>
      </c>
      <c r="R160">
        <f t="shared" si="71"/>
        <v>0</v>
      </c>
      <c r="S160">
        <f t="shared" si="72"/>
        <v>0</v>
      </c>
      <c r="T160">
        <f t="shared" si="73"/>
        <v>0</v>
      </c>
      <c r="U160">
        <f t="shared" si="74"/>
        <v>0</v>
      </c>
      <c r="V160">
        <f t="shared" si="75"/>
        <v>0</v>
      </c>
      <c r="W160">
        <f t="shared" si="76"/>
        <v>0</v>
      </c>
      <c r="X160">
        <f t="shared" si="77"/>
        <v>0</v>
      </c>
      <c r="Y160">
        <f t="shared" si="78"/>
        <v>0</v>
      </c>
      <c r="Z160">
        <f t="shared" si="79"/>
        <v>0</v>
      </c>
      <c r="AA160">
        <f t="shared" si="80"/>
        <v>0</v>
      </c>
      <c r="AB160">
        <f t="shared" si="81"/>
        <v>1</v>
      </c>
      <c r="AC160">
        <f t="shared" si="82"/>
        <v>1</v>
      </c>
      <c r="AD160">
        <f t="shared" si="83"/>
        <v>1</v>
      </c>
    </row>
    <row r="161" spans="1:30" x14ac:dyDescent="0.2">
      <c r="A161" t="str">
        <f t="shared" si="56"/>
        <v>State [sum=18, ace=1, dealerCard=6, Pair=0]</v>
      </c>
      <c r="B161" t="str">
        <f t="shared" si="57"/>
        <v>18160</v>
      </c>
      <c r="C161" t="str">
        <f t="shared" si="58"/>
        <v>18</v>
      </c>
      <c r="D161" t="str">
        <f t="shared" si="59"/>
        <v>1</v>
      </c>
      <c r="E161" t="str">
        <f t="shared" si="60"/>
        <v>6</v>
      </c>
      <c r="F161" t="str">
        <f t="shared" si="61"/>
        <v>0</v>
      </c>
      <c r="G161" t="str">
        <f t="shared" si="62"/>
        <v>[0.009124735516403262, 0.21368577426727592, 0.38684933325969373, null]</v>
      </c>
      <c r="H161" t="s">
        <v>722</v>
      </c>
      <c r="I161">
        <f t="shared" si="63"/>
        <v>9.1247355164032606E-3</v>
      </c>
      <c r="J161">
        <f t="shared" si="64"/>
        <v>0.213685774267275</v>
      </c>
      <c r="K161">
        <f t="shared" si="65"/>
        <v>0.38684933325969301</v>
      </c>
      <c r="L161">
        <f t="shared" si="66"/>
        <v>-1E+17</v>
      </c>
      <c r="M161">
        <f>VALUE(VLOOKUP(B161,'LOOK UP Optimal Policy'!A:F,6,FALSE))</f>
        <v>2</v>
      </c>
      <c r="N161">
        <f t="shared" si="67"/>
        <v>2</v>
      </c>
      <c r="O161">
        <f t="shared" si="68"/>
        <v>1</v>
      </c>
      <c r="P161">
        <f t="shared" si="69"/>
        <v>0</v>
      </c>
      <c r="Q161">
        <f t="shared" si="70"/>
        <v>0</v>
      </c>
      <c r="R161">
        <f t="shared" si="71"/>
        <v>0</v>
      </c>
      <c r="S161">
        <f t="shared" si="72"/>
        <v>0</v>
      </c>
      <c r="T161">
        <f t="shared" si="73"/>
        <v>0</v>
      </c>
      <c r="U161">
        <f t="shared" si="74"/>
        <v>0</v>
      </c>
      <c r="V161">
        <f t="shared" si="75"/>
        <v>0</v>
      </c>
      <c r="W161">
        <f t="shared" si="76"/>
        <v>0</v>
      </c>
      <c r="X161">
        <f t="shared" si="77"/>
        <v>0</v>
      </c>
      <c r="Y161">
        <f t="shared" si="78"/>
        <v>0</v>
      </c>
      <c r="Z161">
        <f t="shared" si="79"/>
        <v>0</v>
      </c>
      <c r="AA161">
        <f t="shared" si="80"/>
        <v>0</v>
      </c>
      <c r="AB161">
        <f t="shared" si="81"/>
        <v>1</v>
      </c>
      <c r="AC161">
        <f t="shared" si="82"/>
        <v>1</v>
      </c>
      <c r="AD161">
        <f t="shared" si="83"/>
        <v>1</v>
      </c>
    </row>
    <row r="162" spans="1:30" x14ac:dyDescent="0.2">
      <c r="A162" t="str">
        <f t="shared" si="56"/>
        <v>State [sum=15, ace=0, dealerCard=9, Pair=0]</v>
      </c>
      <c r="B162" t="str">
        <f t="shared" si="57"/>
        <v>15090</v>
      </c>
      <c r="C162" t="str">
        <f t="shared" si="58"/>
        <v>15</v>
      </c>
      <c r="D162" t="str">
        <f t="shared" si="59"/>
        <v>0</v>
      </c>
      <c r="E162" t="str">
        <f t="shared" si="60"/>
        <v>9</v>
      </c>
      <c r="F162" t="str">
        <f t="shared" si="61"/>
        <v>0</v>
      </c>
      <c r="G162" t="str">
        <f t="shared" si="62"/>
        <v>[-0.5875311789726768, -0.5996896109139617, -1.2729671476879556, null]</v>
      </c>
      <c r="H162" t="s">
        <v>723</v>
      </c>
      <c r="I162">
        <f t="shared" si="63"/>
        <v>-0.58753117897267604</v>
      </c>
      <c r="J162">
        <f t="shared" si="64"/>
        <v>-0.599689610913961</v>
      </c>
      <c r="K162">
        <f t="shared" si="65"/>
        <v>-1.2729671476879501</v>
      </c>
      <c r="L162">
        <f t="shared" si="66"/>
        <v>-1E+17</v>
      </c>
      <c r="M162">
        <f>VALUE(VLOOKUP(B162,'LOOK UP Optimal Policy'!A:F,6,FALSE))</f>
        <v>0</v>
      </c>
      <c r="N162">
        <f t="shared" si="67"/>
        <v>0</v>
      </c>
      <c r="O162">
        <f t="shared" si="68"/>
        <v>1</v>
      </c>
      <c r="P162">
        <f t="shared" si="69"/>
        <v>0</v>
      </c>
      <c r="Q162">
        <f t="shared" si="70"/>
        <v>0</v>
      </c>
      <c r="R162">
        <f t="shared" si="71"/>
        <v>0</v>
      </c>
      <c r="S162">
        <f t="shared" si="72"/>
        <v>0</v>
      </c>
      <c r="T162">
        <f t="shared" si="73"/>
        <v>0</v>
      </c>
      <c r="U162">
        <f t="shared" si="74"/>
        <v>0</v>
      </c>
      <c r="V162">
        <f t="shared" si="75"/>
        <v>0</v>
      </c>
      <c r="W162">
        <f t="shared" si="76"/>
        <v>0</v>
      </c>
      <c r="X162">
        <f t="shared" si="77"/>
        <v>0</v>
      </c>
      <c r="Y162">
        <f t="shared" si="78"/>
        <v>0</v>
      </c>
      <c r="Z162">
        <f t="shared" si="79"/>
        <v>0</v>
      </c>
      <c r="AA162">
        <f t="shared" si="80"/>
        <v>0</v>
      </c>
      <c r="AB162">
        <f t="shared" si="81"/>
        <v>1</v>
      </c>
      <c r="AC162">
        <f t="shared" si="82"/>
        <v>1</v>
      </c>
      <c r="AD162">
        <f t="shared" si="83"/>
        <v>1</v>
      </c>
    </row>
    <row r="163" spans="1:30" x14ac:dyDescent="0.2">
      <c r="A163" t="str">
        <f t="shared" si="56"/>
        <v>State [sum=12, ace=0, dealerCard=2, Pair=0]</v>
      </c>
      <c r="B163" t="str">
        <f t="shared" si="57"/>
        <v>12020</v>
      </c>
      <c r="C163" t="str">
        <f t="shared" si="58"/>
        <v>12</v>
      </c>
      <c r="D163" t="str">
        <f t="shared" si="59"/>
        <v>0</v>
      </c>
      <c r="E163" t="str">
        <f t="shared" si="60"/>
        <v>2</v>
      </c>
      <c r="F163" t="str">
        <f t="shared" si="61"/>
        <v>0</v>
      </c>
      <c r="G163" t="str">
        <f t="shared" si="62"/>
        <v>[-0.2915517446124428, -0.23681240301764278, -0.472233943281714, null]</v>
      </c>
      <c r="H163" t="s">
        <v>724</v>
      </c>
      <c r="I163">
        <f t="shared" si="63"/>
        <v>-0.29155174461244199</v>
      </c>
      <c r="J163">
        <f t="shared" si="64"/>
        <v>-0.236812403017642</v>
      </c>
      <c r="K163">
        <f t="shared" si="65"/>
        <v>-0.47223394328171397</v>
      </c>
      <c r="L163">
        <f t="shared" si="66"/>
        <v>-1E+17</v>
      </c>
      <c r="M163">
        <f>VALUE(VLOOKUP(B163,'LOOK UP Optimal Policy'!A:F,6,FALSE))</f>
        <v>0</v>
      </c>
      <c r="N163">
        <f t="shared" si="67"/>
        <v>1</v>
      </c>
      <c r="O163">
        <f t="shared" si="68"/>
        <v>0</v>
      </c>
      <c r="P163">
        <f t="shared" si="69"/>
        <v>0</v>
      </c>
      <c r="Q163">
        <f t="shared" si="70"/>
        <v>0</v>
      </c>
      <c r="R163">
        <f t="shared" si="71"/>
        <v>0</v>
      </c>
      <c r="S163">
        <f t="shared" si="72"/>
        <v>0</v>
      </c>
      <c r="T163">
        <f t="shared" si="73"/>
        <v>0</v>
      </c>
      <c r="U163">
        <f t="shared" si="74"/>
        <v>0</v>
      </c>
      <c r="V163">
        <f t="shared" si="75"/>
        <v>0</v>
      </c>
      <c r="W163">
        <f t="shared" si="76"/>
        <v>0</v>
      </c>
      <c r="X163">
        <f t="shared" si="77"/>
        <v>0</v>
      </c>
      <c r="Y163">
        <f t="shared" si="78"/>
        <v>1.2311506529948182</v>
      </c>
      <c r="Z163">
        <f t="shared" si="79"/>
        <v>0</v>
      </c>
      <c r="AA163">
        <f t="shared" si="80"/>
        <v>0</v>
      </c>
      <c r="AB163">
        <f t="shared" si="81"/>
        <v>1.2311506529948182</v>
      </c>
      <c r="AC163">
        <f t="shared" si="82"/>
        <v>1</v>
      </c>
      <c r="AD163">
        <f t="shared" si="83"/>
        <v>1</v>
      </c>
    </row>
    <row r="164" spans="1:30" x14ac:dyDescent="0.2">
      <c r="A164" t="str">
        <f t="shared" si="56"/>
        <v>State [sum=17, ace=1, dealerCard=4, Pair=0]</v>
      </c>
      <c r="B164" t="str">
        <f t="shared" si="57"/>
        <v>17140</v>
      </c>
      <c r="C164" t="str">
        <f t="shared" si="58"/>
        <v>17</v>
      </c>
      <c r="D164" t="str">
        <f t="shared" si="59"/>
        <v>1</v>
      </c>
      <c r="E164" t="str">
        <f t="shared" si="60"/>
        <v>4</v>
      </c>
      <c r="F164" t="str">
        <f t="shared" si="61"/>
        <v>0</v>
      </c>
      <c r="G164" t="str">
        <f t="shared" si="62"/>
        <v>[0.0043716204647126855, -0.06572763787313554, 0.05334684805179968, null]</v>
      </c>
      <c r="H164" t="s">
        <v>725</v>
      </c>
      <c r="I164">
        <f t="shared" si="63"/>
        <v>4.3716204647126803E-3</v>
      </c>
      <c r="J164">
        <f t="shared" si="64"/>
        <v>-6.57276378731355E-2</v>
      </c>
      <c r="K164">
        <f t="shared" si="65"/>
        <v>5.3346848051799602E-2</v>
      </c>
      <c r="L164">
        <f t="shared" si="66"/>
        <v>-1E+17</v>
      </c>
      <c r="M164">
        <f>VALUE(VLOOKUP(B164,'LOOK UP Optimal Policy'!A:F,6,FALSE))</f>
        <v>2</v>
      </c>
      <c r="N164">
        <f t="shared" si="67"/>
        <v>2</v>
      </c>
      <c r="O164">
        <f t="shared" si="68"/>
        <v>1</v>
      </c>
      <c r="P164">
        <f t="shared" si="69"/>
        <v>0</v>
      </c>
      <c r="Q164">
        <f t="shared" si="70"/>
        <v>0</v>
      </c>
      <c r="R164">
        <f t="shared" si="71"/>
        <v>0</v>
      </c>
      <c r="S164">
        <f t="shared" si="72"/>
        <v>0</v>
      </c>
      <c r="T164">
        <f t="shared" si="73"/>
        <v>0</v>
      </c>
      <c r="U164">
        <f t="shared" si="74"/>
        <v>0</v>
      </c>
      <c r="V164">
        <f t="shared" si="75"/>
        <v>0</v>
      </c>
      <c r="W164">
        <f t="shared" si="76"/>
        <v>0</v>
      </c>
      <c r="X164">
        <f t="shared" si="77"/>
        <v>0</v>
      </c>
      <c r="Y164">
        <f t="shared" si="78"/>
        <v>0</v>
      </c>
      <c r="Z164">
        <f t="shared" si="79"/>
        <v>0</v>
      </c>
      <c r="AA164">
        <f t="shared" si="80"/>
        <v>0</v>
      </c>
      <c r="AB164">
        <f t="shared" si="81"/>
        <v>1</v>
      </c>
      <c r="AC164">
        <f t="shared" si="82"/>
        <v>1</v>
      </c>
      <c r="AD164">
        <f t="shared" si="83"/>
        <v>1</v>
      </c>
    </row>
    <row r="165" spans="1:30" x14ac:dyDescent="0.2">
      <c r="A165" t="str">
        <f t="shared" si="56"/>
        <v>State [sum=12, ace=0, dealerCard=2, Pair=1]</v>
      </c>
      <c r="B165" t="str">
        <f t="shared" si="57"/>
        <v>12021</v>
      </c>
      <c r="C165" t="str">
        <f t="shared" si="58"/>
        <v>12</v>
      </c>
      <c r="D165" t="str">
        <f t="shared" si="59"/>
        <v>0</v>
      </c>
      <c r="E165" t="str">
        <f t="shared" si="60"/>
        <v>2</v>
      </c>
      <c r="F165" t="str">
        <f t="shared" si="61"/>
        <v>1</v>
      </c>
      <c r="G165" t="str">
        <f t="shared" si="62"/>
        <v>[-0.2442229192749659, -0.18143335449038842, -0.2987714247746607, -0.004507319297332171]</v>
      </c>
      <c r="H165" t="s">
        <v>726</v>
      </c>
      <c r="I165">
        <f t="shared" si="63"/>
        <v>-0.24422291927496501</v>
      </c>
      <c r="J165">
        <f t="shared" si="64"/>
        <v>-0.181433354490388</v>
      </c>
      <c r="K165">
        <f t="shared" si="65"/>
        <v>-0.29877142477466001</v>
      </c>
      <c r="L165">
        <f t="shared" si="66"/>
        <v>4.5073192973321703E-3</v>
      </c>
      <c r="M165">
        <f>VALUE(VLOOKUP(B165,'LOOK UP Optimal Policy'!A:F,6,FALSE))</f>
        <v>3</v>
      </c>
      <c r="N165">
        <f t="shared" si="67"/>
        <v>3</v>
      </c>
      <c r="O165">
        <f t="shared" si="68"/>
        <v>1</v>
      </c>
      <c r="P165">
        <f t="shared" si="69"/>
        <v>0</v>
      </c>
      <c r="Q165">
        <f t="shared" si="70"/>
        <v>0</v>
      </c>
      <c r="R165">
        <f t="shared" si="71"/>
        <v>0</v>
      </c>
      <c r="S165">
        <f t="shared" si="72"/>
        <v>0</v>
      </c>
      <c r="T165">
        <f t="shared" si="73"/>
        <v>0</v>
      </c>
      <c r="U165">
        <f t="shared" si="74"/>
        <v>0</v>
      </c>
      <c r="V165">
        <f t="shared" si="75"/>
        <v>0</v>
      </c>
      <c r="W165">
        <f t="shared" si="76"/>
        <v>0</v>
      </c>
      <c r="X165">
        <f t="shared" si="77"/>
        <v>0</v>
      </c>
      <c r="Y165">
        <f t="shared" si="78"/>
        <v>0</v>
      </c>
      <c r="Z165">
        <f t="shared" si="79"/>
        <v>0</v>
      </c>
      <c r="AA165">
        <f t="shared" si="80"/>
        <v>0</v>
      </c>
      <c r="AB165">
        <f t="shared" si="81"/>
        <v>1</v>
      </c>
      <c r="AC165">
        <f t="shared" si="82"/>
        <v>1</v>
      </c>
      <c r="AD165">
        <f t="shared" si="83"/>
        <v>1</v>
      </c>
    </row>
    <row r="166" spans="1:30" x14ac:dyDescent="0.2">
      <c r="A166" t="str">
        <f t="shared" si="56"/>
        <v>State [sum=14, ace=0, dealerCard=7, Pair=0]</v>
      </c>
      <c r="B166" t="str">
        <f t="shared" si="57"/>
        <v>14070</v>
      </c>
      <c r="C166" t="str">
        <f t="shared" si="58"/>
        <v>14</v>
      </c>
      <c r="D166" t="str">
        <f t="shared" si="59"/>
        <v>0</v>
      </c>
      <c r="E166" t="str">
        <f t="shared" si="60"/>
        <v>7</v>
      </c>
      <c r="F166" t="str">
        <f t="shared" si="61"/>
        <v>0</v>
      </c>
      <c r="G166" t="str">
        <f t="shared" si="62"/>
        <v>[-0.4872991789729358, -0.46708253466782157, -0.8632271344035432, null]</v>
      </c>
      <c r="H166" t="s">
        <v>727</v>
      </c>
      <c r="I166">
        <f t="shared" si="63"/>
        <v>-0.48729917897293501</v>
      </c>
      <c r="J166">
        <f t="shared" si="64"/>
        <v>-0.46708253466782101</v>
      </c>
      <c r="K166">
        <f t="shared" si="65"/>
        <v>-0.86322713440354304</v>
      </c>
      <c r="L166">
        <f t="shared" si="66"/>
        <v>-1E+17</v>
      </c>
      <c r="M166">
        <f>VALUE(VLOOKUP(B166,'LOOK UP Optimal Policy'!A:F,6,FALSE))</f>
        <v>0</v>
      </c>
      <c r="N166">
        <f t="shared" si="67"/>
        <v>1</v>
      </c>
      <c r="O166">
        <f t="shared" si="68"/>
        <v>0</v>
      </c>
      <c r="P166">
        <f t="shared" si="69"/>
        <v>0</v>
      </c>
      <c r="Q166">
        <f t="shared" si="70"/>
        <v>0</v>
      </c>
      <c r="R166">
        <f t="shared" si="71"/>
        <v>0</v>
      </c>
      <c r="S166">
        <f t="shared" si="72"/>
        <v>0</v>
      </c>
      <c r="T166">
        <f t="shared" si="73"/>
        <v>0</v>
      </c>
      <c r="U166">
        <f t="shared" si="74"/>
        <v>0</v>
      </c>
      <c r="V166">
        <f t="shared" si="75"/>
        <v>0</v>
      </c>
      <c r="W166">
        <f t="shared" si="76"/>
        <v>0</v>
      </c>
      <c r="X166">
        <f t="shared" si="77"/>
        <v>0</v>
      </c>
      <c r="Y166">
        <f t="shared" si="78"/>
        <v>1.0432828093636419</v>
      </c>
      <c r="Z166">
        <f t="shared" si="79"/>
        <v>0</v>
      </c>
      <c r="AA166">
        <f t="shared" si="80"/>
        <v>0</v>
      </c>
      <c r="AB166">
        <f t="shared" si="81"/>
        <v>1.0432828093636419</v>
      </c>
      <c r="AC166">
        <f t="shared" si="82"/>
        <v>1</v>
      </c>
      <c r="AD166">
        <f t="shared" si="83"/>
        <v>1</v>
      </c>
    </row>
    <row r="167" spans="1:30" x14ac:dyDescent="0.2">
      <c r="A167" t="str">
        <f t="shared" si="56"/>
        <v>State [sum=19, ace=1, dealerCard=9, Pair=0]</v>
      </c>
      <c r="B167" t="str">
        <f t="shared" si="57"/>
        <v>19190</v>
      </c>
      <c r="C167" t="str">
        <f t="shared" si="58"/>
        <v>19</v>
      </c>
      <c r="D167" t="str">
        <f t="shared" si="59"/>
        <v>1</v>
      </c>
      <c r="E167" t="str">
        <f t="shared" si="60"/>
        <v>9</v>
      </c>
      <c r="F167" t="str">
        <f t="shared" si="61"/>
        <v>0</v>
      </c>
      <c r="G167" t="str">
        <f t="shared" si="62"/>
        <v>[-0.008586123037200393, -0.034333263515752596, -0.41617032154752426, null]</v>
      </c>
      <c r="H167" t="s">
        <v>728</v>
      </c>
      <c r="I167">
        <f t="shared" si="63"/>
        <v>-8.5861230372003897E-3</v>
      </c>
      <c r="J167">
        <f t="shared" si="64"/>
        <v>-3.4333263515752499E-2</v>
      </c>
      <c r="K167">
        <f t="shared" si="65"/>
        <v>-0.41617032154752398</v>
      </c>
      <c r="L167">
        <f t="shared" si="66"/>
        <v>-1E+17</v>
      </c>
      <c r="M167">
        <f>VALUE(VLOOKUP(B167,'LOOK UP Optimal Policy'!A:F,6,FALSE))</f>
        <v>1</v>
      </c>
      <c r="N167">
        <f t="shared" si="67"/>
        <v>0</v>
      </c>
      <c r="O167">
        <f t="shared" si="68"/>
        <v>0</v>
      </c>
      <c r="P167">
        <f t="shared" si="69"/>
        <v>3.9986922347839169</v>
      </c>
      <c r="Q167">
        <f t="shared" si="70"/>
        <v>0</v>
      </c>
      <c r="R167">
        <f t="shared" si="71"/>
        <v>0</v>
      </c>
      <c r="S167">
        <f t="shared" si="72"/>
        <v>0</v>
      </c>
      <c r="T167">
        <f t="shared" si="73"/>
        <v>0</v>
      </c>
      <c r="U167">
        <f t="shared" si="74"/>
        <v>0</v>
      </c>
      <c r="V167">
        <f t="shared" si="75"/>
        <v>0</v>
      </c>
      <c r="W167">
        <f t="shared" si="76"/>
        <v>0</v>
      </c>
      <c r="X167">
        <f t="shared" si="77"/>
        <v>0</v>
      </c>
      <c r="Y167">
        <f t="shared" si="78"/>
        <v>0</v>
      </c>
      <c r="Z167">
        <f t="shared" si="79"/>
        <v>0</v>
      </c>
      <c r="AA167">
        <f t="shared" si="80"/>
        <v>0</v>
      </c>
      <c r="AB167">
        <f t="shared" si="81"/>
        <v>3.9986922347839169</v>
      </c>
      <c r="AC167">
        <f t="shared" si="82"/>
        <v>0</v>
      </c>
      <c r="AD167">
        <f t="shared" si="83"/>
        <v>0</v>
      </c>
    </row>
    <row r="168" spans="1:30" x14ac:dyDescent="0.2">
      <c r="A168" t="str">
        <f t="shared" si="56"/>
        <v>State [sum=14, ace=0, dealerCard=7, Pair=1]</v>
      </c>
      <c r="B168" t="str">
        <f t="shared" si="57"/>
        <v>14071</v>
      </c>
      <c r="C168" t="str">
        <f t="shared" si="58"/>
        <v>14</v>
      </c>
      <c r="D168" t="str">
        <f t="shared" si="59"/>
        <v>0</v>
      </c>
      <c r="E168" t="str">
        <f t="shared" si="60"/>
        <v>7</v>
      </c>
      <c r="F168" t="str">
        <f t="shared" si="61"/>
        <v>1</v>
      </c>
      <c r="G168" t="str">
        <f t="shared" si="62"/>
        <v>[-0.28951827251548407, -0.20529004387875352, -0.6000846016147365, -0.012659860304931332]</v>
      </c>
      <c r="H168" t="s">
        <v>729</v>
      </c>
      <c r="I168">
        <f t="shared" si="63"/>
        <v>-0.28951827251548401</v>
      </c>
      <c r="J168">
        <f t="shared" si="64"/>
        <v>-0.20529004387875299</v>
      </c>
      <c r="K168">
        <f t="shared" si="65"/>
        <v>-0.60008460161473598</v>
      </c>
      <c r="L168">
        <f t="shared" si="66"/>
        <v>1.2659860304931299E-2</v>
      </c>
      <c r="M168">
        <f>VALUE(VLOOKUP(B168,'LOOK UP Optimal Policy'!A:F,6,FALSE))</f>
        <v>3</v>
      </c>
      <c r="N168">
        <f t="shared" si="67"/>
        <v>3</v>
      </c>
      <c r="O168">
        <f t="shared" si="68"/>
        <v>1</v>
      </c>
      <c r="P168">
        <f t="shared" si="69"/>
        <v>0</v>
      </c>
      <c r="Q168">
        <f t="shared" si="70"/>
        <v>0</v>
      </c>
      <c r="R168">
        <f t="shared" si="71"/>
        <v>0</v>
      </c>
      <c r="S168">
        <f t="shared" si="72"/>
        <v>0</v>
      </c>
      <c r="T168">
        <f t="shared" si="73"/>
        <v>0</v>
      </c>
      <c r="U168">
        <f t="shared" si="74"/>
        <v>0</v>
      </c>
      <c r="V168">
        <f t="shared" si="75"/>
        <v>0</v>
      </c>
      <c r="W168">
        <f t="shared" si="76"/>
        <v>0</v>
      </c>
      <c r="X168">
        <f t="shared" si="77"/>
        <v>0</v>
      </c>
      <c r="Y168">
        <f t="shared" si="78"/>
        <v>0</v>
      </c>
      <c r="Z168">
        <f t="shared" si="79"/>
        <v>0</v>
      </c>
      <c r="AA168">
        <f t="shared" si="80"/>
        <v>0</v>
      </c>
      <c r="AB168">
        <f t="shared" si="81"/>
        <v>1</v>
      </c>
      <c r="AC168">
        <f t="shared" si="82"/>
        <v>1</v>
      </c>
      <c r="AD168">
        <f t="shared" si="83"/>
        <v>1</v>
      </c>
    </row>
    <row r="169" spans="1:30" x14ac:dyDescent="0.2">
      <c r="A169" t="str">
        <f t="shared" si="56"/>
        <v>State [sum=16, ace=1, dealerCard=2, Pair=0]</v>
      </c>
      <c r="B169" t="str">
        <f t="shared" si="57"/>
        <v>16120</v>
      </c>
      <c r="C169" t="str">
        <f t="shared" si="58"/>
        <v>16</v>
      </c>
      <c r="D169" t="str">
        <f t="shared" si="59"/>
        <v>1</v>
      </c>
      <c r="E169" t="str">
        <f t="shared" si="60"/>
        <v>2</v>
      </c>
      <c r="F169" t="str">
        <f t="shared" si="61"/>
        <v>0</v>
      </c>
      <c r="G169" t="str">
        <f t="shared" si="62"/>
        <v>[-2.7549944860958417E-4, -0.10892004041649182, 0.11569708826660835, null]</v>
      </c>
      <c r="H169" t="s">
        <v>730</v>
      </c>
      <c r="I169">
        <f t="shared" si="63"/>
        <v>-2.7549944860958401E-4</v>
      </c>
      <c r="J169">
        <f t="shared" si="64"/>
        <v>-0.108920040416491</v>
      </c>
      <c r="K169">
        <f t="shared" si="65"/>
        <v>0.115697088266608</v>
      </c>
      <c r="L169">
        <f t="shared" si="66"/>
        <v>-1E+17</v>
      </c>
      <c r="M169">
        <f>VALUE(VLOOKUP(B169,'LOOK UP Optimal Policy'!A:F,6,FALSE))</f>
        <v>0</v>
      </c>
      <c r="N169">
        <f t="shared" si="67"/>
        <v>2</v>
      </c>
      <c r="O169">
        <f t="shared" si="68"/>
        <v>0</v>
      </c>
      <c r="P169">
        <f t="shared" si="69"/>
        <v>0</v>
      </c>
      <c r="Q169">
        <f t="shared" si="70"/>
        <v>0</v>
      </c>
      <c r="R169">
        <f t="shared" si="71"/>
        <v>0</v>
      </c>
      <c r="S169">
        <f t="shared" si="72"/>
        <v>0</v>
      </c>
      <c r="T169">
        <f t="shared" si="73"/>
        <v>0</v>
      </c>
      <c r="U169">
        <f t="shared" si="74"/>
        <v>0</v>
      </c>
      <c r="V169">
        <f t="shared" si="75"/>
        <v>0</v>
      </c>
      <c r="W169">
        <f t="shared" si="76"/>
        <v>0</v>
      </c>
      <c r="X169">
        <f t="shared" si="77"/>
        <v>0</v>
      </c>
      <c r="Y169">
        <f t="shared" si="78"/>
        <v>0</v>
      </c>
      <c r="Z169">
        <f t="shared" si="79"/>
        <v>-2.3812133281585573E-3</v>
      </c>
      <c r="AA169">
        <f t="shared" si="80"/>
        <v>0</v>
      </c>
      <c r="AB169">
        <f t="shared" si="81"/>
        <v>2.3812133281585573E-3</v>
      </c>
      <c r="AC169">
        <f t="shared" si="82"/>
        <v>0</v>
      </c>
      <c r="AD169">
        <f t="shared" si="83"/>
        <v>0</v>
      </c>
    </row>
    <row r="170" spans="1:30" x14ac:dyDescent="0.2">
      <c r="A170" t="str">
        <f t="shared" si="56"/>
        <v>State [sum=13, ace=0, dealerCard=5, Pair=0]</v>
      </c>
      <c r="B170" t="str">
        <f t="shared" si="57"/>
        <v>13050</v>
      </c>
      <c r="C170" t="str">
        <f t="shared" si="58"/>
        <v>13</v>
      </c>
      <c r="D170" t="str">
        <f t="shared" si="59"/>
        <v>0</v>
      </c>
      <c r="E170" t="str">
        <f t="shared" si="60"/>
        <v>5</v>
      </c>
      <c r="F170" t="str">
        <f t="shared" si="61"/>
        <v>0</v>
      </c>
      <c r="G170" t="str">
        <f t="shared" si="62"/>
        <v>[-0.3907473181967856, -0.055225076558316134, -0.47034313607965084, null]</v>
      </c>
      <c r="H170" t="s">
        <v>731</v>
      </c>
      <c r="I170">
        <f t="shared" si="63"/>
        <v>-0.39074731819678499</v>
      </c>
      <c r="J170">
        <f t="shared" si="64"/>
        <v>-5.52250765583161E-2</v>
      </c>
      <c r="K170">
        <f t="shared" si="65"/>
        <v>-0.47034313607965</v>
      </c>
      <c r="L170">
        <f t="shared" si="66"/>
        <v>-1E+17</v>
      </c>
      <c r="M170">
        <f>VALUE(VLOOKUP(B170,'LOOK UP Optimal Policy'!A:F,6,FALSE))</f>
        <v>1</v>
      </c>
      <c r="N170">
        <f t="shared" si="67"/>
        <v>1</v>
      </c>
      <c r="O170">
        <f t="shared" si="68"/>
        <v>1</v>
      </c>
      <c r="P170">
        <f t="shared" si="69"/>
        <v>0</v>
      </c>
      <c r="Q170">
        <f t="shared" si="70"/>
        <v>0</v>
      </c>
      <c r="R170">
        <f t="shared" si="71"/>
        <v>0</v>
      </c>
      <c r="S170">
        <f t="shared" si="72"/>
        <v>0</v>
      </c>
      <c r="T170">
        <f t="shared" si="73"/>
        <v>0</v>
      </c>
      <c r="U170">
        <f t="shared" si="74"/>
        <v>0</v>
      </c>
      <c r="V170">
        <f t="shared" si="75"/>
        <v>0</v>
      </c>
      <c r="W170">
        <f t="shared" si="76"/>
        <v>0</v>
      </c>
      <c r="X170">
        <f t="shared" si="77"/>
        <v>0</v>
      </c>
      <c r="Y170">
        <f t="shared" si="78"/>
        <v>0</v>
      </c>
      <c r="Z170">
        <f t="shared" si="79"/>
        <v>0</v>
      </c>
      <c r="AA170">
        <f t="shared" si="80"/>
        <v>0</v>
      </c>
      <c r="AB170">
        <f t="shared" si="81"/>
        <v>1</v>
      </c>
      <c r="AC170">
        <f t="shared" si="82"/>
        <v>1</v>
      </c>
      <c r="AD170">
        <f t="shared" si="83"/>
        <v>1</v>
      </c>
    </row>
    <row r="171" spans="1:30" x14ac:dyDescent="0.2">
      <c r="A171" t="str">
        <f t="shared" si="56"/>
        <v>State [sum=18, ace=1, dealerCard=7, Pair=0]</v>
      </c>
      <c r="B171" t="str">
        <f t="shared" si="57"/>
        <v>18170</v>
      </c>
      <c r="C171" t="str">
        <f t="shared" si="58"/>
        <v>18</v>
      </c>
      <c r="D171" t="str">
        <f t="shared" si="59"/>
        <v>1</v>
      </c>
      <c r="E171" t="str">
        <f t="shared" si="60"/>
        <v>7</v>
      </c>
      <c r="F171" t="str">
        <f t="shared" si="61"/>
        <v>0</v>
      </c>
      <c r="G171" t="str">
        <f t="shared" si="62"/>
        <v>[0.00402064738075772, 0.2522209762711888, 0.09464564508673894, null]</v>
      </c>
      <c r="H171" t="s">
        <v>732</v>
      </c>
      <c r="I171">
        <f t="shared" si="63"/>
        <v>4.0206473807577201E-3</v>
      </c>
      <c r="J171">
        <f t="shared" si="64"/>
        <v>0.252220976271188</v>
      </c>
      <c r="K171">
        <f t="shared" si="65"/>
        <v>9.4645645086738894E-2</v>
      </c>
      <c r="L171">
        <f t="shared" si="66"/>
        <v>-1E+17</v>
      </c>
      <c r="M171">
        <f>VALUE(VLOOKUP(B171,'LOOK UP Optimal Policy'!A:F,6,FALSE))</f>
        <v>1</v>
      </c>
      <c r="N171">
        <f t="shared" si="67"/>
        <v>1</v>
      </c>
      <c r="O171">
        <f t="shared" si="68"/>
        <v>1</v>
      </c>
      <c r="P171">
        <f t="shared" si="69"/>
        <v>0</v>
      </c>
      <c r="Q171">
        <f t="shared" si="70"/>
        <v>0</v>
      </c>
      <c r="R171">
        <f t="shared" si="71"/>
        <v>0</v>
      </c>
      <c r="S171">
        <f t="shared" si="72"/>
        <v>0</v>
      </c>
      <c r="T171">
        <f t="shared" si="73"/>
        <v>0</v>
      </c>
      <c r="U171">
        <f t="shared" si="74"/>
        <v>0</v>
      </c>
      <c r="V171">
        <f t="shared" si="75"/>
        <v>0</v>
      </c>
      <c r="W171">
        <f t="shared" si="76"/>
        <v>0</v>
      </c>
      <c r="X171">
        <f t="shared" si="77"/>
        <v>0</v>
      </c>
      <c r="Y171">
        <f t="shared" si="78"/>
        <v>0</v>
      </c>
      <c r="Z171">
        <f t="shared" si="79"/>
        <v>0</v>
      </c>
      <c r="AA171">
        <f t="shared" si="80"/>
        <v>0</v>
      </c>
      <c r="AB171">
        <f t="shared" si="81"/>
        <v>1</v>
      </c>
      <c r="AC171">
        <f t="shared" si="82"/>
        <v>1</v>
      </c>
      <c r="AD171">
        <f t="shared" si="83"/>
        <v>1</v>
      </c>
    </row>
    <row r="172" spans="1:30" x14ac:dyDescent="0.2">
      <c r="A172" t="str">
        <f t="shared" si="56"/>
        <v>State [sum=12, ace=0, dealerCard=3, Pair=0]</v>
      </c>
      <c r="B172" t="str">
        <f t="shared" si="57"/>
        <v>12030</v>
      </c>
      <c r="C172" t="str">
        <f t="shared" si="58"/>
        <v>12</v>
      </c>
      <c r="D172" t="str">
        <f t="shared" si="59"/>
        <v>0</v>
      </c>
      <c r="E172" t="str">
        <f t="shared" si="60"/>
        <v>3</v>
      </c>
      <c r="F172" t="str">
        <f t="shared" si="61"/>
        <v>0</v>
      </c>
      <c r="G172" t="str">
        <f t="shared" si="62"/>
        <v>[-0.2829638245014833, -0.11572497636058421, -0.5353832316102165, null]</v>
      </c>
      <c r="H172" t="s">
        <v>733</v>
      </c>
      <c r="I172">
        <f t="shared" si="63"/>
        <v>-0.282963824501483</v>
      </c>
      <c r="J172">
        <f t="shared" si="64"/>
        <v>-0.115724976360584</v>
      </c>
      <c r="K172">
        <f t="shared" si="65"/>
        <v>-0.53538323161021595</v>
      </c>
      <c r="L172">
        <f t="shared" si="66"/>
        <v>-1E+17</v>
      </c>
      <c r="M172">
        <f>VALUE(VLOOKUP(B172,'LOOK UP Optimal Policy'!A:F,6,FALSE))</f>
        <v>0</v>
      </c>
      <c r="N172">
        <f t="shared" si="67"/>
        <v>1</v>
      </c>
      <c r="O172">
        <f t="shared" si="68"/>
        <v>0</v>
      </c>
      <c r="P172">
        <f t="shared" si="69"/>
        <v>0</v>
      </c>
      <c r="Q172">
        <f t="shared" si="70"/>
        <v>0</v>
      </c>
      <c r="R172">
        <f t="shared" si="71"/>
        <v>0</v>
      </c>
      <c r="S172">
        <f t="shared" si="72"/>
        <v>0</v>
      </c>
      <c r="T172">
        <f t="shared" si="73"/>
        <v>0</v>
      </c>
      <c r="U172">
        <f t="shared" si="74"/>
        <v>0</v>
      </c>
      <c r="V172">
        <f t="shared" si="75"/>
        <v>0</v>
      </c>
      <c r="W172">
        <f t="shared" si="76"/>
        <v>0</v>
      </c>
      <c r="X172">
        <f t="shared" si="77"/>
        <v>0</v>
      </c>
      <c r="Y172">
        <f t="shared" si="78"/>
        <v>2.4451404822050207</v>
      </c>
      <c r="Z172">
        <f t="shared" si="79"/>
        <v>0</v>
      </c>
      <c r="AA172">
        <f t="shared" si="80"/>
        <v>0</v>
      </c>
      <c r="AB172">
        <f t="shared" si="81"/>
        <v>2.4451404822050207</v>
      </c>
      <c r="AC172">
        <f t="shared" si="82"/>
        <v>0</v>
      </c>
      <c r="AD172">
        <f t="shared" si="83"/>
        <v>0</v>
      </c>
    </row>
    <row r="173" spans="1:30" x14ac:dyDescent="0.2">
      <c r="A173" t="str">
        <f t="shared" si="56"/>
        <v>State [sum=17, ace=1, dealerCard=5, Pair=0]</v>
      </c>
      <c r="B173" t="str">
        <f t="shared" si="57"/>
        <v>17150</v>
      </c>
      <c r="C173" t="str">
        <f t="shared" si="58"/>
        <v>17</v>
      </c>
      <c r="D173" t="str">
        <f t="shared" si="59"/>
        <v>1</v>
      </c>
      <c r="E173" t="str">
        <f t="shared" si="60"/>
        <v>5</v>
      </c>
      <c r="F173" t="str">
        <f t="shared" si="61"/>
        <v>0</v>
      </c>
      <c r="G173" t="str">
        <f t="shared" si="62"/>
        <v>[0.0061103724932314914, -0.05049467717713627, 0.30297561466533707, null]</v>
      </c>
      <c r="H173" t="s">
        <v>734</v>
      </c>
      <c r="I173">
        <f t="shared" si="63"/>
        <v>6.1103724932314897E-3</v>
      </c>
      <c r="J173">
        <f t="shared" si="64"/>
        <v>-5.0494677177136203E-2</v>
      </c>
      <c r="K173">
        <f t="shared" si="65"/>
        <v>0.30297561466533701</v>
      </c>
      <c r="L173">
        <f t="shared" si="66"/>
        <v>-1E+17</v>
      </c>
      <c r="M173">
        <f>VALUE(VLOOKUP(B173,'LOOK UP Optimal Policy'!A:F,6,FALSE))</f>
        <v>2</v>
      </c>
      <c r="N173">
        <f t="shared" si="67"/>
        <v>2</v>
      </c>
      <c r="O173">
        <f t="shared" si="68"/>
        <v>1</v>
      </c>
      <c r="P173">
        <f t="shared" si="69"/>
        <v>0</v>
      </c>
      <c r="Q173">
        <f t="shared" si="70"/>
        <v>0</v>
      </c>
      <c r="R173">
        <f t="shared" si="71"/>
        <v>0</v>
      </c>
      <c r="S173">
        <f t="shared" si="72"/>
        <v>0</v>
      </c>
      <c r="T173">
        <f t="shared" si="73"/>
        <v>0</v>
      </c>
      <c r="U173">
        <f t="shared" si="74"/>
        <v>0</v>
      </c>
      <c r="V173">
        <f t="shared" si="75"/>
        <v>0</v>
      </c>
      <c r="W173">
        <f t="shared" si="76"/>
        <v>0</v>
      </c>
      <c r="X173">
        <f t="shared" si="77"/>
        <v>0</v>
      </c>
      <c r="Y173">
        <f t="shared" si="78"/>
        <v>0</v>
      </c>
      <c r="Z173">
        <f t="shared" si="79"/>
        <v>0</v>
      </c>
      <c r="AA173">
        <f t="shared" si="80"/>
        <v>0</v>
      </c>
      <c r="AB173">
        <f t="shared" si="81"/>
        <v>1</v>
      </c>
      <c r="AC173">
        <f t="shared" si="82"/>
        <v>1</v>
      </c>
      <c r="AD173">
        <f t="shared" si="83"/>
        <v>1</v>
      </c>
    </row>
    <row r="174" spans="1:30" x14ac:dyDescent="0.2">
      <c r="A174" t="str">
        <f t="shared" si="56"/>
        <v>State [sum=12, ace=0, dealerCard=3, Pair=1]</v>
      </c>
      <c r="B174" t="str">
        <f t="shared" si="57"/>
        <v>12031</v>
      </c>
      <c r="C174" t="str">
        <f t="shared" si="58"/>
        <v>12</v>
      </c>
      <c r="D174" t="str">
        <f t="shared" si="59"/>
        <v>0</v>
      </c>
      <c r="E174" t="str">
        <f t="shared" si="60"/>
        <v>3</v>
      </c>
      <c r="F174" t="str">
        <f t="shared" si="61"/>
        <v>1</v>
      </c>
      <c r="G174" t="str">
        <f t="shared" si="62"/>
        <v>[-0.2336499697778361, -0.010903149563848791, -0.3886387479360363, 8.530153539798326E-4]</v>
      </c>
      <c r="H174" t="s">
        <v>735</v>
      </c>
      <c r="I174">
        <f t="shared" si="63"/>
        <v>-0.233649969777836</v>
      </c>
      <c r="J174">
        <f t="shared" si="64"/>
        <v>-1.09031495638487E-2</v>
      </c>
      <c r="K174">
        <f t="shared" si="65"/>
        <v>-0.38863874793603598</v>
      </c>
      <c r="L174">
        <f t="shared" si="66"/>
        <v>5.3015353979832601E-5</v>
      </c>
      <c r="M174">
        <f>VALUE(VLOOKUP(B174,'LOOK UP Optimal Policy'!A:F,6,FALSE))</f>
        <v>3</v>
      </c>
      <c r="N174">
        <f t="shared" si="67"/>
        <v>3</v>
      </c>
      <c r="O174">
        <f t="shared" si="68"/>
        <v>1</v>
      </c>
      <c r="P174">
        <f t="shared" si="69"/>
        <v>0</v>
      </c>
      <c r="Q174">
        <f t="shared" si="70"/>
        <v>0</v>
      </c>
      <c r="R174">
        <f t="shared" si="71"/>
        <v>0</v>
      </c>
      <c r="S174">
        <f t="shared" si="72"/>
        <v>0</v>
      </c>
      <c r="T174">
        <f t="shared" si="73"/>
        <v>0</v>
      </c>
      <c r="U174">
        <f t="shared" si="74"/>
        <v>0</v>
      </c>
      <c r="V174">
        <f t="shared" si="75"/>
        <v>0</v>
      </c>
      <c r="W174">
        <f t="shared" si="76"/>
        <v>0</v>
      </c>
      <c r="X174">
        <f t="shared" si="77"/>
        <v>0</v>
      </c>
      <c r="Y174">
        <f t="shared" si="78"/>
        <v>0</v>
      </c>
      <c r="Z174">
        <f t="shared" si="79"/>
        <v>0</v>
      </c>
      <c r="AA174">
        <f t="shared" si="80"/>
        <v>0</v>
      </c>
      <c r="AB174">
        <f t="shared" si="81"/>
        <v>1</v>
      </c>
      <c r="AC174">
        <f t="shared" si="82"/>
        <v>1</v>
      </c>
      <c r="AD174">
        <f t="shared" si="83"/>
        <v>1</v>
      </c>
    </row>
    <row r="175" spans="1:30" x14ac:dyDescent="0.2">
      <c r="A175" t="str">
        <f t="shared" si="56"/>
        <v>State [sum=14, ace=0, dealerCard=8, Pair=0]</v>
      </c>
      <c r="B175" t="str">
        <f t="shared" si="57"/>
        <v>14080</v>
      </c>
      <c r="C175" t="str">
        <f t="shared" si="58"/>
        <v>14</v>
      </c>
      <c r="D175" t="str">
        <f t="shared" si="59"/>
        <v>0</v>
      </c>
      <c r="E175" t="str">
        <f t="shared" si="60"/>
        <v>8</v>
      </c>
      <c r="F175" t="str">
        <f t="shared" si="61"/>
        <v>0</v>
      </c>
      <c r="G175" t="str">
        <f t="shared" si="62"/>
        <v>[-0.4854844763285108, -0.4746295476957943, -1.1182419964905133, null]</v>
      </c>
      <c r="H175" t="s">
        <v>736</v>
      </c>
      <c r="I175">
        <f t="shared" si="63"/>
        <v>-0.48548447632851</v>
      </c>
      <c r="J175">
        <f t="shared" si="64"/>
        <v>-0.47462954769579402</v>
      </c>
      <c r="K175">
        <f t="shared" si="65"/>
        <v>-1.1182419964905099</v>
      </c>
      <c r="L175">
        <f t="shared" si="66"/>
        <v>-1E+17</v>
      </c>
      <c r="M175">
        <f>VALUE(VLOOKUP(B175,'LOOK UP Optimal Policy'!A:F,6,FALSE))</f>
        <v>0</v>
      </c>
      <c r="N175">
        <f t="shared" si="67"/>
        <v>1</v>
      </c>
      <c r="O175">
        <f t="shared" si="68"/>
        <v>0</v>
      </c>
      <c r="P175">
        <f t="shared" si="69"/>
        <v>0</v>
      </c>
      <c r="Q175">
        <f t="shared" si="70"/>
        <v>0</v>
      </c>
      <c r="R175">
        <f t="shared" si="71"/>
        <v>0</v>
      </c>
      <c r="S175">
        <f t="shared" si="72"/>
        <v>0</v>
      </c>
      <c r="T175">
        <f t="shared" si="73"/>
        <v>0</v>
      </c>
      <c r="U175">
        <f t="shared" si="74"/>
        <v>0</v>
      </c>
      <c r="V175">
        <f t="shared" si="75"/>
        <v>0</v>
      </c>
      <c r="W175">
        <f t="shared" si="76"/>
        <v>0</v>
      </c>
      <c r="X175">
        <f t="shared" si="77"/>
        <v>0</v>
      </c>
      <c r="Y175">
        <f t="shared" si="78"/>
        <v>1.0228703178835239</v>
      </c>
      <c r="Z175">
        <f t="shared" si="79"/>
        <v>0</v>
      </c>
      <c r="AA175">
        <f t="shared" si="80"/>
        <v>0</v>
      </c>
      <c r="AB175">
        <f t="shared" si="81"/>
        <v>1.0228703178835239</v>
      </c>
      <c r="AC175">
        <f t="shared" si="82"/>
        <v>1</v>
      </c>
      <c r="AD175">
        <f t="shared" si="83"/>
        <v>1</v>
      </c>
    </row>
    <row r="176" spans="1:30" x14ac:dyDescent="0.2">
      <c r="A176" t="str">
        <f t="shared" si="56"/>
        <v>State [sum=14, ace=0, dealerCard=8, Pair=1]</v>
      </c>
      <c r="B176" t="str">
        <f t="shared" si="57"/>
        <v>14081</v>
      </c>
      <c r="C176" t="str">
        <f t="shared" si="58"/>
        <v>14</v>
      </c>
      <c r="D176" t="str">
        <f t="shared" si="59"/>
        <v>0</v>
      </c>
      <c r="E176" t="str">
        <f t="shared" si="60"/>
        <v>8</v>
      </c>
      <c r="F176" t="str">
        <f t="shared" si="61"/>
        <v>1</v>
      </c>
      <c r="G176" t="str">
        <f t="shared" si="62"/>
        <v>[-0.37904034542579873, -0.36923033011959194, -0.5324333212605123, -0.01966171715748958]</v>
      </c>
      <c r="H176" t="s">
        <v>737</v>
      </c>
      <c r="I176">
        <f t="shared" si="63"/>
        <v>-0.37904034542579801</v>
      </c>
      <c r="J176">
        <f t="shared" si="64"/>
        <v>-0.369230330119591</v>
      </c>
      <c r="K176">
        <f t="shared" si="65"/>
        <v>-0.53243332126051202</v>
      </c>
      <c r="L176">
        <f t="shared" si="66"/>
        <v>-1.9661717157489499E-2</v>
      </c>
      <c r="M176">
        <f>VALUE(VLOOKUP(B176,'LOOK UP Optimal Policy'!A:F,6,FALSE))</f>
        <v>0</v>
      </c>
      <c r="N176">
        <f t="shared" si="67"/>
        <v>3</v>
      </c>
      <c r="O176">
        <f t="shared" si="68"/>
        <v>0</v>
      </c>
      <c r="P176">
        <f t="shared" si="69"/>
        <v>0</v>
      </c>
      <c r="Q176">
        <f t="shared" si="70"/>
        <v>0</v>
      </c>
      <c r="R176">
        <f t="shared" si="71"/>
        <v>0</v>
      </c>
      <c r="S176">
        <f t="shared" si="72"/>
        <v>0</v>
      </c>
      <c r="T176">
        <f t="shared" si="73"/>
        <v>0</v>
      </c>
      <c r="U176">
        <f t="shared" si="74"/>
        <v>0</v>
      </c>
      <c r="V176">
        <f t="shared" si="75"/>
        <v>0</v>
      </c>
      <c r="W176">
        <f t="shared" si="76"/>
        <v>0</v>
      </c>
      <c r="X176">
        <f t="shared" si="77"/>
        <v>0</v>
      </c>
      <c r="Y176">
        <f t="shared" si="78"/>
        <v>0</v>
      </c>
      <c r="Z176">
        <f t="shared" si="79"/>
        <v>0</v>
      </c>
      <c r="AA176">
        <f t="shared" si="80"/>
        <v>19.278089619014519</v>
      </c>
      <c r="AB176">
        <f t="shared" si="81"/>
        <v>19.278089619014519</v>
      </c>
      <c r="AC176">
        <f t="shared" si="82"/>
        <v>0</v>
      </c>
      <c r="AD176">
        <f t="shared" si="83"/>
        <v>0</v>
      </c>
    </row>
    <row r="177" spans="1:30" x14ac:dyDescent="0.2">
      <c r="A177" t="str">
        <f t="shared" si="56"/>
        <v>State [sum=11, ace=0, dealerCard=1, Pair=0]</v>
      </c>
      <c r="B177" t="str">
        <f t="shared" si="57"/>
        <v>11010</v>
      </c>
      <c r="C177" t="str">
        <f t="shared" si="58"/>
        <v>11</v>
      </c>
      <c r="D177" t="str">
        <f t="shared" si="59"/>
        <v>0</v>
      </c>
      <c r="E177" t="str">
        <f t="shared" si="60"/>
        <v>1</v>
      </c>
      <c r="F177" t="str">
        <f t="shared" si="61"/>
        <v>0</v>
      </c>
      <c r="G177" t="str">
        <f t="shared" si="62"/>
        <v>[-0.00955775670849332, -0.6632027261870076, -0.6706687448795229, null]</v>
      </c>
      <c r="H177" t="s">
        <v>738</v>
      </c>
      <c r="I177">
        <f t="shared" si="63"/>
        <v>-9.5577567084933202E-3</v>
      </c>
      <c r="J177">
        <f t="shared" si="64"/>
        <v>-0.66320272618700704</v>
      </c>
      <c r="K177">
        <f t="shared" si="65"/>
        <v>-0.67066874487952199</v>
      </c>
      <c r="L177">
        <f t="shared" si="66"/>
        <v>-1E+17</v>
      </c>
      <c r="M177">
        <f>VALUE(VLOOKUP(B177,'LOOK UP Optimal Policy'!A:F,6,FALSE))</f>
        <v>0</v>
      </c>
      <c r="N177">
        <f t="shared" si="67"/>
        <v>0</v>
      </c>
      <c r="O177">
        <f t="shared" si="68"/>
        <v>1</v>
      </c>
      <c r="P177">
        <f t="shared" si="69"/>
        <v>0</v>
      </c>
      <c r="Q177">
        <f t="shared" si="70"/>
        <v>0</v>
      </c>
      <c r="R177">
        <f t="shared" si="71"/>
        <v>0</v>
      </c>
      <c r="S177">
        <f t="shared" si="72"/>
        <v>0</v>
      </c>
      <c r="T177">
        <f t="shared" si="73"/>
        <v>0</v>
      </c>
      <c r="U177">
        <f t="shared" si="74"/>
        <v>0</v>
      </c>
      <c r="V177">
        <f t="shared" si="75"/>
        <v>0</v>
      </c>
      <c r="W177">
        <f t="shared" si="76"/>
        <v>0</v>
      </c>
      <c r="X177">
        <f t="shared" si="77"/>
        <v>0</v>
      </c>
      <c r="Y177">
        <f t="shared" si="78"/>
        <v>0</v>
      </c>
      <c r="Z177">
        <f t="shared" si="79"/>
        <v>0</v>
      </c>
      <c r="AA177">
        <f t="shared" si="80"/>
        <v>0</v>
      </c>
      <c r="AB177">
        <f t="shared" si="81"/>
        <v>1</v>
      </c>
      <c r="AC177">
        <f t="shared" si="82"/>
        <v>1</v>
      </c>
      <c r="AD177">
        <f t="shared" si="83"/>
        <v>1</v>
      </c>
    </row>
    <row r="178" spans="1:30" x14ac:dyDescent="0.2">
      <c r="A178" t="str">
        <f t="shared" si="56"/>
        <v>State [sum=16, ace=1, dealerCard=3, Pair=0]</v>
      </c>
      <c r="B178" t="str">
        <f t="shared" si="57"/>
        <v>16130</v>
      </c>
      <c r="C178" t="str">
        <f t="shared" si="58"/>
        <v>16</v>
      </c>
      <c r="D178" t="str">
        <f t="shared" si="59"/>
        <v>1</v>
      </c>
      <c r="E178" t="str">
        <f t="shared" si="60"/>
        <v>3</v>
      </c>
      <c r="F178" t="str">
        <f t="shared" si="61"/>
        <v>0</v>
      </c>
      <c r="G178" t="str">
        <f t="shared" si="62"/>
        <v>[0.004618600012615952, -0.09511212633350291, 0.2502153155463654, null]</v>
      </c>
      <c r="H178" t="s">
        <v>739</v>
      </c>
      <c r="I178">
        <f t="shared" si="63"/>
        <v>4.6186000126159496E-3</v>
      </c>
      <c r="J178">
        <f t="shared" si="64"/>
        <v>-9.5112126333502897E-2</v>
      </c>
      <c r="K178">
        <f t="shared" si="65"/>
        <v>0.250215315546365</v>
      </c>
      <c r="L178">
        <f t="shared" si="66"/>
        <v>-1E+17</v>
      </c>
      <c r="M178">
        <f>VALUE(VLOOKUP(B178,'LOOK UP Optimal Policy'!A:F,6,FALSE))</f>
        <v>0</v>
      </c>
      <c r="N178">
        <f t="shared" si="67"/>
        <v>2</v>
      </c>
      <c r="O178">
        <f t="shared" si="68"/>
        <v>0</v>
      </c>
      <c r="P178">
        <f t="shared" si="69"/>
        <v>0</v>
      </c>
      <c r="Q178">
        <f t="shared" si="70"/>
        <v>0</v>
      </c>
      <c r="R178">
        <f t="shared" si="71"/>
        <v>0</v>
      </c>
      <c r="S178">
        <f t="shared" si="72"/>
        <v>0</v>
      </c>
      <c r="T178">
        <f t="shared" si="73"/>
        <v>0</v>
      </c>
      <c r="U178">
        <f t="shared" si="74"/>
        <v>0</v>
      </c>
      <c r="V178">
        <f t="shared" si="75"/>
        <v>0</v>
      </c>
      <c r="W178">
        <f t="shared" si="76"/>
        <v>0</v>
      </c>
      <c r="X178">
        <f t="shared" si="77"/>
        <v>0</v>
      </c>
      <c r="Y178">
        <f t="shared" si="78"/>
        <v>0</v>
      </c>
      <c r="Z178">
        <f t="shared" si="79"/>
        <v>1.8458502440311737E-2</v>
      </c>
      <c r="AA178">
        <f t="shared" si="80"/>
        <v>0</v>
      </c>
      <c r="AB178">
        <f t="shared" si="81"/>
        <v>1.8458502440311737E-2</v>
      </c>
      <c r="AC178">
        <f t="shared" si="82"/>
        <v>0</v>
      </c>
      <c r="AD178">
        <f t="shared" si="83"/>
        <v>0</v>
      </c>
    </row>
    <row r="179" spans="1:30" x14ac:dyDescent="0.2">
      <c r="A179" t="str">
        <f t="shared" si="56"/>
        <v>State [sum=13, ace=0, dealerCard=6, Pair=0]</v>
      </c>
      <c r="B179" t="str">
        <f t="shared" si="57"/>
        <v>13060</v>
      </c>
      <c r="C179" t="str">
        <f t="shared" si="58"/>
        <v>13</v>
      </c>
      <c r="D179" t="str">
        <f t="shared" si="59"/>
        <v>0</v>
      </c>
      <c r="E179" t="str">
        <f t="shared" si="60"/>
        <v>6</v>
      </c>
      <c r="F179" t="str">
        <f t="shared" si="61"/>
        <v>0</v>
      </c>
      <c r="G179" t="str">
        <f t="shared" si="62"/>
        <v>[-0.4051989704805972, -0.16245822360678733, -0.49408106626042403, null]</v>
      </c>
      <c r="H179" t="s">
        <v>740</v>
      </c>
      <c r="I179">
        <f t="shared" si="63"/>
        <v>-0.405198970480597</v>
      </c>
      <c r="J179">
        <f t="shared" si="64"/>
        <v>-0.16245822360678699</v>
      </c>
      <c r="K179">
        <f t="shared" si="65"/>
        <v>-0.49408106626042397</v>
      </c>
      <c r="L179">
        <f t="shared" si="66"/>
        <v>-1E+17</v>
      </c>
      <c r="M179">
        <f>VALUE(VLOOKUP(B179,'LOOK UP Optimal Policy'!A:F,6,FALSE))</f>
        <v>1</v>
      </c>
      <c r="N179">
        <f t="shared" si="67"/>
        <v>1</v>
      </c>
      <c r="O179">
        <f t="shared" si="68"/>
        <v>1</v>
      </c>
      <c r="P179">
        <f t="shared" si="69"/>
        <v>0</v>
      </c>
      <c r="Q179">
        <f t="shared" si="70"/>
        <v>0</v>
      </c>
      <c r="R179">
        <f t="shared" si="71"/>
        <v>0</v>
      </c>
      <c r="S179">
        <f t="shared" si="72"/>
        <v>0</v>
      </c>
      <c r="T179">
        <f t="shared" si="73"/>
        <v>0</v>
      </c>
      <c r="U179">
        <f t="shared" si="74"/>
        <v>0</v>
      </c>
      <c r="V179">
        <f t="shared" si="75"/>
        <v>0</v>
      </c>
      <c r="W179">
        <f t="shared" si="76"/>
        <v>0</v>
      </c>
      <c r="X179">
        <f t="shared" si="77"/>
        <v>0</v>
      </c>
      <c r="Y179">
        <f t="shared" si="78"/>
        <v>0</v>
      </c>
      <c r="Z179">
        <f t="shared" si="79"/>
        <v>0</v>
      </c>
      <c r="AA179">
        <f t="shared" si="80"/>
        <v>0</v>
      </c>
      <c r="AB179">
        <f t="shared" si="81"/>
        <v>1</v>
      </c>
      <c r="AC179">
        <f t="shared" si="82"/>
        <v>1</v>
      </c>
      <c r="AD179">
        <f t="shared" si="83"/>
        <v>1</v>
      </c>
    </row>
    <row r="180" spans="1:30" x14ac:dyDescent="0.2">
      <c r="A180" t="str">
        <f t="shared" si="56"/>
        <v>State [sum=18, ace=1, dealerCard=8, Pair=0]</v>
      </c>
      <c r="B180" t="str">
        <f t="shared" si="57"/>
        <v>18180</v>
      </c>
      <c r="C180" t="str">
        <f t="shared" si="58"/>
        <v>18</v>
      </c>
      <c r="D180" t="str">
        <f t="shared" si="59"/>
        <v>1</v>
      </c>
      <c r="E180" t="str">
        <f t="shared" si="60"/>
        <v>8</v>
      </c>
      <c r="F180" t="str">
        <f t="shared" si="61"/>
        <v>0</v>
      </c>
      <c r="G180" t="str">
        <f t="shared" si="62"/>
        <v>[-0.0027481029054370674, -0.32023384940790345, -0.07789446183101409, null]</v>
      </c>
      <c r="H180" t="s">
        <v>741</v>
      </c>
      <c r="I180">
        <f t="shared" si="63"/>
        <v>-2.7481029054370601E-3</v>
      </c>
      <c r="J180">
        <f t="shared" si="64"/>
        <v>-0.320233849407903</v>
      </c>
      <c r="K180">
        <f t="shared" si="65"/>
        <v>-7.7894461831014006E-2</v>
      </c>
      <c r="L180">
        <f t="shared" si="66"/>
        <v>-1E+17</v>
      </c>
      <c r="M180">
        <f>VALUE(VLOOKUP(B180,'LOOK UP Optimal Policy'!A:F,6,FALSE))</f>
        <v>1</v>
      </c>
      <c r="N180">
        <f t="shared" si="67"/>
        <v>0</v>
      </c>
      <c r="O180">
        <f t="shared" si="68"/>
        <v>0</v>
      </c>
      <c r="P180">
        <f t="shared" si="69"/>
        <v>116.52906038355678</v>
      </c>
      <c r="Q180">
        <f t="shared" si="70"/>
        <v>0</v>
      </c>
      <c r="R180">
        <f t="shared" si="71"/>
        <v>0</v>
      </c>
      <c r="S180">
        <f t="shared" si="72"/>
        <v>0</v>
      </c>
      <c r="T180">
        <f t="shared" si="73"/>
        <v>0</v>
      </c>
      <c r="U180">
        <f t="shared" si="74"/>
        <v>0</v>
      </c>
      <c r="V180">
        <f t="shared" si="75"/>
        <v>0</v>
      </c>
      <c r="W180">
        <f t="shared" si="76"/>
        <v>0</v>
      </c>
      <c r="X180">
        <f t="shared" si="77"/>
        <v>0</v>
      </c>
      <c r="Y180">
        <f t="shared" si="78"/>
        <v>0</v>
      </c>
      <c r="Z180">
        <f t="shared" si="79"/>
        <v>0</v>
      </c>
      <c r="AA180">
        <f t="shared" si="80"/>
        <v>0</v>
      </c>
      <c r="AB180">
        <f t="shared" si="81"/>
        <v>116.52906038355678</v>
      </c>
      <c r="AC180">
        <f t="shared" si="82"/>
        <v>0</v>
      </c>
      <c r="AD180">
        <f t="shared" si="83"/>
        <v>0</v>
      </c>
    </row>
    <row r="181" spans="1:30" x14ac:dyDescent="0.2">
      <c r="A181" t="str">
        <f t="shared" si="56"/>
        <v>State [sum=10, ace=0, dealerCard=10, Pair=1]</v>
      </c>
      <c r="B181" t="str">
        <f t="shared" si="57"/>
        <v>100101</v>
      </c>
      <c r="C181" t="str">
        <f t="shared" si="58"/>
        <v>10</v>
      </c>
      <c r="D181" t="str">
        <f t="shared" si="59"/>
        <v>0</v>
      </c>
      <c r="E181" t="str">
        <f t="shared" si="60"/>
        <v>10</v>
      </c>
      <c r="F181" t="str">
        <f t="shared" si="61"/>
        <v>1</v>
      </c>
      <c r="G181" t="str">
        <f t="shared" si="62"/>
        <v>[-0.009272884429194054, -0.5418652297201414, -0.4316247475658605, -0.02497746753943543]</v>
      </c>
      <c r="H181" t="s">
        <v>742</v>
      </c>
      <c r="I181">
        <f t="shared" si="63"/>
        <v>-9.2728844291940504E-3</v>
      </c>
      <c r="J181">
        <f t="shared" si="64"/>
        <v>-0.54186522972014095</v>
      </c>
      <c r="K181">
        <f t="shared" si="65"/>
        <v>-0.43162474756586</v>
      </c>
      <c r="L181">
        <f t="shared" si="66"/>
        <v>-2.4977467539435399E-2</v>
      </c>
      <c r="M181">
        <f>VALUE(VLOOKUP(B181,'LOOK UP Optimal Policy'!A:F,6,FALSE))</f>
        <v>0</v>
      </c>
      <c r="N181">
        <f t="shared" si="67"/>
        <v>0</v>
      </c>
      <c r="O181">
        <f t="shared" si="68"/>
        <v>1</v>
      </c>
      <c r="P181">
        <f t="shared" si="69"/>
        <v>0</v>
      </c>
      <c r="Q181">
        <f t="shared" si="70"/>
        <v>0</v>
      </c>
      <c r="R181">
        <f t="shared" si="71"/>
        <v>0</v>
      </c>
      <c r="S181">
        <f t="shared" si="72"/>
        <v>0</v>
      </c>
      <c r="T181">
        <f t="shared" si="73"/>
        <v>0</v>
      </c>
      <c r="U181">
        <f t="shared" si="74"/>
        <v>0</v>
      </c>
      <c r="V181">
        <f t="shared" si="75"/>
        <v>0</v>
      </c>
      <c r="W181">
        <f t="shared" si="76"/>
        <v>0</v>
      </c>
      <c r="X181">
        <f t="shared" si="77"/>
        <v>0</v>
      </c>
      <c r="Y181">
        <f t="shared" si="78"/>
        <v>0</v>
      </c>
      <c r="Z181">
        <f t="shared" si="79"/>
        <v>0</v>
      </c>
      <c r="AA181">
        <f t="shared" si="80"/>
        <v>0</v>
      </c>
      <c r="AB181">
        <f t="shared" si="81"/>
        <v>1</v>
      </c>
      <c r="AC181">
        <f t="shared" si="82"/>
        <v>1</v>
      </c>
      <c r="AD181">
        <f t="shared" si="83"/>
        <v>1</v>
      </c>
    </row>
    <row r="182" spans="1:30" x14ac:dyDescent="0.2">
      <c r="A182" t="str">
        <f t="shared" si="56"/>
        <v>State [sum=10, ace=0, dealerCard=10, Pair=0]</v>
      </c>
      <c r="B182" t="str">
        <f t="shared" si="57"/>
        <v>100100</v>
      </c>
      <c r="C182" t="str">
        <f t="shared" si="58"/>
        <v>10</v>
      </c>
      <c r="D182" t="str">
        <f t="shared" si="59"/>
        <v>0</v>
      </c>
      <c r="E182" t="str">
        <f t="shared" si="60"/>
        <v>10</v>
      </c>
      <c r="F182" t="str">
        <f t="shared" si="61"/>
        <v>0</v>
      </c>
      <c r="G182" t="str">
        <f t="shared" si="62"/>
        <v>[-0.00851434374418821, -0.5883045166442195, -0.40529289604134666, null]</v>
      </c>
      <c r="H182" t="s">
        <v>743</v>
      </c>
      <c r="I182">
        <f t="shared" si="63"/>
        <v>-8.5143437441882099E-3</v>
      </c>
      <c r="J182">
        <f t="shared" si="64"/>
        <v>-0.58830451664421901</v>
      </c>
      <c r="K182">
        <f t="shared" si="65"/>
        <v>-0.405292896041346</v>
      </c>
      <c r="L182">
        <f t="shared" si="66"/>
        <v>-1E+17</v>
      </c>
      <c r="M182">
        <f>VALUE(VLOOKUP(B182,'LOOK UP Optimal Policy'!A:F,6,FALSE))</f>
        <v>2</v>
      </c>
      <c r="N182">
        <f t="shared" si="67"/>
        <v>0</v>
      </c>
      <c r="O182">
        <f t="shared" si="68"/>
        <v>0</v>
      </c>
      <c r="P182">
        <f t="shared" si="69"/>
        <v>0</v>
      </c>
      <c r="Q182">
        <f t="shared" si="70"/>
        <v>0</v>
      </c>
      <c r="R182">
        <f t="shared" si="71"/>
        <v>0</v>
      </c>
      <c r="S182">
        <f t="shared" si="72"/>
        <v>47.601190205410035</v>
      </c>
      <c r="T182">
        <f t="shared" si="73"/>
        <v>0</v>
      </c>
      <c r="U182">
        <f t="shared" si="74"/>
        <v>0</v>
      </c>
      <c r="V182">
        <f t="shared" si="75"/>
        <v>0</v>
      </c>
      <c r="W182">
        <f t="shared" si="76"/>
        <v>0</v>
      </c>
      <c r="X182">
        <f t="shared" si="77"/>
        <v>0</v>
      </c>
      <c r="Y182">
        <f t="shared" si="78"/>
        <v>0</v>
      </c>
      <c r="Z182">
        <f t="shared" si="79"/>
        <v>0</v>
      </c>
      <c r="AA182">
        <f t="shared" si="80"/>
        <v>0</v>
      </c>
      <c r="AB182">
        <f t="shared" si="81"/>
        <v>47.601190205410035</v>
      </c>
      <c r="AC182">
        <f t="shared" si="82"/>
        <v>0</v>
      </c>
      <c r="AD182">
        <f t="shared" si="83"/>
        <v>0</v>
      </c>
    </row>
    <row r="183" spans="1:30" x14ac:dyDescent="0.2">
      <c r="A183" t="str">
        <f t="shared" si="56"/>
        <v>State [sum=15, ace=1, dealerCard=1, Pair=0]</v>
      </c>
      <c r="B183" t="str">
        <f t="shared" si="57"/>
        <v>15110</v>
      </c>
      <c r="C183" t="str">
        <f t="shared" si="58"/>
        <v>15</v>
      </c>
      <c r="D183" t="str">
        <f t="shared" si="59"/>
        <v>1</v>
      </c>
      <c r="E183" t="str">
        <f t="shared" si="60"/>
        <v>1</v>
      </c>
      <c r="F183" t="str">
        <f t="shared" si="61"/>
        <v>0</v>
      </c>
      <c r="G183" t="str">
        <f t="shared" si="62"/>
        <v>[-0.01039218842053764, -0.6668470915578746, -1.0929960124752516, null]</v>
      </c>
      <c r="H183" t="s">
        <v>744</v>
      </c>
      <c r="I183">
        <f t="shared" si="63"/>
        <v>-1.03921884205376E-2</v>
      </c>
      <c r="J183">
        <f t="shared" si="64"/>
        <v>-0.66684709155787403</v>
      </c>
      <c r="K183">
        <f t="shared" si="65"/>
        <v>-1.09299601247525</v>
      </c>
      <c r="L183">
        <f t="shared" si="66"/>
        <v>-1E+17</v>
      </c>
      <c r="M183">
        <f>VALUE(VLOOKUP(B183,'LOOK UP Optimal Policy'!A:F,6,FALSE))</f>
        <v>0</v>
      </c>
      <c r="N183">
        <f t="shared" si="67"/>
        <v>0</v>
      </c>
      <c r="O183">
        <f t="shared" si="68"/>
        <v>1</v>
      </c>
      <c r="P183">
        <f t="shared" si="69"/>
        <v>0</v>
      </c>
      <c r="Q183">
        <f t="shared" si="70"/>
        <v>0</v>
      </c>
      <c r="R183">
        <f t="shared" si="71"/>
        <v>0</v>
      </c>
      <c r="S183">
        <f t="shared" si="72"/>
        <v>0</v>
      </c>
      <c r="T183">
        <f t="shared" si="73"/>
        <v>0</v>
      </c>
      <c r="U183">
        <f t="shared" si="74"/>
        <v>0</v>
      </c>
      <c r="V183">
        <f t="shared" si="75"/>
        <v>0</v>
      </c>
      <c r="W183">
        <f t="shared" si="76"/>
        <v>0</v>
      </c>
      <c r="X183">
        <f t="shared" si="77"/>
        <v>0</v>
      </c>
      <c r="Y183">
        <f t="shared" si="78"/>
        <v>0</v>
      </c>
      <c r="Z183">
        <f t="shared" si="79"/>
        <v>0</v>
      </c>
      <c r="AA183">
        <f t="shared" si="80"/>
        <v>0</v>
      </c>
      <c r="AB183">
        <f t="shared" si="81"/>
        <v>1</v>
      </c>
      <c r="AC183">
        <f t="shared" si="82"/>
        <v>1</v>
      </c>
      <c r="AD183">
        <f t="shared" si="83"/>
        <v>1</v>
      </c>
    </row>
    <row r="184" spans="1:30" x14ac:dyDescent="0.2">
      <c r="A184" t="str">
        <f t="shared" si="56"/>
        <v>State [sum=12, ace=0, dealerCard=4, Pair=0]</v>
      </c>
      <c r="B184" t="str">
        <f t="shared" si="57"/>
        <v>12040</v>
      </c>
      <c r="C184" t="str">
        <f t="shared" si="58"/>
        <v>12</v>
      </c>
      <c r="D184" t="str">
        <f t="shared" si="59"/>
        <v>0</v>
      </c>
      <c r="E184" t="str">
        <f t="shared" si="60"/>
        <v>4</v>
      </c>
      <c r="F184" t="str">
        <f t="shared" si="61"/>
        <v>0</v>
      </c>
      <c r="G184" t="str">
        <f t="shared" si="62"/>
        <v>[-0.3307186936852674, -0.04714128651927684, -0.4637869922399691, null]</v>
      </c>
      <c r="H184" t="s">
        <v>745</v>
      </c>
      <c r="I184">
        <f t="shared" si="63"/>
        <v>-0.33071869368526702</v>
      </c>
      <c r="J184">
        <f t="shared" si="64"/>
        <v>-4.71412865192768E-2</v>
      </c>
      <c r="K184">
        <f t="shared" si="65"/>
        <v>-0.463786992239969</v>
      </c>
      <c r="L184">
        <f t="shared" si="66"/>
        <v>-1E+17</v>
      </c>
      <c r="M184">
        <f>VALUE(VLOOKUP(B184,'LOOK UP Optimal Policy'!A:F,6,FALSE))</f>
        <v>1</v>
      </c>
      <c r="N184">
        <f t="shared" si="67"/>
        <v>1</v>
      </c>
      <c r="O184">
        <f t="shared" si="68"/>
        <v>1</v>
      </c>
      <c r="P184">
        <f t="shared" si="69"/>
        <v>0</v>
      </c>
      <c r="Q184">
        <f t="shared" si="70"/>
        <v>0</v>
      </c>
      <c r="R184">
        <f t="shared" si="71"/>
        <v>0</v>
      </c>
      <c r="S184">
        <f t="shared" si="72"/>
        <v>0</v>
      </c>
      <c r="T184">
        <f t="shared" si="73"/>
        <v>0</v>
      </c>
      <c r="U184">
        <f t="shared" si="74"/>
        <v>0</v>
      </c>
      <c r="V184">
        <f t="shared" si="75"/>
        <v>0</v>
      </c>
      <c r="W184">
        <f t="shared" si="76"/>
        <v>0</v>
      </c>
      <c r="X184">
        <f t="shared" si="77"/>
        <v>0</v>
      </c>
      <c r="Y184">
        <f t="shared" si="78"/>
        <v>0</v>
      </c>
      <c r="Z184">
        <f t="shared" si="79"/>
        <v>0</v>
      </c>
      <c r="AA184">
        <f t="shared" si="80"/>
        <v>0</v>
      </c>
      <c r="AB184">
        <f t="shared" si="81"/>
        <v>1</v>
      </c>
      <c r="AC184">
        <f t="shared" si="82"/>
        <v>1</v>
      </c>
      <c r="AD184">
        <f t="shared" si="83"/>
        <v>1</v>
      </c>
    </row>
    <row r="185" spans="1:30" x14ac:dyDescent="0.2">
      <c r="A185" t="str">
        <f t="shared" si="56"/>
        <v>State [sum=17, ace=1, dealerCard=6, Pair=0]</v>
      </c>
      <c r="B185" t="str">
        <f t="shared" si="57"/>
        <v>17160</v>
      </c>
      <c r="C185" t="str">
        <f t="shared" si="58"/>
        <v>17</v>
      </c>
      <c r="D185" t="str">
        <f t="shared" si="59"/>
        <v>1</v>
      </c>
      <c r="E185" t="str">
        <f t="shared" si="60"/>
        <v>6</v>
      </c>
      <c r="F185" t="str">
        <f t="shared" si="61"/>
        <v>0</v>
      </c>
      <c r="G185" t="str">
        <f t="shared" si="62"/>
        <v>[0.00816488044381723, 0.09900597638222608, 0.45488009714735533, null]</v>
      </c>
      <c r="H185" t="s">
        <v>746</v>
      </c>
      <c r="I185">
        <f t="shared" si="63"/>
        <v>8.1648804438172306E-3</v>
      </c>
      <c r="J185">
        <f t="shared" si="64"/>
        <v>9.9005976382225996E-2</v>
      </c>
      <c r="K185">
        <f t="shared" si="65"/>
        <v>0.454880097147355</v>
      </c>
      <c r="L185">
        <f t="shared" si="66"/>
        <v>-1E+17</v>
      </c>
      <c r="M185">
        <f>VALUE(VLOOKUP(B185,'LOOK UP Optimal Policy'!A:F,6,FALSE))</f>
        <v>2</v>
      </c>
      <c r="N185">
        <f t="shared" si="67"/>
        <v>2</v>
      </c>
      <c r="O185">
        <f t="shared" si="68"/>
        <v>1</v>
      </c>
      <c r="P185">
        <f t="shared" si="69"/>
        <v>0</v>
      </c>
      <c r="Q185">
        <f t="shared" si="70"/>
        <v>0</v>
      </c>
      <c r="R185">
        <f t="shared" si="71"/>
        <v>0</v>
      </c>
      <c r="S185">
        <f t="shared" si="72"/>
        <v>0</v>
      </c>
      <c r="T185">
        <f t="shared" si="73"/>
        <v>0</v>
      </c>
      <c r="U185">
        <f t="shared" si="74"/>
        <v>0</v>
      </c>
      <c r="V185">
        <f t="shared" si="75"/>
        <v>0</v>
      </c>
      <c r="W185">
        <f t="shared" si="76"/>
        <v>0</v>
      </c>
      <c r="X185">
        <f t="shared" si="77"/>
        <v>0</v>
      </c>
      <c r="Y185">
        <f t="shared" si="78"/>
        <v>0</v>
      </c>
      <c r="Z185">
        <f t="shared" si="79"/>
        <v>0</v>
      </c>
      <c r="AA185">
        <f t="shared" si="80"/>
        <v>0</v>
      </c>
      <c r="AB185">
        <f t="shared" si="81"/>
        <v>1</v>
      </c>
      <c r="AC185">
        <f t="shared" si="82"/>
        <v>1</v>
      </c>
      <c r="AD185">
        <f t="shared" si="83"/>
        <v>1</v>
      </c>
    </row>
    <row r="186" spans="1:30" x14ac:dyDescent="0.2">
      <c r="A186" t="str">
        <f t="shared" si="56"/>
        <v>State [sum=12, ace=0, dealerCard=4, Pair=1]</v>
      </c>
      <c r="B186" t="str">
        <f t="shared" si="57"/>
        <v>12041</v>
      </c>
      <c r="C186" t="str">
        <f t="shared" si="58"/>
        <v>12</v>
      </c>
      <c r="D186" t="str">
        <f t="shared" si="59"/>
        <v>0</v>
      </c>
      <c r="E186" t="str">
        <f t="shared" si="60"/>
        <v>4</v>
      </c>
      <c r="F186" t="str">
        <f t="shared" si="61"/>
        <v>1</v>
      </c>
      <c r="G186" t="str">
        <f t="shared" si="62"/>
        <v>[-0.17336413347682844, -0.08074098737711785, -0.2556122402290249, 9.840063609797083E-4]</v>
      </c>
      <c r="H186" t="s">
        <v>747</v>
      </c>
      <c r="I186">
        <f t="shared" si="63"/>
        <v>-0.173364133476828</v>
      </c>
      <c r="J186">
        <f t="shared" si="64"/>
        <v>-8.0740987377117795E-2</v>
      </c>
      <c r="K186">
        <f t="shared" si="65"/>
        <v>-0.25561224022902401</v>
      </c>
      <c r="L186">
        <f t="shared" si="66"/>
        <v>9.8400636097970809E-4</v>
      </c>
      <c r="M186">
        <f>VALUE(VLOOKUP(B186,'LOOK UP Optimal Policy'!A:F,6,FALSE))</f>
        <v>3</v>
      </c>
      <c r="N186">
        <f t="shared" si="67"/>
        <v>3</v>
      </c>
      <c r="O186">
        <f t="shared" si="68"/>
        <v>1</v>
      </c>
      <c r="P186">
        <f t="shared" si="69"/>
        <v>0</v>
      </c>
      <c r="Q186">
        <f t="shared" si="70"/>
        <v>0</v>
      </c>
      <c r="R186">
        <f t="shared" si="71"/>
        <v>0</v>
      </c>
      <c r="S186">
        <f t="shared" si="72"/>
        <v>0</v>
      </c>
      <c r="T186">
        <f t="shared" si="73"/>
        <v>0</v>
      </c>
      <c r="U186">
        <f t="shared" si="74"/>
        <v>0</v>
      </c>
      <c r="V186">
        <f t="shared" si="75"/>
        <v>0</v>
      </c>
      <c r="W186">
        <f t="shared" si="76"/>
        <v>0</v>
      </c>
      <c r="X186">
        <f t="shared" si="77"/>
        <v>0</v>
      </c>
      <c r="Y186">
        <f t="shared" si="78"/>
        <v>0</v>
      </c>
      <c r="Z186">
        <f t="shared" si="79"/>
        <v>0</v>
      </c>
      <c r="AA186">
        <f t="shared" si="80"/>
        <v>0</v>
      </c>
      <c r="AB186">
        <f t="shared" si="81"/>
        <v>1</v>
      </c>
      <c r="AC186">
        <f t="shared" si="82"/>
        <v>1</v>
      </c>
      <c r="AD186">
        <f t="shared" si="83"/>
        <v>1</v>
      </c>
    </row>
    <row r="187" spans="1:30" x14ac:dyDescent="0.2">
      <c r="A187" t="str">
        <f t="shared" si="56"/>
        <v>State [sum=14, ace=0, dealerCard=9, Pair=0]</v>
      </c>
      <c r="B187" t="str">
        <f t="shared" si="57"/>
        <v>14090</v>
      </c>
      <c r="C187" t="str">
        <f t="shared" si="58"/>
        <v>14</v>
      </c>
      <c r="D187" t="str">
        <f t="shared" si="59"/>
        <v>0</v>
      </c>
      <c r="E187" t="str">
        <f t="shared" si="60"/>
        <v>9</v>
      </c>
      <c r="F187" t="str">
        <f t="shared" si="61"/>
        <v>0</v>
      </c>
      <c r="G187" t="str">
        <f t="shared" si="62"/>
        <v>[-0.46454440647714385, -0.47505177155823597, -0.8793150823316017, null]</v>
      </c>
      <c r="H187" t="s">
        <v>748</v>
      </c>
      <c r="I187">
        <f t="shared" si="63"/>
        <v>-0.46454440647714301</v>
      </c>
      <c r="J187">
        <f t="shared" si="64"/>
        <v>-0.47505177155823503</v>
      </c>
      <c r="K187">
        <f t="shared" si="65"/>
        <v>-0.87931508233160105</v>
      </c>
      <c r="L187">
        <f t="shared" si="66"/>
        <v>-1E+17</v>
      </c>
      <c r="M187">
        <f>VALUE(VLOOKUP(B187,'LOOK UP Optimal Policy'!A:F,6,FALSE))</f>
        <v>0</v>
      </c>
      <c r="N187">
        <f t="shared" si="67"/>
        <v>0</v>
      </c>
      <c r="O187">
        <f t="shared" si="68"/>
        <v>1</v>
      </c>
      <c r="P187">
        <f t="shared" si="69"/>
        <v>0</v>
      </c>
      <c r="Q187">
        <f t="shared" si="70"/>
        <v>0</v>
      </c>
      <c r="R187">
        <f t="shared" si="71"/>
        <v>0</v>
      </c>
      <c r="S187">
        <f t="shared" si="72"/>
        <v>0</v>
      </c>
      <c r="T187">
        <f t="shared" si="73"/>
        <v>0</v>
      </c>
      <c r="U187">
        <f t="shared" si="74"/>
        <v>0</v>
      </c>
      <c r="V187">
        <f t="shared" si="75"/>
        <v>0</v>
      </c>
      <c r="W187">
        <f t="shared" si="76"/>
        <v>0</v>
      </c>
      <c r="X187">
        <f t="shared" si="77"/>
        <v>0</v>
      </c>
      <c r="Y187">
        <f t="shared" si="78"/>
        <v>0</v>
      </c>
      <c r="Z187">
        <f t="shared" si="79"/>
        <v>0</v>
      </c>
      <c r="AA187">
        <f t="shared" si="80"/>
        <v>0</v>
      </c>
      <c r="AB187">
        <f t="shared" si="81"/>
        <v>1</v>
      </c>
      <c r="AC187">
        <f t="shared" si="82"/>
        <v>1</v>
      </c>
      <c r="AD187">
        <f t="shared" si="83"/>
        <v>1</v>
      </c>
    </row>
    <row r="188" spans="1:30" x14ac:dyDescent="0.2">
      <c r="A188" t="str">
        <f t="shared" si="56"/>
        <v>State [sum=14, ace=0, dealerCard=9, Pair=1]</v>
      </c>
      <c r="B188" t="str">
        <f t="shared" si="57"/>
        <v>14091</v>
      </c>
      <c r="C188" t="str">
        <f t="shared" si="58"/>
        <v>14</v>
      </c>
      <c r="D188" t="str">
        <f t="shared" si="59"/>
        <v>0</v>
      </c>
      <c r="E188" t="str">
        <f t="shared" si="60"/>
        <v>9</v>
      </c>
      <c r="F188" t="str">
        <f t="shared" si="61"/>
        <v>1</v>
      </c>
      <c r="G188" t="str">
        <f t="shared" si="62"/>
        <v>[-0.3118677868332851, -0.19982402896358117, -0.682507396127037, -0.021914849221275068]</v>
      </c>
      <c r="H188" t="s">
        <v>749</v>
      </c>
      <c r="I188">
        <f t="shared" si="63"/>
        <v>-0.31186778683328498</v>
      </c>
      <c r="J188">
        <f t="shared" si="64"/>
        <v>-0.19982402896358101</v>
      </c>
      <c r="K188">
        <f t="shared" si="65"/>
        <v>-0.68250739612703704</v>
      </c>
      <c r="L188">
        <f t="shared" si="66"/>
        <v>2.1914849221274998E-2</v>
      </c>
      <c r="M188">
        <f>VALUE(VLOOKUP(B188,'LOOK UP Optimal Policy'!A:F,6,FALSE))</f>
        <v>0</v>
      </c>
      <c r="N188">
        <f t="shared" si="67"/>
        <v>3</v>
      </c>
      <c r="O188">
        <f t="shared" si="68"/>
        <v>0</v>
      </c>
      <c r="P188">
        <f t="shared" si="69"/>
        <v>0</v>
      </c>
      <c r="Q188">
        <f t="shared" si="70"/>
        <v>0</v>
      </c>
      <c r="R188">
        <f t="shared" si="71"/>
        <v>0</v>
      </c>
      <c r="S188">
        <f t="shared" si="72"/>
        <v>0</v>
      </c>
      <c r="T188">
        <f t="shared" si="73"/>
        <v>0</v>
      </c>
      <c r="U188">
        <f t="shared" si="74"/>
        <v>0</v>
      </c>
      <c r="V188">
        <f t="shared" si="75"/>
        <v>0</v>
      </c>
      <c r="W188">
        <f t="shared" si="76"/>
        <v>0</v>
      </c>
      <c r="X188">
        <f t="shared" si="77"/>
        <v>0</v>
      </c>
      <c r="Y188">
        <f t="shared" si="78"/>
        <v>0</v>
      </c>
      <c r="Z188">
        <f t="shared" si="79"/>
        <v>0</v>
      </c>
      <c r="AA188">
        <f t="shared" si="80"/>
        <v>-14.230889005182972</v>
      </c>
      <c r="AB188">
        <f t="shared" si="81"/>
        <v>14.230889005182972</v>
      </c>
      <c r="AC188">
        <f t="shared" si="82"/>
        <v>0</v>
      </c>
      <c r="AD188">
        <f t="shared" si="83"/>
        <v>0</v>
      </c>
    </row>
    <row r="189" spans="1:30" x14ac:dyDescent="0.2">
      <c r="A189" t="str">
        <f t="shared" si="56"/>
        <v>State [sum=11, ace=0, dealerCard=2, Pair=0]</v>
      </c>
      <c r="B189" t="str">
        <f t="shared" si="57"/>
        <v>11020</v>
      </c>
      <c r="C189" t="str">
        <f t="shared" si="58"/>
        <v>11</v>
      </c>
      <c r="D189" t="str">
        <f t="shared" si="59"/>
        <v>0</v>
      </c>
      <c r="E189" t="str">
        <f t="shared" si="60"/>
        <v>2</v>
      </c>
      <c r="F189" t="str">
        <f t="shared" si="61"/>
        <v>0</v>
      </c>
      <c r="G189" t="str">
        <f t="shared" si="62"/>
        <v>[0.009899984751269611, -0.2988385788647793, 0.6543171149979062, null]</v>
      </c>
      <c r="H189" t="s">
        <v>750</v>
      </c>
      <c r="I189">
        <f t="shared" si="63"/>
        <v>9.8999847512696096E-3</v>
      </c>
      <c r="J189">
        <f t="shared" si="64"/>
        <v>-0.29883857886477899</v>
      </c>
      <c r="K189">
        <f t="shared" si="65"/>
        <v>0.65431711499790601</v>
      </c>
      <c r="L189">
        <f t="shared" si="66"/>
        <v>-1E+17</v>
      </c>
      <c r="M189">
        <f>VALUE(VLOOKUP(B189,'LOOK UP Optimal Policy'!A:F,6,FALSE))</f>
        <v>2</v>
      </c>
      <c r="N189">
        <f t="shared" si="67"/>
        <v>2</v>
      </c>
      <c r="O189">
        <f t="shared" si="68"/>
        <v>1</v>
      </c>
      <c r="P189">
        <f t="shared" si="69"/>
        <v>0</v>
      </c>
      <c r="Q189">
        <f t="shared" si="70"/>
        <v>0</v>
      </c>
      <c r="R189">
        <f t="shared" si="71"/>
        <v>0</v>
      </c>
      <c r="S189">
        <f t="shared" si="72"/>
        <v>0</v>
      </c>
      <c r="T189">
        <f t="shared" si="73"/>
        <v>0</v>
      </c>
      <c r="U189">
        <f t="shared" si="74"/>
        <v>0</v>
      </c>
      <c r="V189">
        <f t="shared" si="75"/>
        <v>0</v>
      </c>
      <c r="W189">
        <f t="shared" si="76"/>
        <v>0</v>
      </c>
      <c r="X189">
        <f t="shared" si="77"/>
        <v>0</v>
      </c>
      <c r="Y189">
        <f t="shared" si="78"/>
        <v>0</v>
      </c>
      <c r="Z189">
        <f t="shared" si="79"/>
        <v>0</v>
      </c>
      <c r="AA189">
        <f t="shared" si="80"/>
        <v>0</v>
      </c>
      <c r="AB189">
        <f t="shared" si="81"/>
        <v>1</v>
      </c>
      <c r="AC189">
        <f t="shared" si="82"/>
        <v>1</v>
      </c>
      <c r="AD189">
        <f t="shared" si="83"/>
        <v>1</v>
      </c>
    </row>
    <row r="190" spans="1:30" x14ac:dyDescent="0.2">
      <c r="A190" t="str">
        <f t="shared" si="56"/>
        <v>State [sum=16, ace=1, dealerCard=4, Pair=0]</v>
      </c>
      <c r="B190" t="str">
        <f t="shared" si="57"/>
        <v>16140</v>
      </c>
      <c r="C190" t="str">
        <f t="shared" si="58"/>
        <v>16</v>
      </c>
      <c r="D190" t="str">
        <f t="shared" si="59"/>
        <v>1</v>
      </c>
      <c r="E190" t="str">
        <f t="shared" si="60"/>
        <v>4</v>
      </c>
      <c r="F190" t="str">
        <f t="shared" si="61"/>
        <v>0</v>
      </c>
      <c r="G190" t="str">
        <f t="shared" si="62"/>
        <v>[0.006251642967828577, -0.21726189546384372, -0.04533030858797013, null]</v>
      </c>
      <c r="H190" t="s">
        <v>751</v>
      </c>
      <c r="I190">
        <f t="shared" si="63"/>
        <v>6.2516429678285699E-3</v>
      </c>
      <c r="J190">
        <f t="shared" si="64"/>
        <v>-0.217261895463843</v>
      </c>
      <c r="K190">
        <f t="shared" si="65"/>
        <v>-4.5330308587970103E-2</v>
      </c>
      <c r="L190">
        <f t="shared" si="66"/>
        <v>-1E+17</v>
      </c>
      <c r="M190">
        <f>VALUE(VLOOKUP(B190,'LOOK UP Optimal Policy'!A:F,6,FALSE))</f>
        <v>2</v>
      </c>
      <c r="N190">
        <f t="shared" si="67"/>
        <v>0</v>
      </c>
      <c r="O190">
        <f t="shared" si="68"/>
        <v>0</v>
      </c>
      <c r="P190">
        <f t="shared" si="69"/>
        <v>0</v>
      </c>
      <c r="Q190">
        <f t="shared" si="70"/>
        <v>0</v>
      </c>
      <c r="R190">
        <f t="shared" si="71"/>
        <v>0</v>
      </c>
      <c r="S190">
        <f t="shared" si="72"/>
        <v>-7.2509432834285832</v>
      </c>
      <c r="T190">
        <f t="shared" si="73"/>
        <v>0</v>
      </c>
      <c r="U190">
        <f t="shared" si="74"/>
        <v>0</v>
      </c>
      <c r="V190">
        <f t="shared" si="75"/>
        <v>0</v>
      </c>
      <c r="W190">
        <f t="shared" si="76"/>
        <v>0</v>
      </c>
      <c r="X190">
        <f t="shared" si="77"/>
        <v>0</v>
      </c>
      <c r="Y190">
        <f t="shared" si="78"/>
        <v>0</v>
      </c>
      <c r="Z190">
        <f t="shared" si="79"/>
        <v>0</v>
      </c>
      <c r="AA190">
        <f t="shared" si="80"/>
        <v>0</v>
      </c>
      <c r="AB190">
        <f t="shared" si="81"/>
        <v>7.2509432834285832</v>
      </c>
      <c r="AC190">
        <f t="shared" si="82"/>
        <v>0</v>
      </c>
      <c r="AD190">
        <f t="shared" si="83"/>
        <v>0</v>
      </c>
    </row>
    <row r="191" spans="1:30" x14ac:dyDescent="0.2">
      <c r="A191" t="str">
        <f t="shared" si="56"/>
        <v>State [sum=12, ace=1, dealerCard=10, Pair=1]</v>
      </c>
      <c r="B191" t="str">
        <f t="shared" si="57"/>
        <v>121101</v>
      </c>
      <c r="C191" t="str">
        <f t="shared" si="58"/>
        <v>12</v>
      </c>
      <c r="D191" t="str">
        <f t="shared" si="59"/>
        <v>1</v>
      </c>
      <c r="E191" t="str">
        <f t="shared" si="60"/>
        <v>10</v>
      </c>
      <c r="F191" t="str">
        <f t="shared" si="61"/>
        <v>1</v>
      </c>
      <c r="G191" t="str">
        <f t="shared" si="62"/>
        <v>[-0.00337072267847339, -0.5239963799316714, -0.7259990080854588, 0.02595787265625924]</v>
      </c>
      <c r="H191" t="s">
        <v>752</v>
      </c>
      <c r="I191">
        <f t="shared" si="63"/>
        <v>-3.3707226784733899E-3</v>
      </c>
      <c r="J191">
        <f t="shared" si="64"/>
        <v>-0.52399637993167103</v>
      </c>
      <c r="K191">
        <f t="shared" si="65"/>
        <v>-0.72599900808545803</v>
      </c>
      <c r="L191">
        <f t="shared" si="66"/>
        <v>2.59578726562592E-2</v>
      </c>
      <c r="M191">
        <f>VALUE(VLOOKUP(B191,'LOOK UP Optimal Policy'!A:F,6,FALSE))</f>
        <v>3</v>
      </c>
      <c r="N191">
        <f t="shared" si="67"/>
        <v>3</v>
      </c>
      <c r="O191">
        <f t="shared" si="68"/>
        <v>1</v>
      </c>
      <c r="P191">
        <f t="shared" si="69"/>
        <v>0</v>
      </c>
      <c r="Q191">
        <f t="shared" si="70"/>
        <v>0</v>
      </c>
      <c r="R191">
        <f t="shared" si="71"/>
        <v>0</v>
      </c>
      <c r="S191">
        <f t="shared" si="72"/>
        <v>0</v>
      </c>
      <c r="T191">
        <f t="shared" si="73"/>
        <v>0</v>
      </c>
      <c r="U191">
        <f t="shared" si="74"/>
        <v>0</v>
      </c>
      <c r="V191">
        <f t="shared" si="75"/>
        <v>0</v>
      </c>
      <c r="W191">
        <f t="shared" si="76"/>
        <v>0</v>
      </c>
      <c r="X191">
        <f t="shared" si="77"/>
        <v>0</v>
      </c>
      <c r="Y191">
        <f t="shared" si="78"/>
        <v>0</v>
      </c>
      <c r="Z191">
        <f t="shared" si="79"/>
        <v>0</v>
      </c>
      <c r="AA191">
        <f t="shared" si="80"/>
        <v>0</v>
      </c>
      <c r="AB191">
        <f t="shared" si="81"/>
        <v>1</v>
      </c>
      <c r="AC191">
        <f t="shared" si="82"/>
        <v>1</v>
      </c>
      <c r="AD191">
        <f t="shared" si="83"/>
        <v>1</v>
      </c>
    </row>
    <row r="192" spans="1:30" x14ac:dyDescent="0.2">
      <c r="A192" t="str">
        <f t="shared" si="56"/>
        <v>State [sum=12, ace=1, dealerCard=10, Pair=0]</v>
      </c>
      <c r="B192" t="str">
        <f t="shared" si="57"/>
        <v>121100</v>
      </c>
      <c r="C192" t="str">
        <f t="shared" si="58"/>
        <v>12</v>
      </c>
      <c r="D192" t="str">
        <f t="shared" si="59"/>
        <v>1</v>
      </c>
      <c r="E192" t="str">
        <f t="shared" si="60"/>
        <v>10</v>
      </c>
      <c r="F192" t="str">
        <f t="shared" si="61"/>
        <v>0</v>
      </c>
      <c r="G192" t="str">
        <f t="shared" si="62"/>
        <v>[-0.0011567853040325145, -0.12849063611422187, -0.2823103495794105, null]</v>
      </c>
      <c r="H192" t="s">
        <v>753</v>
      </c>
      <c r="I192">
        <f t="shared" si="63"/>
        <v>-1.1567853040325099E-3</v>
      </c>
      <c r="J192">
        <f t="shared" si="64"/>
        <v>-0.12849063611422101</v>
      </c>
      <c r="K192">
        <f t="shared" si="65"/>
        <v>-0.28231034957940998</v>
      </c>
      <c r="L192">
        <f t="shared" si="66"/>
        <v>-1E+17</v>
      </c>
      <c r="M192">
        <f>VALUE(VLOOKUP(B192,'LOOK UP Optimal Policy'!A:F,6,FALSE))</f>
        <v>0</v>
      </c>
      <c r="N192">
        <f t="shared" si="67"/>
        <v>0</v>
      </c>
      <c r="O192">
        <f t="shared" si="68"/>
        <v>1</v>
      </c>
      <c r="P192">
        <f t="shared" si="69"/>
        <v>0</v>
      </c>
      <c r="Q192">
        <f t="shared" si="70"/>
        <v>0</v>
      </c>
      <c r="R192">
        <f t="shared" si="71"/>
        <v>0</v>
      </c>
      <c r="S192">
        <f t="shared" si="72"/>
        <v>0</v>
      </c>
      <c r="T192">
        <f t="shared" si="73"/>
        <v>0</v>
      </c>
      <c r="U192">
        <f t="shared" si="74"/>
        <v>0</v>
      </c>
      <c r="V192">
        <f t="shared" si="75"/>
        <v>0</v>
      </c>
      <c r="W192">
        <f t="shared" si="76"/>
        <v>0</v>
      </c>
      <c r="X192">
        <f t="shared" si="77"/>
        <v>0</v>
      </c>
      <c r="Y192">
        <f t="shared" si="78"/>
        <v>0</v>
      </c>
      <c r="Z192">
        <f t="shared" si="79"/>
        <v>0</v>
      </c>
      <c r="AA192">
        <f t="shared" si="80"/>
        <v>0</v>
      </c>
      <c r="AB192">
        <f t="shared" si="81"/>
        <v>1</v>
      </c>
      <c r="AC192">
        <f t="shared" si="82"/>
        <v>1</v>
      </c>
      <c r="AD192">
        <f t="shared" si="83"/>
        <v>1</v>
      </c>
    </row>
    <row r="193" spans="1:30" x14ac:dyDescent="0.2">
      <c r="A193" t="str">
        <f t="shared" si="56"/>
        <v>State [sum=13, ace=0, dealerCard=7, Pair=0]</v>
      </c>
      <c r="B193" t="str">
        <f t="shared" si="57"/>
        <v>13070</v>
      </c>
      <c r="C193" t="str">
        <f t="shared" si="58"/>
        <v>13</v>
      </c>
      <c r="D193" t="str">
        <f t="shared" si="59"/>
        <v>0</v>
      </c>
      <c r="E193" t="str">
        <f t="shared" si="60"/>
        <v>7</v>
      </c>
      <c r="F193" t="str">
        <f t="shared" si="61"/>
        <v>0</v>
      </c>
      <c r="G193" t="str">
        <f t="shared" si="62"/>
        <v>[-0.3582988302702935, -0.46064817381435685, -0.32546636419699826, null]</v>
      </c>
      <c r="H193" t="s">
        <v>754</v>
      </c>
      <c r="I193">
        <f t="shared" si="63"/>
        <v>-0.35829883027029302</v>
      </c>
      <c r="J193">
        <f t="shared" si="64"/>
        <v>-0.46064817381435602</v>
      </c>
      <c r="K193">
        <f t="shared" si="65"/>
        <v>-0.32546636419699798</v>
      </c>
      <c r="L193">
        <f t="shared" si="66"/>
        <v>-1E+17</v>
      </c>
      <c r="M193">
        <f>VALUE(VLOOKUP(B193,'LOOK UP Optimal Policy'!A:F,6,FALSE))</f>
        <v>0</v>
      </c>
      <c r="N193">
        <f t="shared" si="67"/>
        <v>2</v>
      </c>
      <c r="O193">
        <f t="shared" si="68"/>
        <v>0</v>
      </c>
      <c r="P193">
        <f t="shared" si="69"/>
        <v>0</v>
      </c>
      <c r="Q193">
        <f t="shared" si="70"/>
        <v>0</v>
      </c>
      <c r="R193">
        <f t="shared" si="71"/>
        <v>0</v>
      </c>
      <c r="S193">
        <f t="shared" si="72"/>
        <v>0</v>
      </c>
      <c r="T193">
        <f t="shared" si="73"/>
        <v>0</v>
      </c>
      <c r="U193">
        <f t="shared" si="74"/>
        <v>0</v>
      </c>
      <c r="V193">
        <f t="shared" si="75"/>
        <v>0</v>
      </c>
      <c r="W193">
        <f t="shared" si="76"/>
        <v>0</v>
      </c>
      <c r="X193">
        <f t="shared" si="77"/>
        <v>0</v>
      </c>
      <c r="Y193">
        <f t="shared" si="78"/>
        <v>0</v>
      </c>
      <c r="Z193">
        <f t="shared" si="79"/>
        <v>1.1008782156469545</v>
      </c>
      <c r="AA193">
        <f t="shared" si="80"/>
        <v>0</v>
      </c>
      <c r="AB193">
        <f t="shared" si="81"/>
        <v>1.1008782156469545</v>
      </c>
      <c r="AC193">
        <f t="shared" si="82"/>
        <v>1</v>
      </c>
      <c r="AD193">
        <f t="shared" si="83"/>
        <v>1</v>
      </c>
    </row>
    <row r="194" spans="1:30" x14ac:dyDescent="0.2">
      <c r="A194" t="str">
        <f t="shared" ref="A194:A257" si="84">LEFT(H194,FIND("-",H194)-1)</f>
        <v>State [sum=18, ace=1, dealerCard=9, Pair=0]</v>
      </c>
      <c r="B194" t="str">
        <f t="shared" ref="B194:B257" si="85">TEXT(C194,0)&amp;TEXT(D194,0)&amp;TEXT(E194,0)&amp;TEXT(F194,0)</f>
        <v>18190</v>
      </c>
      <c r="C194" t="str">
        <f t="shared" ref="C194:C257" si="86">RIGHT(RIGHT(LEFT(RIGHT(A194,LEN(A194)-FIND("[",A194)),FIND(",",RIGHT(A194,LEN(A194)-FIND("[",A194)))-1),LEN(LEFT(RIGHT(A194,LEN(A194)-FIND("[",A194)),FIND(",",RIGHT(A194,LEN(A194)-FIND("[",A194)))-1))),LEN(RIGHT(LEFT(RIGHT(A194,LEN(A194)-FIND("[",A194)),FIND(",",RIGHT(A194,LEN(A194)-FIND("[",A194)))-1),LEN(LEFT(RIGHT(A194,LEN(A194)-FIND("[",A194)),FIND(",",RIGHT(A194,LEN(A194)-FIND("[",A194)))-1))))-FIND("=",RIGHT(LEFT(RIGHT(A194,LEN(A194)-FIND("[",A194)),FIND(",",RIGHT(A194,LEN(A194)-FIND("[",A194)))-1),LEN(LEFT(RIGHT(A194,LEN(A194)-FIND("[",A194)),FIND(",",RIGHT(A194,LEN(A194)-FIND("[",A194)))-1)))))</f>
        <v>18</v>
      </c>
      <c r="D194" t="str">
        <f t="shared" ref="D194:D257" si="87">RIGHT(RIGHT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,LEN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)),LEN(RIGHT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,LEN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)))-FIND("=",RIGHT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,LEN(LEFT(RIGHT(RIGHT(A194,LEN(A194)-FIND("[",A194)),LEN(RIGHT(A194,LEN(A194)-FIND("[",A194)))-FIND("a",RIGHT(A194,LEN(A194)-FIND("[",A194)))+1),FIND(",",RIGHT(RIGHT(A194,LEN(A194)-FIND("[",A194)),LEN(RIGHT(A194,LEN(A194)-FIND("[",A194)))-FIND("a",RIGHT(A194,LEN(A194)-FIND("[",A194)))+1))-1)))))</f>
        <v>1</v>
      </c>
      <c r="E194" t="str">
        <f t="shared" ref="E194:E257" si="88">RIGHT(RIGHT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,LEN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)),LEN(RIGHT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,LEN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)))-FIND("=",RIGHT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,LEN(LEFT(RIGHT(RIGHT(A194,LEN(A194)-FIND("[",A194)),LEN(RIGHT(A194,LEN(A194)-FIND("[",A194)))-FIND("d",RIGHT(A194,LEN(A194)-FIND("[",A194)))+1),FIND(",",RIGHT(RIGHT(A194,LEN(A194)-FIND("[",A194)),LEN(RIGHT(A194,LEN(A194)-FIND("[",A194)))-FIND("d",RIGHT(A194,LEN(A194)-FIND("[",A194)))+1))-1)))))</f>
        <v>9</v>
      </c>
      <c r="F194" t="str">
        <f t="shared" ref="F194:F257" si="89">LEFT(RIGHT(A194,2),1)</f>
        <v>0</v>
      </c>
      <c r="G194" t="str">
        <f t="shared" ref="G194:G257" si="90">RIGHT(H194,LEN(H194)-FIND("-",H194))</f>
        <v>[-0.009676865839010196, -0.2802482767716731, -0.5339888269813534, null]</v>
      </c>
      <c r="H194" t="s">
        <v>755</v>
      </c>
      <c r="I194">
        <f t="shared" ref="I194:I257" si="91">VALUE(RIGHT(LEFT(G194,FIND(",",G194)-1),LEN(LEFT(G194,FIND(",",G194)-1))-1))</f>
        <v>-9.6768658390101892E-3</v>
      </c>
      <c r="J194">
        <f t="shared" ref="J194:J257" si="92">VALUE(LEFT(RIGHT(G194,LEN(G194)-FIND(",",G194)),FIND(",",RIGHT(G194,LEN(G194)-FIND(",",G194)))-1))</f>
        <v>-0.28024827677167302</v>
      </c>
      <c r="K194">
        <f t="shared" ref="K194:K257" si="93">VALUE(LEFT(RIGHT(RIGHT(G194,LEN(G194)-FIND(",",G194)),LEN(RIGHT(G194,LEN(G194)-FIND(",",G194)))-FIND(",",RIGHT(G194,LEN(G194)-FIND(",",G194)))-1),FIND(",",RIGHT(RIGHT(G194,LEN(G194)-FIND(",",G194)),LEN(RIGHT(G194,LEN(G194)-FIND(",",G194)))-FIND(",",RIGHT(G194,LEN(G194)-FIND(",",G194)))-1))-1))</f>
        <v>-0.53398882698135297</v>
      </c>
      <c r="L194">
        <f t="shared" ref="L194:L257" si="94">IFERROR(VALUE(LEFT(RIGHT(G194,FIND(",",G194)-1),FIND("]",RIGHT(G194,FIND(",",G194)-1))-1)),-100000000000000000)</f>
        <v>-1E+17</v>
      </c>
      <c r="M194">
        <f>VALUE(VLOOKUP(B194,'LOOK UP Optimal Policy'!A:F,6,FALSE))</f>
        <v>0</v>
      </c>
      <c r="N194">
        <f t="shared" ref="N194:N257" si="95">VALUE(IF(MAX(I194,J194,K194,L194)=I194,0,IF(MAX(I194,J194,K194,L194)=J194,1,IF(MAX(I194,J194,K194,L194)=K194,2,3))))</f>
        <v>0</v>
      </c>
      <c r="O194">
        <f t="shared" ref="O194:O257" si="96">IF(N194=M194,1,0)</f>
        <v>1</v>
      </c>
      <c r="P194">
        <f t="shared" ref="P194:P257" si="97">IF(AND(M194=1,N194=0),J194/I194,0)</f>
        <v>0</v>
      </c>
      <c r="Q194">
        <f t="shared" ref="Q194:Q257" si="98">IF(AND(M194=1,N194=2),J194/K194,0)</f>
        <v>0</v>
      </c>
      <c r="R194">
        <f t="shared" ref="R194:R257" si="99">IF(AND(M194=1,N194=3),J194/L194,0)</f>
        <v>0</v>
      </c>
      <c r="S194">
        <f t="shared" ref="S194:S257" si="100">IF(AND(M194=2,N194=0),K194/I194,0)</f>
        <v>0</v>
      </c>
      <c r="T194">
        <f t="shared" ref="T194:T257" si="101">IF(AND(M194=2,N194=1),K194/J194,0)</f>
        <v>0</v>
      </c>
      <c r="U194">
        <f t="shared" ref="U194:U257" si="102">IF(AND(M194=2,N194=3),K194/L194,0)</f>
        <v>0</v>
      </c>
      <c r="V194">
        <f t="shared" ref="V194:V257" si="103">IF(AND(M194=3,N194=0),L194/I194,0)</f>
        <v>0</v>
      </c>
      <c r="W194">
        <f t="shared" ref="W194:W257" si="104">IF(AND(M194=3,N194=1),L194/J194,0)</f>
        <v>0</v>
      </c>
      <c r="X194">
        <f t="shared" ref="X194:X257" si="105">IF(AND(M194=3,N194=2),L194/K194,0)</f>
        <v>0</v>
      </c>
      <c r="Y194">
        <f t="shared" ref="Y194:Y257" si="106">IF(AND(M194=0,N194=1),I194/J194,0)</f>
        <v>0</v>
      </c>
      <c r="Z194">
        <f t="shared" ref="Z194:Z257" si="107">IF(AND(M194=0,N194=2),I194/K194,0)</f>
        <v>0</v>
      </c>
      <c r="AA194">
        <f t="shared" ref="AA194:AA257" si="108">IF(AND(M194=0,N194=3),I194/L194,0)</f>
        <v>0</v>
      </c>
      <c r="AB194">
        <f t="shared" si="81"/>
        <v>1</v>
      </c>
      <c r="AC194">
        <f t="shared" si="82"/>
        <v>1</v>
      </c>
      <c r="AD194">
        <f t="shared" si="83"/>
        <v>1</v>
      </c>
    </row>
    <row r="195" spans="1:30" x14ac:dyDescent="0.2">
      <c r="A195" t="str">
        <f t="shared" si="84"/>
        <v>State [sum=15, ace=1, dealerCard=2, Pair=0]</v>
      </c>
      <c r="B195" t="str">
        <f t="shared" si="85"/>
        <v>15120</v>
      </c>
      <c r="C195" t="str">
        <f t="shared" si="86"/>
        <v>15</v>
      </c>
      <c r="D195" t="str">
        <f t="shared" si="87"/>
        <v>1</v>
      </c>
      <c r="E195" t="str">
        <f t="shared" si="88"/>
        <v>2</v>
      </c>
      <c r="F195" t="str">
        <f t="shared" si="89"/>
        <v>0</v>
      </c>
      <c r="G195" t="str">
        <f t="shared" si="90"/>
        <v>[8.672074740747229E-4, -0.16790060595765502, 0.2008737593446187, null]</v>
      </c>
      <c r="H195" t="s">
        <v>756</v>
      </c>
      <c r="I195">
        <f t="shared" si="91"/>
        <v>8.6720747407472202E-4</v>
      </c>
      <c r="J195">
        <f t="shared" si="92"/>
        <v>-0.16790060595765499</v>
      </c>
      <c r="K195">
        <f t="shared" si="93"/>
        <v>0.20087375934461801</v>
      </c>
      <c r="L195">
        <f t="shared" si="94"/>
        <v>-1E+17</v>
      </c>
      <c r="M195">
        <f>VALUE(VLOOKUP(B195,'LOOK UP Optimal Policy'!A:F,6,FALSE))</f>
        <v>0</v>
      </c>
      <c r="N195">
        <f t="shared" si="95"/>
        <v>2</v>
      </c>
      <c r="O195">
        <f t="shared" si="96"/>
        <v>0</v>
      </c>
      <c r="P195">
        <f t="shared" si="97"/>
        <v>0</v>
      </c>
      <c r="Q195">
        <f t="shared" si="98"/>
        <v>0</v>
      </c>
      <c r="R195">
        <f t="shared" si="99"/>
        <v>0</v>
      </c>
      <c r="S195">
        <f t="shared" si="100"/>
        <v>0</v>
      </c>
      <c r="T195">
        <f t="shared" si="101"/>
        <v>0</v>
      </c>
      <c r="U195">
        <f t="shared" si="102"/>
        <v>0</v>
      </c>
      <c r="V195">
        <f t="shared" si="103"/>
        <v>0</v>
      </c>
      <c r="W195">
        <f t="shared" si="104"/>
        <v>0</v>
      </c>
      <c r="X195">
        <f t="shared" si="105"/>
        <v>0</v>
      </c>
      <c r="Y195">
        <f t="shared" si="106"/>
        <v>0</v>
      </c>
      <c r="Z195">
        <f t="shared" si="107"/>
        <v>4.3171765038107603E-3</v>
      </c>
      <c r="AA195">
        <f t="shared" si="108"/>
        <v>0</v>
      </c>
      <c r="AB195">
        <f t="shared" ref="AB195:AB258" si="109">ABS(IFERROR(IF(O195=1,1,SUM(P195:AA195)),0))</f>
        <v>4.3171765038107603E-3</v>
      </c>
      <c r="AC195">
        <f t="shared" ref="AC195:AC258" si="110">IF(AND(AB195&gt;0.95,AB195&lt;2),1,0)</f>
        <v>0</v>
      </c>
      <c r="AD195">
        <f t="shared" ref="AD195:AD258" si="111">IF(AND(AB195&gt;0.8,AB195&lt;2),1,0)</f>
        <v>0</v>
      </c>
    </row>
    <row r="196" spans="1:30" x14ac:dyDescent="0.2">
      <c r="A196" t="str">
        <f t="shared" si="84"/>
        <v>State [sum=12, ace=0, dealerCard=5, Pair=0]</v>
      </c>
      <c r="B196" t="str">
        <f t="shared" si="85"/>
        <v>12050</v>
      </c>
      <c r="C196" t="str">
        <f t="shared" si="86"/>
        <v>12</v>
      </c>
      <c r="D196" t="str">
        <f t="shared" si="87"/>
        <v>0</v>
      </c>
      <c r="E196" t="str">
        <f t="shared" si="88"/>
        <v>5</v>
      </c>
      <c r="F196" t="str">
        <f t="shared" si="89"/>
        <v>0</v>
      </c>
      <c r="G196" t="str">
        <f t="shared" si="90"/>
        <v>[-0.3083742713922736, -0.002588981409212361, -0.3728116168302612, null]</v>
      </c>
      <c r="H196" t="s">
        <v>757</v>
      </c>
      <c r="I196">
        <f t="shared" si="91"/>
        <v>-0.30837427139227302</v>
      </c>
      <c r="J196">
        <f t="shared" si="92"/>
        <v>-2.5889814092123599E-3</v>
      </c>
      <c r="K196">
        <f t="shared" si="93"/>
        <v>-0.37281161683026098</v>
      </c>
      <c r="L196">
        <f t="shared" si="94"/>
        <v>-1E+17</v>
      </c>
      <c r="M196">
        <f>VALUE(VLOOKUP(B196,'LOOK UP Optimal Policy'!A:F,6,FALSE))</f>
        <v>1</v>
      </c>
      <c r="N196">
        <f t="shared" si="95"/>
        <v>1</v>
      </c>
      <c r="O196">
        <f t="shared" si="96"/>
        <v>1</v>
      </c>
      <c r="P196">
        <f t="shared" si="97"/>
        <v>0</v>
      </c>
      <c r="Q196">
        <f t="shared" si="98"/>
        <v>0</v>
      </c>
      <c r="R196">
        <f t="shared" si="99"/>
        <v>0</v>
      </c>
      <c r="S196">
        <f t="shared" si="100"/>
        <v>0</v>
      </c>
      <c r="T196">
        <f t="shared" si="101"/>
        <v>0</v>
      </c>
      <c r="U196">
        <f t="shared" si="102"/>
        <v>0</v>
      </c>
      <c r="V196">
        <f t="shared" si="103"/>
        <v>0</v>
      </c>
      <c r="W196">
        <f t="shared" si="104"/>
        <v>0</v>
      </c>
      <c r="X196">
        <f t="shared" si="105"/>
        <v>0</v>
      </c>
      <c r="Y196">
        <f t="shared" si="106"/>
        <v>0</v>
      </c>
      <c r="Z196">
        <f t="shared" si="107"/>
        <v>0</v>
      </c>
      <c r="AA196">
        <f t="shared" si="108"/>
        <v>0</v>
      </c>
      <c r="AB196">
        <f t="shared" si="109"/>
        <v>1</v>
      </c>
      <c r="AC196">
        <f t="shared" si="110"/>
        <v>1</v>
      </c>
      <c r="AD196">
        <f t="shared" si="111"/>
        <v>1</v>
      </c>
    </row>
    <row r="197" spans="1:30" x14ac:dyDescent="0.2">
      <c r="A197" t="str">
        <f t="shared" si="84"/>
        <v>State [sum=17, ace=1, dealerCard=7, Pair=0]</v>
      </c>
      <c r="B197" t="str">
        <f t="shared" si="85"/>
        <v>17170</v>
      </c>
      <c r="C197" t="str">
        <f t="shared" si="86"/>
        <v>17</v>
      </c>
      <c r="D197" t="str">
        <f t="shared" si="87"/>
        <v>1</v>
      </c>
      <c r="E197" t="str">
        <f t="shared" si="88"/>
        <v>7</v>
      </c>
      <c r="F197" t="str">
        <f t="shared" si="89"/>
        <v>0</v>
      </c>
      <c r="G197" t="str">
        <f t="shared" si="90"/>
        <v>[-0.006930019681096341, -0.43013110992583714, -0.24801017127362396, null]</v>
      </c>
      <c r="H197" t="s">
        <v>758</v>
      </c>
      <c r="I197">
        <f t="shared" si="91"/>
        <v>-6.9300196810963399E-3</v>
      </c>
      <c r="J197">
        <f t="shared" si="92"/>
        <v>-0.43013110992583697</v>
      </c>
      <c r="K197">
        <f t="shared" si="93"/>
        <v>-0.24801017127362299</v>
      </c>
      <c r="L197">
        <f t="shared" si="94"/>
        <v>-1E+17</v>
      </c>
      <c r="M197">
        <f>VALUE(VLOOKUP(B197,'LOOK UP Optimal Policy'!A:F,6,FALSE))</f>
        <v>0</v>
      </c>
      <c r="N197">
        <f t="shared" si="95"/>
        <v>0</v>
      </c>
      <c r="O197">
        <f t="shared" si="96"/>
        <v>1</v>
      </c>
      <c r="P197">
        <f t="shared" si="97"/>
        <v>0</v>
      </c>
      <c r="Q197">
        <f t="shared" si="98"/>
        <v>0</v>
      </c>
      <c r="R197">
        <f t="shared" si="99"/>
        <v>0</v>
      </c>
      <c r="S197">
        <f t="shared" si="100"/>
        <v>0</v>
      </c>
      <c r="T197">
        <f t="shared" si="101"/>
        <v>0</v>
      </c>
      <c r="U197">
        <f t="shared" si="102"/>
        <v>0</v>
      </c>
      <c r="V197">
        <f t="shared" si="103"/>
        <v>0</v>
      </c>
      <c r="W197">
        <f t="shared" si="104"/>
        <v>0</v>
      </c>
      <c r="X197">
        <f t="shared" si="105"/>
        <v>0</v>
      </c>
      <c r="Y197">
        <f t="shared" si="106"/>
        <v>0</v>
      </c>
      <c r="Z197">
        <f t="shared" si="107"/>
        <v>0</v>
      </c>
      <c r="AA197">
        <f t="shared" si="108"/>
        <v>0</v>
      </c>
      <c r="AB197">
        <f t="shared" si="109"/>
        <v>1</v>
      </c>
      <c r="AC197">
        <f t="shared" si="110"/>
        <v>1</v>
      </c>
      <c r="AD197">
        <f t="shared" si="111"/>
        <v>1</v>
      </c>
    </row>
    <row r="198" spans="1:30" x14ac:dyDescent="0.2">
      <c r="A198" t="str">
        <f t="shared" si="84"/>
        <v>State [sum=12, ace=0, dealerCard=5, Pair=1]</v>
      </c>
      <c r="B198" t="str">
        <f t="shared" si="85"/>
        <v>12051</v>
      </c>
      <c r="C198" t="str">
        <f t="shared" si="86"/>
        <v>12</v>
      </c>
      <c r="D198" t="str">
        <f t="shared" si="87"/>
        <v>0</v>
      </c>
      <c r="E198" t="str">
        <f t="shared" si="88"/>
        <v>5</v>
      </c>
      <c r="F198" t="str">
        <f t="shared" si="89"/>
        <v>1</v>
      </c>
      <c r="G198" t="str">
        <f t="shared" si="90"/>
        <v>[-0.1763549419563483, -0.04642055199606203, -0.28110759062035756, 0.00707011360029469]</v>
      </c>
      <c r="H198" t="s">
        <v>759</v>
      </c>
      <c r="I198">
        <f t="shared" si="91"/>
        <v>-0.17635494195634799</v>
      </c>
      <c r="J198">
        <f t="shared" si="92"/>
        <v>-4.6420551996062001E-2</v>
      </c>
      <c r="K198">
        <f t="shared" si="93"/>
        <v>-0.28110759062035701</v>
      </c>
      <c r="L198">
        <f t="shared" si="94"/>
        <v>7.0701136002946901E-3</v>
      </c>
      <c r="M198">
        <f>VALUE(VLOOKUP(B198,'LOOK UP Optimal Policy'!A:F,6,FALSE))</f>
        <v>3</v>
      </c>
      <c r="N198">
        <f t="shared" si="95"/>
        <v>3</v>
      </c>
      <c r="O198">
        <f t="shared" si="96"/>
        <v>1</v>
      </c>
      <c r="P198">
        <f t="shared" si="97"/>
        <v>0</v>
      </c>
      <c r="Q198">
        <f t="shared" si="98"/>
        <v>0</v>
      </c>
      <c r="R198">
        <f t="shared" si="99"/>
        <v>0</v>
      </c>
      <c r="S198">
        <f t="shared" si="100"/>
        <v>0</v>
      </c>
      <c r="T198">
        <f t="shared" si="101"/>
        <v>0</v>
      </c>
      <c r="U198">
        <f t="shared" si="102"/>
        <v>0</v>
      </c>
      <c r="V198">
        <f t="shared" si="103"/>
        <v>0</v>
      </c>
      <c r="W198">
        <f t="shared" si="104"/>
        <v>0</v>
      </c>
      <c r="X198">
        <f t="shared" si="105"/>
        <v>0</v>
      </c>
      <c r="Y198">
        <f t="shared" si="106"/>
        <v>0</v>
      </c>
      <c r="Z198">
        <f t="shared" si="107"/>
        <v>0</v>
      </c>
      <c r="AA198">
        <f t="shared" si="108"/>
        <v>0</v>
      </c>
      <c r="AB198">
        <f t="shared" si="109"/>
        <v>1</v>
      </c>
      <c r="AC198">
        <f t="shared" si="110"/>
        <v>1</v>
      </c>
      <c r="AD198">
        <f t="shared" si="111"/>
        <v>1</v>
      </c>
    </row>
    <row r="199" spans="1:30" x14ac:dyDescent="0.2">
      <c r="A199" t="str">
        <f t="shared" si="84"/>
        <v>State [sum=11, ace=0, dealerCard=3, Pair=0]</v>
      </c>
      <c r="B199" t="str">
        <f t="shared" si="85"/>
        <v>11030</v>
      </c>
      <c r="C199" t="str">
        <f t="shared" si="86"/>
        <v>11</v>
      </c>
      <c r="D199" t="str">
        <f t="shared" si="87"/>
        <v>0</v>
      </c>
      <c r="E199" t="str">
        <f t="shared" si="88"/>
        <v>3</v>
      </c>
      <c r="F199" t="str">
        <f t="shared" si="89"/>
        <v>0</v>
      </c>
      <c r="G199" t="str">
        <f t="shared" si="90"/>
        <v>[0.013892150662390934, -0.15598222201652137, 0.8220360496958757, null]</v>
      </c>
      <c r="H199" t="s">
        <v>760</v>
      </c>
      <c r="I199">
        <f t="shared" si="91"/>
        <v>1.38921506623909E-2</v>
      </c>
      <c r="J199">
        <f t="shared" si="92"/>
        <v>-0.15598222201652101</v>
      </c>
      <c r="K199">
        <f t="shared" si="93"/>
        <v>0.82203604969587496</v>
      </c>
      <c r="L199">
        <f t="shared" si="94"/>
        <v>-1E+17</v>
      </c>
      <c r="M199">
        <f>VALUE(VLOOKUP(B199,'LOOK UP Optimal Policy'!A:F,6,FALSE))</f>
        <v>2</v>
      </c>
      <c r="N199">
        <f t="shared" si="95"/>
        <v>2</v>
      </c>
      <c r="O199">
        <f t="shared" si="96"/>
        <v>1</v>
      </c>
      <c r="P199">
        <f t="shared" si="97"/>
        <v>0</v>
      </c>
      <c r="Q199">
        <f t="shared" si="98"/>
        <v>0</v>
      </c>
      <c r="R199">
        <f t="shared" si="99"/>
        <v>0</v>
      </c>
      <c r="S199">
        <f t="shared" si="100"/>
        <v>0</v>
      </c>
      <c r="T199">
        <f t="shared" si="101"/>
        <v>0</v>
      </c>
      <c r="U199">
        <f t="shared" si="102"/>
        <v>0</v>
      </c>
      <c r="V199">
        <f t="shared" si="103"/>
        <v>0</v>
      </c>
      <c r="W199">
        <f t="shared" si="104"/>
        <v>0</v>
      </c>
      <c r="X199">
        <f t="shared" si="105"/>
        <v>0</v>
      </c>
      <c r="Y199">
        <f t="shared" si="106"/>
        <v>0</v>
      </c>
      <c r="Z199">
        <f t="shared" si="107"/>
        <v>0</v>
      </c>
      <c r="AA199">
        <f t="shared" si="108"/>
        <v>0</v>
      </c>
      <c r="AB199">
        <f t="shared" si="109"/>
        <v>1</v>
      </c>
      <c r="AC199">
        <f t="shared" si="110"/>
        <v>1</v>
      </c>
      <c r="AD199">
        <f t="shared" si="111"/>
        <v>1</v>
      </c>
    </row>
    <row r="200" spans="1:30" x14ac:dyDescent="0.2">
      <c r="A200" t="str">
        <f t="shared" si="84"/>
        <v>State [sum=16, ace=1, dealerCard=5, Pair=0]</v>
      </c>
      <c r="B200" t="str">
        <f t="shared" si="85"/>
        <v>16150</v>
      </c>
      <c r="C200" t="str">
        <f t="shared" si="86"/>
        <v>16</v>
      </c>
      <c r="D200" t="str">
        <f t="shared" si="87"/>
        <v>1</v>
      </c>
      <c r="E200" t="str">
        <f t="shared" si="88"/>
        <v>5</v>
      </c>
      <c r="F200" t="str">
        <f t="shared" si="89"/>
        <v>0</v>
      </c>
      <c r="G200" t="str">
        <f t="shared" si="90"/>
        <v>[0.007192888693593076, 0.020127585300348153, 0.3194788952238752, null]</v>
      </c>
      <c r="H200" t="s">
        <v>761</v>
      </c>
      <c r="I200">
        <f t="shared" si="91"/>
        <v>7.1928886935930698E-3</v>
      </c>
      <c r="J200">
        <f t="shared" si="92"/>
        <v>2.01275853003481E-2</v>
      </c>
      <c r="K200">
        <f t="shared" si="93"/>
        <v>0.31947889522387501</v>
      </c>
      <c r="L200">
        <f t="shared" si="94"/>
        <v>-1E+17</v>
      </c>
      <c r="M200">
        <f>VALUE(VLOOKUP(B200,'LOOK UP Optimal Policy'!A:F,6,FALSE))</f>
        <v>2</v>
      </c>
      <c r="N200">
        <f t="shared" si="95"/>
        <v>2</v>
      </c>
      <c r="O200">
        <f t="shared" si="96"/>
        <v>1</v>
      </c>
      <c r="P200">
        <f t="shared" si="97"/>
        <v>0</v>
      </c>
      <c r="Q200">
        <f t="shared" si="98"/>
        <v>0</v>
      </c>
      <c r="R200">
        <f t="shared" si="99"/>
        <v>0</v>
      </c>
      <c r="S200">
        <f t="shared" si="100"/>
        <v>0</v>
      </c>
      <c r="T200">
        <f t="shared" si="101"/>
        <v>0</v>
      </c>
      <c r="U200">
        <f t="shared" si="102"/>
        <v>0</v>
      </c>
      <c r="V200">
        <f t="shared" si="103"/>
        <v>0</v>
      </c>
      <c r="W200">
        <f t="shared" si="104"/>
        <v>0</v>
      </c>
      <c r="X200">
        <f t="shared" si="105"/>
        <v>0</v>
      </c>
      <c r="Y200">
        <f t="shared" si="106"/>
        <v>0</v>
      </c>
      <c r="Z200">
        <f t="shared" si="107"/>
        <v>0</v>
      </c>
      <c r="AA200">
        <f t="shared" si="108"/>
        <v>0</v>
      </c>
      <c r="AB200">
        <f t="shared" si="109"/>
        <v>1</v>
      </c>
      <c r="AC200">
        <f t="shared" si="110"/>
        <v>1</v>
      </c>
      <c r="AD200">
        <f t="shared" si="111"/>
        <v>1</v>
      </c>
    </row>
    <row r="201" spans="1:30" x14ac:dyDescent="0.2">
      <c r="A201" t="str">
        <f t="shared" si="84"/>
        <v>State [sum=13, ace=0, dealerCard=8, Pair=0]</v>
      </c>
      <c r="B201" t="str">
        <f t="shared" si="85"/>
        <v>13080</v>
      </c>
      <c r="C201" t="str">
        <f t="shared" si="86"/>
        <v>13</v>
      </c>
      <c r="D201" t="str">
        <f t="shared" si="87"/>
        <v>0</v>
      </c>
      <c r="E201" t="str">
        <f t="shared" si="88"/>
        <v>8</v>
      </c>
      <c r="F201" t="str">
        <f t="shared" si="89"/>
        <v>0</v>
      </c>
      <c r="G201" t="str">
        <f t="shared" si="90"/>
        <v>[-0.3717426115357667, -0.44261759297358355, -0.698115857436411, null]</v>
      </c>
      <c r="H201" t="s">
        <v>762</v>
      </c>
      <c r="I201">
        <f t="shared" si="91"/>
        <v>-0.37174261153576599</v>
      </c>
      <c r="J201">
        <f t="shared" si="92"/>
        <v>-0.442617592973583</v>
      </c>
      <c r="K201">
        <f t="shared" si="93"/>
        <v>-0.69811585743641102</v>
      </c>
      <c r="L201">
        <f t="shared" si="94"/>
        <v>-1E+17</v>
      </c>
      <c r="M201">
        <f>VALUE(VLOOKUP(B201,'LOOK UP Optimal Policy'!A:F,6,FALSE))</f>
        <v>0</v>
      </c>
      <c r="N201">
        <f t="shared" si="95"/>
        <v>0</v>
      </c>
      <c r="O201">
        <f t="shared" si="96"/>
        <v>1</v>
      </c>
      <c r="P201">
        <f t="shared" si="97"/>
        <v>0</v>
      </c>
      <c r="Q201">
        <f t="shared" si="98"/>
        <v>0</v>
      </c>
      <c r="R201">
        <f t="shared" si="99"/>
        <v>0</v>
      </c>
      <c r="S201">
        <f t="shared" si="100"/>
        <v>0</v>
      </c>
      <c r="T201">
        <f t="shared" si="101"/>
        <v>0</v>
      </c>
      <c r="U201">
        <f t="shared" si="102"/>
        <v>0</v>
      </c>
      <c r="V201">
        <f t="shared" si="103"/>
        <v>0</v>
      </c>
      <c r="W201">
        <f t="shared" si="104"/>
        <v>0</v>
      </c>
      <c r="X201">
        <f t="shared" si="105"/>
        <v>0</v>
      </c>
      <c r="Y201">
        <f t="shared" si="106"/>
        <v>0</v>
      </c>
      <c r="Z201">
        <f t="shared" si="107"/>
        <v>0</v>
      </c>
      <c r="AA201">
        <f t="shared" si="108"/>
        <v>0</v>
      </c>
      <c r="AB201">
        <f t="shared" si="109"/>
        <v>1</v>
      </c>
      <c r="AC201">
        <f t="shared" si="110"/>
        <v>1</v>
      </c>
      <c r="AD201">
        <f t="shared" si="111"/>
        <v>1</v>
      </c>
    </row>
    <row r="202" spans="1:30" x14ac:dyDescent="0.2">
      <c r="A202" t="str">
        <f t="shared" si="84"/>
        <v>State [sum=10, ace=0, dealerCard=1, Pair=0]</v>
      </c>
      <c r="B202" t="str">
        <f t="shared" si="85"/>
        <v>10010</v>
      </c>
      <c r="C202" t="str">
        <f t="shared" si="86"/>
        <v>10</v>
      </c>
      <c r="D202" t="str">
        <f t="shared" si="87"/>
        <v>0</v>
      </c>
      <c r="E202" t="str">
        <f t="shared" si="88"/>
        <v>1</v>
      </c>
      <c r="F202" t="str">
        <f t="shared" si="89"/>
        <v>0</v>
      </c>
      <c r="G202" t="str">
        <f t="shared" si="90"/>
        <v>[-0.009858778541832591, -0.6062357032391916, -0.763545695059426, null]</v>
      </c>
      <c r="H202" t="s">
        <v>763</v>
      </c>
      <c r="I202">
        <f t="shared" si="91"/>
        <v>-9.8587785418325895E-3</v>
      </c>
      <c r="J202">
        <f t="shared" si="92"/>
        <v>-0.60623570323919096</v>
      </c>
      <c r="K202">
        <f t="shared" si="93"/>
        <v>-0.76354569505942604</v>
      </c>
      <c r="L202">
        <f t="shared" si="94"/>
        <v>-1E+17</v>
      </c>
      <c r="M202">
        <f>VALUE(VLOOKUP(B202,'LOOK UP Optimal Policy'!A:F,6,FALSE))</f>
        <v>0</v>
      </c>
      <c r="N202">
        <f t="shared" si="95"/>
        <v>0</v>
      </c>
      <c r="O202">
        <f t="shared" si="96"/>
        <v>1</v>
      </c>
      <c r="P202">
        <f t="shared" si="97"/>
        <v>0</v>
      </c>
      <c r="Q202">
        <f t="shared" si="98"/>
        <v>0</v>
      </c>
      <c r="R202">
        <f t="shared" si="99"/>
        <v>0</v>
      </c>
      <c r="S202">
        <f t="shared" si="100"/>
        <v>0</v>
      </c>
      <c r="T202">
        <f t="shared" si="101"/>
        <v>0</v>
      </c>
      <c r="U202">
        <f t="shared" si="102"/>
        <v>0</v>
      </c>
      <c r="V202">
        <f t="shared" si="103"/>
        <v>0</v>
      </c>
      <c r="W202">
        <f t="shared" si="104"/>
        <v>0</v>
      </c>
      <c r="X202">
        <f t="shared" si="105"/>
        <v>0</v>
      </c>
      <c r="Y202">
        <f t="shared" si="106"/>
        <v>0</v>
      </c>
      <c r="Z202">
        <f t="shared" si="107"/>
        <v>0</v>
      </c>
      <c r="AA202">
        <f t="shared" si="108"/>
        <v>0</v>
      </c>
      <c r="AB202">
        <f t="shared" si="109"/>
        <v>1</v>
      </c>
      <c r="AC202">
        <f t="shared" si="110"/>
        <v>1</v>
      </c>
      <c r="AD202">
        <f t="shared" si="111"/>
        <v>1</v>
      </c>
    </row>
    <row r="203" spans="1:30" x14ac:dyDescent="0.2">
      <c r="A203" t="str">
        <f t="shared" si="84"/>
        <v>State [sum=15, ace=1, dealerCard=3, Pair=0]</v>
      </c>
      <c r="B203" t="str">
        <f t="shared" si="85"/>
        <v>15130</v>
      </c>
      <c r="C203" t="str">
        <f t="shared" si="86"/>
        <v>15</v>
      </c>
      <c r="D203" t="str">
        <f t="shared" si="87"/>
        <v>1</v>
      </c>
      <c r="E203" t="str">
        <f t="shared" si="88"/>
        <v>3</v>
      </c>
      <c r="F203" t="str">
        <f t="shared" si="89"/>
        <v>0</v>
      </c>
      <c r="G203" t="str">
        <f t="shared" si="90"/>
        <v>[0.004148833149807614, 0.0031023481060431877, 0.2419266146535008, null]</v>
      </c>
      <c r="H203" t="s">
        <v>764</v>
      </c>
      <c r="I203">
        <f t="shared" si="91"/>
        <v>4.1488331498076101E-3</v>
      </c>
      <c r="J203">
        <f t="shared" si="92"/>
        <v>3.1023481060431799E-3</v>
      </c>
      <c r="K203">
        <f t="shared" si="93"/>
        <v>0.24192661465349999</v>
      </c>
      <c r="L203">
        <f t="shared" si="94"/>
        <v>-1E+17</v>
      </c>
      <c r="M203">
        <f>VALUE(VLOOKUP(B203,'LOOK UP Optimal Policy'!A:F,6,FALSE))</f>
        <v>0</v>
      </c>
      <c r="N203">
        <f t="shared" si="95"/>
        <v>2</v>
      </c>
      <c r="O203">
        <f t="shared" si="96"/>
        <v>0</v>
      </c>
      <c r="P203">
        <f t="shared" si="97"/>
        <v>0</v>
      </c>
      <c r="Q203">
        <f t="shared" si="98"/>
        <v>0</v>
      </c>
      <c r="R203">
        <f t="shared" si="99"/>
        <v>0</v>
      </c>
      <c r="S203">
        <f t="shared" si="100"/>
        <v>0</v>
      </c>
      <c r="T203">
        <f t="shared" si="101"/>
        <v>0</v>
      </c>
      <c r="U203">
        <f t="shared" si="102"/>
        <v>0</v>
      </c>
      <c r="V203">
        <f t="shared" si="103"/>
        <v>0</v>
      </c>
      <c r="W203">
        <f t="shared" si="104"/>
        <v>0</v>
      </c>
      <c r="X203">
        <f t="shared" si="105"/>
        <v>0</v>
      </c>
      <c r="Y203">
        <f t="shared" si="106"/>
        <v>0</v>
      </c>
      <c r="Z203">
        <f t="shared" si="107"/>
        <v>1.7149139030237692E-2</v>
      </c>
      <c r="AA203">
        <f t="shared" si="108"/>
        <v>0</v>
      </c>
      <c r="AB203">
        <f t="shared" si="109"/>
        <v>1.7149139030237692E-2</v>
      </c>
      <c r="AC203">
        <f t="shared" si="110"/>
        <v>0</v>
      </c>
      <c r="AD203">
        <f t="shared" si="111"/>
        <v>0</v>
      </c>
    </row>
    <row r="204" spans="1:30" x14ac:dyDescent="0.2">
      <c r="A204" t="str">
        <f t="shared" si="84"/>
        <v>State [sum=10, ace=0, dealerCard=1, Pair=1]</v>
      </c>
      <c r="B204" t="str">
        <f t="shared" si="85"/>
        <v>10011</v>
      </c>
      <c r="C204" t="str">
        <f t="shared" si="86"/>
        <v>10</v>
      </c>
      <c r="D204" t="str">
        <f t="shared" si="87"/>
        <v>0</v>
      </c>
      <c r="E204" t="str">
        <f t="shared" si="88"/>
        <v>1</v>
      </c>
      <c r="F204" t="str">
        <f t="shared" si="89"/>
        <v>1</v>
      </c>
      <c r="G204" t="str">
        <f t="shared" si="90"/>
        <v>[-0.008713429476971115, -0.5186663462407871, -0.4350295564415662, -0.016922240884079284]</v>
      </c>
      <c r="H204" t="s">
        <v>765</v>
      </c>
      <c r="I204">
        <f t="shared" si="91"/>
        <v>-8.7134294769711101E-3</v>
      </c>
      <c r="J204">
        <f t="shared" si="92"/>
        <v>-0.518666346240787</v>
      </c>
      <c r="K204">
        <f t="shared" si="93"/>
        <v>-0.43502955644156599</v>
      </c>
      <c r="L204">
        <f t="shared" si="94"/>
        <v>-1.69222408840792E-2</v>
      </c>
      <c r="M204">
        <f>VALUE(VLOOKUP(B204,'LOOK UP Optimal Policy'!A:F,6,FALSE))</f>
        <v>0</v>
      </c>
      <c r="N204">
        <f t="shared" si="95"/>
        <v>0</v>
      </c>
      <c r="O204">
        <f t="shared" si="96"/>
        <v>1</v>
      </c>
      <c r="P204">
        <f t="shared" si="97"/>
        <v>0</v>
      </c>
      <c r="Q204">
        <f t="shared" si="98"/>
        <v>0</v>
      </c>
      <c r="R204">
        <f t="shared" si="99"/>
        <v>0</v>
      </c>
      <c r="S204">
        <f t="shared" si="100"/>
        <v>0</v>
      </c>
      <c r="T204">
        <f t="shared" si="101"/>
        <v>0</v>
      </c>
      <c r="U204">
        <f t="shared" si="102"/>
        <v>0</v>
      </c>
      <c r="V204">
        <f t="shared" si="103"/>
        <v>0</v>
      </c>
      <c r="W204">
        <f t="shared" si="104"/>
        <v>0</v>
      </c>
      <c r="X204">
        <f t="shared" si="105"/>
        <v>0</v>
      </c>
      <c r="Y204">
        <f t="shared" si="106"/>
        <v>0</v>
      </c>
      <c r="Z204">
        <f t="shared" si="107"/>
        <v>0</v>
      </c>
      <c r="AA204">
        <f t="shared" si="108"/>
        <v>0</v>
      </c>
      <c r="AB204">
        <f t="shared" si="109"/>
        <v>1</v>
      </c>
      <c r="AC204">
        <f t="shared" si="110"/>
        <v>1</v>
      </c>
      <c r="AD204">
        <f t="shared" si="111"/>
        <v>1</v>
      </c>
    </row>
    <row r="205" spans="1:30" x14ac:dyDescent="0.2">
      <c r="A205" t="str">
        <f t="shared" si="84"/>
        <v>State [sum=12, ace=0, dealerCard=6, Pair=0]</v>
      </c>
      <c r="B205" t="str">
        <f t="shared" si="85"/>
        <v>12060</v>
      </c>
      <c r="C205" t="str">
        <f t="shared" si="86"/>
        <v>12</v>
      </c>
      <c r="D205" t="str">
        <f t="shared" si="87"/>
        <v>0</v>
      </c>
      <c r="E205" t="str">
        <f t="shared" si="88"/>
        <v>6</v>
      </c>
      <c r="F205" t="str">
        <f t="shared" si="89"/>
        <v>0</v>
      </c>
      <c r="G205" t="str">
        <f t="shared" si="90"/>
        <v>[-0.23810777314144335, 0.10564882217970645, -0.31713370917682543, null]</v>
      </c>
      <c r="H205" t="s">
        <v>766</v>
      </c>
      <c r="I205">
        <f t="shared" si="91"/>
        <v>-0.23810777314144299</v>
      </c>
      <c r="J205">
        <f t="shared" si="92"/>
        <v>0.105648822179706</v>
      </c>
      <c r="K205">
        <f t="shared" si="93"/>
        <v>-0.31713370917682498</v>
      </c>
      <c r="L205">
        <f t="shared" si="94"/>
        <v>-1E+17</v>
      </c>
      <c r="M205">
        <f>VALUE(VLOOKUP(B205,'LOOK UP Optimal Policy'!A:F,6,FALSE))</f>
        <v>1</v>
      </c>
      <c r="N205">
        <f t="shared" si="95"/>
        <v>1</v>
      </c>
      <c r="O205">
        <f t="shared" si="96"/>
        <v>1</v>
      </c>
      <c r="P205">
        <f t="shared" si="97"/>
        <v>0</v>
      </c>
      <c r="Q205">
        <f t="shared" si="98"/>
        <v>0</v>
      </c>
      <c r="R205">
        <f t="shared" si="99"/>
        <v>0</v>
      </c>
      <c r="S205">
        <f t="shared" si="100"/>
        <v>0</v>
      </c>
      <c r="T205">
        <f t="shared" si="101"/>
        <v>0</v>
      </c>
      <c r="U205">
        <f t="shared" si="102"/>
        <v>0</v>
      </c>
      <c r="V205">
        <f t="shared" si="103"/>
        <v>0</v>
      </c>
      <c r="W205">
        <f t="shared" si="104"/>
        <v>0</v>
      </c>
      <c r="X205">
        <f t="shared" si="105"/>
        <v>0</v>
      </c>
      <c r="Y205">
        <f t="shared" si="106"/>
        <v>0</v>
      </c>
      <c r="Z205">
        <f t="shared" si="107"/>
        <v>0</v>
      </c>
      <c r="AA205">
        <f t="shared" si="108"/>
        <v>0</v>
      </c>
      <c r="AB205">
        <f t="shared" si="109"/>
        <v>1</v>
      </c>
      <c r="AC205">
        <f t="shared" si="110"/>
        <v>1</v>
      </c>
      <c r="AD205">
        <f t="shared" si="111"/>
        <v>1</v>
      </c>
    </row>
    <row r="206" spans="1:30" x14ac:dyDescent="0.2">
      <c r="A206" t="str">
        <f t="shared" si="84"/>
        <v>State [sum=17, ace=1, dealerCard=8, Pair=0]</v>
      </c>
      <c r="B206" t="str">
        <f t="shared" si="85"/>
        <v>17180</v>
      </c>
      <c r="C206" t="str">
        <f t="shared" si="86"/>
        <v>17</v>
      </c>
      <c r="D206" t="str">
        <f t="shared" si="87"/>
        <v>1</v>
      </c>
      <c r="E206" t="str">
        <f t="shared" si="88"/>
        <v>8</v>
      </c>
      <c r="F206" t="str">
        <f t="shared" si="89"/>
        <v>0</v>
      </c>
      <c r="G206" t="str">
        <f t="shared" si="90"/>
        <v>[-0.010554345030953136, -0.3927832871065453, -0.6601378970469814, null]</v>
      </c>
      <c r="H206" t="s">
        <v>767</v>
      </c>
      <c r="I206">
        <f t="shared" si="91"/>
        <v>-1.0554345030953099E-2</v>
      </c>
      <c r="J206">
        <f t="shared" si="92"/>
        <v>-0.39278328710654498</v>
      </c>
      <c r="K206">
        <f t="shared" si="93"/>
        <v>-0.660137897046981</v>
      </c>
      <c r="L206">
        <f t="shared" si="94"/>
        <v>-1E+17</v>
      </c>
      <c r="M206">
        <f>VALUE(VLOOKUP(B206,'LOOK UP Optimal Policy'!A:F,6,FALSE))</f>
        <v>0</v>
      </c>
      <c r="N206">
        <f t="shared" si="95"/>
        <v>0</v>
      </c>
      <c r="O206">
        <f t="shared" si="96"/>
        <v>1</v>
      </c>
      <c r="P206">
        <f t="shared" si="97"/>
        <v>0</v>
      </c>
      <c r="Q206">
        <f t="shared" si="98"/>
        <v>0</v>
      </c>
      <c r="R206">
        <f t="shared" si="99"/>
        <v>0</v>
      </c>
      <c r="S206">
        <f t="shared" si="100"/>
        <v>0</v>
      </c>
      <c r="T206">
        <f t="shared" si="101"/>
        <v>0</v>
      </c>
      <c r="U206">
        <f t="shared" si="102"/>
        <v>0</v>
      </c>
      <c r="V206">
        <f t="shared" si="103"/>
        <v>0</v>
      </c>
      <c r="W206">
        <f t="shared" si="104"/>
        <v>0</v>
      </c>
      <c r="X206">
        <f t="shared" si="105"/>
        <v>0</v>
      </c>
      <c r="Y206">
        <f t="shared" si="106"/>
        <v>0</v>
      </c>
      <c r="Z206">
        <f t="shared" si="107"/>
        <v>0</v>
      </c>
      <c r="AA206">
        <f t="shared" si="108"/>
        <v>0</v>
      </c>
      <c r="AB206">
        <f t="shared" si="109"/>
        <v>1</v>
      </c>
      <c r="AC206">
        <f t="shared" si="110"/>
        <v>1</v>
      </c>
      <c r="AD206">
        <f t="shared" si="111"/>
        <v>1</v>
      </c>
    </row>
    <row r="207" spans="1:30" x14ac:dyDescent="0.2">
      <c r="A207" t="str">
        <f t="shared" si="84"/>
        <v>State [sum=12, ace=0, dealerCard=6, Pair=1]</v>
      </c>
      <c r="B207" t="str">
        <f t="shared" si="85"/>
        <v>12061</v>
      </c>
      <c r="C207" t="str">
        <f t="shared" si="86"/>
        <v>12</v>
      </c>
      <c r="D207" t="str">
        <f t="shared" si="87"/>
        <v>0</v>
      </c>
      <c r="E207" t="str">
        <f t="shared" si="88"/>
        <v>6</v>
      </c>
      <c r="F207" t="str">
        <f t="shared" si="89"/>
        <v>1</v>
      </c>
      <c r="G207" t="str">
        <f t="shared" si="90"/>
        <v>[-0.2665279648454848, -0.04004946488863332, -0.19137607156489328, 0.006462292901795754]</v>
      </c>
      <c r="H207" t="s">
        <v>768</v>
      </c>
      <c r="I207">
        <f t="shared" si="91"/>
        <v>-0.26652796484548402</v>
      </c>
      <c r="J207">
        <f t="shared" si="92"/>
        <v>-4.0049464888633299E-2</v>
      </c>
      <c r="K207">
        <f t="shared" si="93"/>
        <v>-0.191376071564893</v>
      </c>
      <c r="L207">
        <f t="shared" si="94"/>
        <v>6.4622929017957497E-3</v>
      </c>
      <c r="M207">
        <f>VALUE(VLOOKUP(B207,'LOOK UP Optimal Policy'!A:F,6,FALSE))</f>
        <v>3</v>
      </c>
      <c r="N207">
        <f t="shared" si="95"/>
        <v>3</v>
      </c>
      <c r="O207">
        <f t="shared" si="96"/>
        <v>1</v>
      </c>
      <c r="P207">
        <f t="shared" si="97"/>
        <v>0</v>
      </c>
      <c r="Q207">
        <f t="shared" si="98"/>
        <v>0</v>
      </c>
      <c r="R207">
        <f t="shared" si="99"/>
        <v>0</v>
      </c>
      <c r="S207">
        <f t="shared" si="100"/>
        <v>0</v>
      </c>
      <c r="T207">
        <f t="shared" si="101"/>
        <v>0</v>
      </c>
      <c r="U207">
        <f t="shared" si="102"/>
        <v>0</v>
      </c>
      <c r="V207">
        <f t="shared" si="103"/>
        <v>0</v>
      </c>
      <c r="W207">
        <f t="shared" si="104"/>
        <v>0</v>
      </c>
      <c r="X207">
        <f t="shared" si="105"/>
        <v>0</v>
      </c>
      <c r="Y207">
        <f t="shared" si="106"/>
        <v>0</v>
      </c>
      <c r="Z207">
        <f t="shared" si="107"/>
        <v>0</v>
      </c>
      <c r="AA207">
        <f t="shared" si="108"/>
        <v>0</v>
      </c>
      <c r="AB207">
        <f t="shared" si="109"/>
        <v>1</v>
      </c>
      <c r="AC207">
        <f t="shared" si="110"/>
        <v>1</v>
      </c>
      <c r="AD207">
        <f t="shared" si="111"/>
        <v>1</v>
      </c>
    </row>
    <row r="208" spans="1:30" x14ac:dyDescent="0.2">
      <c r="A208" t="str">
        <f t="shared" si="84"/>
        <v>State [sum=14, ace=1, dealerCard=1, Pair=0]</v>
      </c>
      <c r="B208" t="str">
        <f t="shared" si="85"/>
        <v>14110</v>
      </c>
      <c r="C208" t="str">
        <f t="shared" si="86"/>
        <v>14</v>
      </c>
      <c r="D208" t="str">
        <f t="shared" si="87"/>
        <v>1</v>
      </c>
      <c r="E208" t="str">
        <f t="shared" si="88"/>
        <v>1</v>
      </c>
      <c r="F208" t="str">
        <f t="shared" si="89"/>
        <v>0</v>
      </c>
      <c r="G208" t="str">
        <f t="shared" si="90"/>
        <v>[-0.010042886065453144, -0.6283132786079703, -1.0655196227709836, null]</v>
      </c>
      <c r="H208" t="s">
        <v>769</v>
      </c>
      <c r="I208">
        <f t="shared" si="91"/>
        <v>-1.00428860654531E-2</v>
      </c>
      <c r="J208">
        <f t="shared" si="92"/>
        <v>-0.62831327860797004</v>
      </c>
      <c r="K208">
        <f t="shared" si="93"/>
        <v>-1.06551962277098</v>
      </c>
      <c r="L208">
        <f t="shared" si="94"/>
        <v>-1E+17</v>
      </c>
      <c r="M208">
        <f>VALUE(VLOOKUP(B208,'LOOK UP Optimal Policy'!A:F,6,FALSE))</f>
        <v>0</v>
      </c>
      <c r="N208">
        <f t="shared" si="95"/>
        <v>0</v>
      </c>
      <c r="O208">
        <f t="shared" si="96"/>
        <v>1</v>
      </c>
      <c r="P208">
        <f t="shared" si="97"/>
        <v>0</v>
      </c>
      <c r="Q208">
        <f t="shared" si="98"/>
        <v>0</v>
      </c>
      <c r="R208">
        <f t="shared" si="99"/>
        <v>0</v>
      </c>
      <c r="S208">
        <f t="shared" si="100"/>
        <v>0</v>
      </c>
      <c r="T208">
        <f t="shared" si="101"/>
        <v>0</v>
      </c>
      <c r="U208">
        <f t="shared" si="102"/>
        <v>0</v>
      </c>
      <c r="V208">
        <f t="shared" si="103"/>
        <v>0</v>
      </c>
      <c r="W208">
        <f t="shared" si="104"/>
        <v>0</v>
      </c>
      <c r="X208">
        <f t="shared" si="105"/>
        <v>0</v>
      </c>
      <c r="Y208">
        <f t="shared" si="106"/>
        <v>0</v>
      </c>
      <c r="Z208">
        <f t="shared" si="107"/>
        <v>0</v>
      </c>
      <c r="AA208">
        <f t="shared" si="108"/>
        <v>0</v>
      </c>
      <c r="AB208">
        <f t="shared" si="109"/>
        <v>1</v>
      </c>
      <c r="AC208">
        <f t="shared" si="110"/>
        <v>1</v>
      </c>
      <c r="AD208">
        <f t="shared" si="111"/>
        <v>1</v>
      </c>
    </row>
    <row r="209" spans="1:30" x14ac:dyDescent="0.2">
      <c r="A209" t="str">
        <f t="shared" si="84"/>
        <v>State [sum=11, ace=0, dealerCard=4, Pair=0]</v>
      </c>
      <c r="B209" t="str">
        <f t="shared" si="85"/>
        <v>11040</v>
      </c>
      <c r="C209" t="str">
        <f t="shared" si="86"/>
        <v>11</v>
      </c>
      <c r="D209" t="str">
        <f t="shared" si="87"/>
        <v>0</v>
      </c>
      <c r="E209" t="str">
        <f t="shared" si="88"/>
        <v>4</v>
      </c>
      <c r="F209" t="str">
        <f t="shared" si="89"/>
        <v>0</v>
      </c>
      <c r="G209" t="str">
        <f t="shared" si="90"/>
        <v>[0.014891592391430212, -0.10755945992920497, 0.5407096900140502, null]</v>
      </c>
      <c r="H209" t="s">
        <v>770</v>
      </c>
      <c r="I209">
        <f t="shared" si="91"/>
        <v>1.4891592391430199E-2</v>
      </c>
      <c r="J209">
        <f t="shared" si="92"/>
        <v>-0.107559459929204</v>
      </c>
      <c r="K209">
        <f t="shared" si="93"/>
        <v>0.54070969001405</v>
      </c>
      <c r="L209">
        <f t="shared" si="94"/>
        <v>-1E+17</v>
      </c>
      <c r="M209">
        <f>VALUE(VLOOKUP(B209,'LOOK UP Optimal Policy'!A:F,6,FALSE))</f>
        <v>2</v>
      </c>
      <c r="N209">
        <f t="shared" si="95"/>
        <v>2</v>
      </c>
      <c r="O209">
        <f t="shared" si="96"/>
        <v>1</v>
      </c>
      <c r="P209">
        <f t="shared" si="97"/>
        <v>0</v>
      </c>
      <c r="Q209">
        <f t="shared" si="98"/>
        <v>0</v>
      </c>
      <c r="R209">
        <f t="shared" si="99"/>
        <v>0</v>
      </c>
      <c r="S209">
        <f t="shared" si="100"/>
        <v>0</v>
      </c>
      <c r="T209">
        <f t="shared" si="101"/>
        <v>0</v>
      </c>
      <c r="U209">
        <f t="shared" si="102"/>
        <v>0</v>
      </c>
      <c r="V209">
        <f t="shared" si="103"/>
        <v>0</v>
      </c>
      <c r="W209">
        <f t="shared" si="104"/>
        <v>0</v>
      </c>
      <c r="X209">
        <f t="shared" si="105"/>
        <v>0</v>
      </c>
      <c r="Y209">
        <f t="shared" si="106"/>
        <v>0</v>
      </c>
      <c r="Z209">
        <f t="shared" si="107"/>
        <v>0</v>
      </c>
      <c r="AA209">
        <f t="shared" si="108"/>
        <v>0</v>
      </c>
      <c r="AB209">
        <f t="shared" si="109"/>
        <v>1</v>
      </c>
      <c r="AC209">
        <f t="shared" si="110"/>
        <v>1</v>
      </c>
      <c r="AD209">
        <f t="shared" si="111"/>
        <v>1</v>
      </c>
    </row>
    <row r="210" spans="1:30" x14ac:dyDescent="0.2">
      <c r="A210" t="str">
        <f t="shared" si="84"/>
        <v>State [sum=16, ace=1, dealerCard=6, Pair=0]</v>
      </c>
      <c r="B210" t="str">
        <f t="shared" si="85"/>
        <v>16160</v>
      </c>
      <c r="C210" t="str">
        <f t="shared" si="86"/>
        <v>16</v>
      </c>
      <c r="D210" t="str">
        <f t="shared" si="87"/>
        <v>1</v>
      </c>
      <c r="E210" t="str">
        <f t="shared" si="88"/>
        <v>6</v>
      </c>
      <c r="F210" t="str">
        <f t="shared" si="89"/>
        <v>0</v>
      </c>
      <c r="G210" t="str">
        <f t="shared" si="90"/>
        <v>[0.006718953427839399, -0.050461102730927083, 0.26149536968637827, null]</v>
      </c>
      <c r="H210" t="s">
        <v>771</v>
      </c>
      <c r="I210">
        <f t="shared" si="91"/>
        <v>6.7189534278393904E-3</v>
      </c>
      <c r="J210">
        <f t="shared" si="92"/>
        <v>-5.0461102730927E-2</v>
      </c>
      <c r="K210">
        <f t="shared" si="93"/>
        <v>0.26149536968637799</v>
      </c>
      <c r="L210">
        <f t="shared" si="94"/>
        <v>-1E+17</v>
      </c>
      <c r="M210">
        <f>VALUE(VLOOKUP(B210,'LOOK UP Optimal Policy'!A:F,6,FALSE))</f>
        <v>2</v>
      </c>
      <c r="N210">
        <f t="shared" si="95"/>
        <v>2</v>
      </c>
      <c r="O210">
        <f t="shared" si="96"/>
        <v>1</v>
      </c>
      <c r="P210">
        <f t="shared" si="97"/>
        <v>0</v>
      </c>
      <c r="Q210">
        <f t="shared" si="98"/>
        <v>0</v>
      </c>
      <c r="R210">
        <f t="shared" si="99"/>
        <v>0</v>
      </c>
      <c r="S210">
        <f t="shared" si="100"/>
        <v>0</v>
      </c>
      <c r="T210">
        <f t="shared" si="101"/>
        <v>0</v>
      </c>
      <c r="U210">
        <f t="shared" si="102"/>
        <v>0</v>
      </c>
      <c r="V210">
        <f t="shared" si="103"/>
        <v>0</v>
      </c>
      <c r="W210">
        <f t="shared" si="104"/>
        <v>0</v>
      </c>
      <c r="X210">
        <f t="shared" si="105"/>
        <v>0</v>
      </c>
      <c r="Y210">
        <f t="shared" si="106"/>
        <v>0</v>
      </c>
      <c r="Z210">
        <f t="shared" si="107"/>
        <v>0</v>
      </c>
      <c r="AA210">
        <f t="shared" si="108"/>
        <v>0</v>
      </c>
      <c r="AB210">
        <f t="shared" si="109"/>
        <v>1</v>
      </c>
      <c r="AC210">
        <f t="shared" si="110"/>
        <v>1</v>
      </c>
      <c r="AD210">
        <f t="shared" si="111"/>
        <v>1</v>
      </c>
    </row>
    <row r="211" spans="1:30" x14ac:dyDescent="0.2">
      <c r="A211" t="str">
        <f t="shared" si="84"/>
        <v>State [sum=13, ace=0, dealerCard=9, Pair=0]</v>
      </c>
      <c r="B211" t="str">
        <f t="shared" si="85"/>
        <v>13090</v>
      </c>
      <c r="C211" t="str">
        <f t="shared" si="86"/>
        <v>13</v>
      </c>
      <c r="D211" t="str">
        <f t="shared" si="87"/>
        <v>0</v>
      </c>
      <c r="E211" t="str">
        <f t="shared" si="88"/>
        <v>9</v>
      </c>
      <c r="F211" t="str">
        <f t="shared" si="89"/>
        <v>0</v>
      </c>
      <c r="G211" t="str">
        <f t="shared" si="90"/>
        <v>[-0.3899999703312036, -0.5452596357957835, -0.9856432676524209, null]</v>
      </c>
      <c r="H211" t="s">
        <v>772</v>
      </c>
      <c r="I211">
        <f t="shared" si="91"/>
        <v>-0.38999997033120298</v>
      </c>
      <c r="J211">
        <f t="shared" si="92"/>
        <v>-0.54525963579578296</v>
      </c>
      <c r="K211">
        <f t="shared" si="93"/>
        <v>-0.98564326765242005</v>
      </c>
      <c r="L211">
        <f t="shared" si="94"/>
        <v>-1E+17</v>
      </c>
      <c r="M211">
        <f>VALUE(VLOOKUP(B211,'LOOK UP Optimal Policy'!A:F,6,FALSE))</f>
        <v>0</v>
      </c>
      <c r="N211">
        <f t="shared" si="95"/>
        <v>0</v>
      </c>
      <c r="O211">
        <f t="shared" si="96"/>
        <v>1</v>
      </c>
      <c r="P211">
        <f t="shared" si="97"/>
        <v>0</v>
      </c>
      <c r="Q211">
        <f t="shared" si="98"/>
        <v>0</v>
      </c>
      <c r="R211">
        <f t="shared" si="99"/>
        <v>0</v>
      </c>
      <c r="S211">
        <f t="shared" si="100"/>
        <v>0</v>
      </c>
      <c r="T211">
        <f t="shared" si="101"/>
        <v>0</v>
      </c>
      <c r="U211">
        <f t="shared" si="102"/>
        <v>0</v>
      </c>
      <c r="V211">
        <f t="shared" si="103"/>
        <v>0</v>
      </c>
      <c r="W211">
        <f t="shared" si="104"/>
        <v>0</v>
      </c>
      <c r="X211">
        <f t="shared" si="105"/>
        <v>0</v>
      </c>
      <c r="Y211">
        <f t="shared" si="106"/>
        <v>0</v>
      </c>
      <c r="Z211">
        <f t="shared" si="107"/>
        <v>0</v>
      </c>
      <c r="AA211">
        <f t="shared" si="108"/>
        <v>0</v>
      </c>
      <c r="AB211">
        <f t="shared" si="109"/>
        <v>1</v>
      </c>
      <c r="AC211">
        <f t="shared" si="110"/>
        <v>1</v>
      </c>
      <c r="AD211">
        <f t="shared" si="111"/>
        <v>1</v>
      </c>
    </row>
    <row r="212" spans="1:30" x14ac:dyDescent="0.2">
      <c r="A212" t="str">
        <f t="shared" si="84"/>
        <v>State [sum=10, ace=0, dealerCard=2, Pair=0]</v>
      </c>
      <c r="B212" t="str">
        <f t="shared" si="85"/>
        <v>10020</v>
      </c>
      <c r="C212" t="str">
        <f t="shared" si="86"/>
        <v>10</v>
      </c>
      <c r="D212" t="str">
        <f t="shared" si="87"/>
        <v>0</v>
      </c>
      <c r="E212" t="str">
        <f t="shared" si="88"/>
        <v>2</v>
      </c>
      <c r="F212" t="str">
        <f t="shared" si="89"/>
        <v>0</v>
      </c>
      <c r="G212" t="str">
        <f t="shared" si="90"/>
        <v>[0.008303283658637708, -0.12229221868339399, 0.37380742212710666, null]</v>
      </c>
      <c r="H212" t="s">
        <v>773</v>
      </c>
      <c r="I212">
        <f t="shared" si="91"/>
        <v>8.3032836586376998E-3</v>
      </c>
      <c r="J212">
        <f t="shared" si="92"/>
        <v>-0.122292218683393</v>
      </c>
      <c r="K212">
        <f t="shared" si="93"/>
        <v>0.37380742212710599</v>
      </c>
      <c r="L212">
        <f t="shared" si="94"/>
        <v>-1E+17</v>
      </c>
      <c r="M212">
        <f>VALUE(VLOOKUP(B212,'LOOK UP Optimal Policy'!A:F,6,FALSE))</f>
        <v>2</v>
      </c>
      <c r="N212">
        <f t="shared" si="95"/>
        <v>2</v>
      </c>
      <c r="O212">
        <f t="shared" si="96"/>
        <v>1</v>
      </c>
      <c r="P212">
        <f t="shared" si="97"/>
        <v>0</v>
      </c>
      <c r="Q212">
        <f t="shared" si="98"/>
        <v>0</v>
      </c>
      <c r="R212">
        <f t="shared" si="99"/>
        <v>0</v>
      </c>
      <c r="S212">
        <f t="shared" si="100"/>
        <v>0</v>
      </c>
      <c r="T212">
        <f t="shared" si="101"/>
        <v>0</v>
      </c>
      <c r="U212">
        <f t="shared" si="102"/>
        <v>0</v>
      </c>
      <c r="V212">
        <f t="shared" si="103"/>
        <v>0</v>
      </c>
      <c r="W212">
        <f t="shared" si="104"/>
        <v>0</v>
      </c>
      <c r="X212">
        <f t="shared" si="105"/>
        <v>0</v>
      </c>
      <c r="Y212">
        <f t="shared" si="106"/>
        <v>0</v>
      </c>
      <c r="Z212">
        <f t="shared" si="107"/>
        <v>0</v>
      </c>
      <c r="AA212">
        <f t="shared" si="108"/>
        <v>0</v>
      </c>
      <c r="AB212">
        <f t="shared" si="109"/>
        <v>1</v>
      </c>
      <c r="AC212">
        <f t="shared" si="110"/>
        <v>1</v>
      </c>
      <c r="AD212">
        <f t="shared" si="111"/>
        <v>1</v>
      </c>
    </row>
    <row r="213" spans="1:30" x14ac:dyDescent="0.2">
      <c r="A213" t="str">
        <f t="shared" si="84"/>
        <v>State [sum=15, ace=1, dealerCard=4, Pair=0]</v>
      </c>
      <c r="B213" t="str">
        <f t="shared" si="85"/>
        <v>15140</v>
      </c>
      <c r="C213" t="str">
        <f t="shared" si="86"/>
        <v>15</v>
      </c>
      <c r="D213" t="str">
        <f t="shared" si="87"/>
        <v>1</v>
      </c>
      <c r="E213" t="str">
        <f t="shared" si="88"/>
        <v>4</v>
      </c>
      <c r="F213" t="str">
        <f t="shared" si="89"/>
        <v>0</v>
      </c>
      <c r="G213" t="str">
        <f t="shared" si="90"/>
        <v>[0.006302861615684731, -0.06495681888153608, 0.0013251427701401856, null]</v>
      </c>
      <c r="H213" t="s">
        <v>774</v>
      </c>
      <c r="I213">
        <f t="shared" si="91"/>
        <v>6.3028616156847296E-3</v>
      </c>
      <c r="J213">
        <f t="shared" si="92"/>
        <v>-6.4956818881535996E-2</v>
      </c>
      <c r="K213">
        <f t="shared" si="93"/>
        <v>1.32514277014018E-3</v>
      </c>
      <c r="L213">
        <f t="shared" si="94"/>
        <v>-1E+17</v>
      </c>
      <c r="M213">
        <f>VALUE(VLOOKUP(B213,'LOOK UP Optimal Policy'!A:F,6,FALSE))</f>
        <v>2</v>
      </c>
      <c r="N213">
        <f t="shared" si="95"/>
        <v>0</v>
      </c>
      <c r="O213">
        <f t="shared" si="96"/>
        <v>0</v>
      </c>
      <c r="P213">
        <f t="shared" si="97"/>
        <v>0</v>
      </c>
      <c r="Q213">
        <f t="shared" si="98"/>
        <v>0</v>
      </c>
      <c r="R213">
        <f t="shared" si="99"/>
        <v>0</v>
      </c>
      <c r="S213">
        <f t="shared" si="100"/>
        <v>0.21024462394074303</v>
      </c>
      <c r="T213">
        <f t="shared" si="101"/>
        <v>0</v>
      </c>
      <c r="U213">
        <f t="shared" si="102"/>
        <v>0</v>
      </c>
      <c r="V213">
        <f t="shared" si="103"/>
        <v>0</v>
      </c>
      <c r="W213">
        <f t="shared" si="104"/>
        <v>0</v>
      </c>
      <c r="X213">
        <f t="shared" si="105"/>
        <v>0</v>
      </c>
      <c r="Y213">
        <f t="shared" si="106"/>
        <v>0</v>
      </c>
      <c r="Z213">
        <f t="shared" si="107"/>
        <v>0</v>
      </c>
      <c r="AA213">
        <f t="shared" si="108"/>
        <v>0</v>
      </c>
      <c r="AB213">
        <f t="shared" si="109"/>
        <v>0.21024462394074303</v>
      </c>
      <c r="AC213">
        <f t="shared" si="110"/>
        <v>0</v>
      </c>
      <c r="AD213">
        <f t="shared" si="111"/>
        <v>0</v>
      </c>
    </row>
    <row r="214" spans="1:30" x14ac:dyDescent="0.2">
      <c r="A214" t="str">
        <f t="shared" si="84"/>
        <v>State [sum=12, ace=0, dealerCard=10, Pair=1]</v>
      </c>
      <c r="B214" t="str">
        <f t="shared" si="85"/>
        <v>120101</v>
      </c>
      <c r="C214" t="str">
        <f t="shared" si="86"/>
        <v>12</v>
      </c>
      <c r="D214" t="str">
        <f t="shared" si="87"/>
        <v>0</v>
      </c>
      <c r="E214" t="str">
        <f t="shared" si="88"/>
        <v>10</v>
      </c>
      <c r="F214" t="str">
        <f t="shared" si="89"/>
        <v>1</v>
      </c>
      <c r="G214" t="str">
        <f t="shared" si="90"/>
        <v>[-0.40477392638527204, -0.48748927597976227, -0.8317739007632442, -0.029364419910870323]</v>
      </c>
      <c r="H214" t="s">
        <v>775</v>
      </c>
      <c r="I214">
        <f t="shared" si="91"/>
        <v>-0.40477392638527199</v>
      </c>
      <c r="J214">
        <f t="shared" si="92"/>
        <v>-0.48748927597976199</v>
      </c>
      <c r="K214">
        <f t="shared" si="93"/>
        <v>-0.83177390076324398</v>
      </c>
      <c r="L214">
        <f t="shared" si="94"/>
        <v>2.9364419910870299E-2</v>
      </c>
      <c r="M214">
        <f>VALUE(VLOOKUP(B214,'LOOK UP Optimal Policy'!A:F,6,FALSE))</f>
        <v>0</v>
      </c>
      <c r="N214">
        <f t="shared" si="95"/>
        <v>3</v>
      </c>
      <c r="O214">
        <f t="shared" si="96"/>
        <v>0</v>
      </c>
      <c r="P214">
        <f t="shared" si="97"/>
        <v>0</v>
      </c>
      <c r="Q214">
        <f t="shared" si="98"/>
        <v>0</v>
      </c>
      <c r="R214">
        <f t="shared" si="99"/>
        <v>0</v>
      </c>
      <c r="S214">
        <f t="shared" si="100"/>
        <v>0</v>
      </c>
      <c r="T214">
        <f t="shared" si="101"/>
        <v>0</v>
      </c>
      <c r="U214">
        <f t="shared" si="102"/>
        <v>0</v>
      </c>
      <c r="V214">
        <f t="shared" si="103"/>
        <v>0</v>
      </c>
      <c r="W214">
        <f t="shared" si="104"/>
        <v>0</v>
      </c>
      <c r="X214">
        <f t="shared" si="105"/>
        <v>0</v>
      </c>
      <c r="Y214">
        <f t="shared" si="106"/>
        <v>0</v>
      </c>
      <c r="Z214">
        <f t="shared" si="107"/>
        <v>0</v>
      </c>
      <c r="AA214">
        <f t="shared" si="108"/>
        <v>-13.784502728604229</v>
      </c>
      <c r="AB214">
        <f t="shared" si="109"/>
        <v>13.784502728604229</v>
      </c>
      <c r="AC214">
        <f t="shared" si="110"/>
        <v>0</v>
      </c>
      <c r="AD214">
        <f t="shared" si="111"/>
        <v>0</v>
      </c>
    </row>
    <row r="215" spans="1:30" x14ac:dyDescent="0.2">
      <c r="A215" t="str">
        <f t="shared" si="84"/>
        <v>State [sum=10, ace=0, dealerCard=2, Pair=1]</v>
      </c>
      <c r="B215" t="str">
        <f t="shared" si="85"/>
        <v>10021</v>
      </c>
      <c r="C215" t="str">
        <f t="shared" si="86"/>
        <v>10</v>
      </c>
      <c r="D215" t="str">
        <f t="shared" si="87"/>
        <v>0</v>
      </c>
      <c r="E215" t="str">
        <f t="shared" si="88"/>
        <v>2</v>
      </c>
      <c r="F215" t="str">
        <f t="shared" si="89"/>
        <v>1</v>
      </c>
      <c r="G215" t="str">
        <f t="shared" si="90"/>
        <v>[0.003945721572092739, -0.06613107474054601, 0.24871021928617612, -0.00284330107013872]</v>
      </c>
      <c r="H215" t="s">
        <v>776</v>
      </c>
      <c r="I215">
        <f t="shared" si="91"/>
        <v>3.9457215720927301E-3</v>
      </c>
      <c r="J215">
        <f t="shared" si="92"/>
        <v>-6.6131074740545998E-2</v>
      </c>
      <c r="K215">
        <f t="shared" si="93"/>
        <v>0.24871021928617601</v>
      </c>
      <c r="L215">
        <f t="shared" si="94"/>
        <v>-2.8433010701387198E-3</v>
      </c>
      <c r="M215">
        <f>VALUE(VLOOKUP(B215,'LOOK UP Optimal Policy'!A:F,6,FALSE))</f>
        <v>2</v>
      </c>
      <c r="N215">
        <f t="shared" si="95"/>
        <v>2</v>
      </c>
      <c r="O215">
        <f t="shared" si="96"/>
        <v>1</v>
      </c>
      <c r="P215">
        <f t="shared" si="97"/>
        <v>0</v>
      </c>
      <c r="Q215">
        <f t="shared" si="98"/>
        <v>0</v>
      </c>
      <c r="R215">
        <f t="shared" si="99"/>
        <v>0</v>
      </c>
      <c r="S215">
        <f t="shared" si="100"/>
        <v>0</v>
      </c>
      <c r="T215">
        <f t="shared" si="101"/>
        <v>0</v>
      </c>
      <c r="U215">
        <f t="shared" si="102"/>
        <v>0</v>
      </c>
      <c r="V215">
        <f t="shared" si="103"/>
        <v>0</v>
      </c>
      <c r="W215">
        <f t="shared" si="104"/>
        <v>0</v>
      </c>
      <c r="X215">
        <f t="shared" si="105"/>
        <v>0</v>
      </c>
      <c r="Y215">
        <f t="shared" si="106"/>
        <v>0</v>
      </c>
      <c r="Z215">
        <f t="shared" si="107"/>
        <v>0</v>
      </c>
      <c r="AA215">
        <f t="shared" si="108"/>
        <v>0</v>
      </c>
      <c r="AB215">
        <f t="shared" si="109"/>
        <v>1</v>
      </c>
      <c r="AC215">
        <f t="shared" si="110"/>
        <v>1</v>
      </c>
      <c r="AD215">
        <f t="shared" si="111"/>
        <v>1</v>
      </c>
    </row>
    <row r="216" spans="1:30" x14ac:dyDescent="0.2">
      <c r="A216" t="str">
        <f t="shared" si="84"/>
        <v>State [sum=12, ace=0, dealerCard=10, Pair=0]</v>
      </c>
      <c r="B216" t="str">
        <f t="shared" si="85"/>
        <v>120100</v>
      </c>
      <c r="C216" t="str">
        <f t="shared" si="86"/>
        <v>12</v>
      </c>
      <c r="D216" t="str">
        <f t="shared" si="87"/>
        <v>0</v>
      </c>
      <c r="E216" t="str">
        <f t="shared" si="88"/>
        <v>10</v>
      </c>
      <c r="F216" t="str">
        <f t="shared" si="89"/>
        <v>0</v>
      </c>
      <c r="G216" t="str">
        <f t="shared" si="90"/>
        <v>[-0.2924613902863144, -0.5131693952726379, -0.9208408969227454, null]</v>
      </c>
      <c r="H216" t="s">
        <v>777</v>
      </c>
      <c r="I216">
        <f t="shared" si="91"/>
        <v>-0.29246139028631402</v>
      </c>
      <c r="J216">
        <f t="shared" si="92"/>
        <v>-0.51316939527263705</v>
      </c>
      <c r="K216">
        <f t="shared" si="93"/>
        <v>-0.92084089692274496</v>
      </c>
      <c r="L216">
        <f t="shared" si="94"/>
        <v>-1E+17</v>
      </c>
      <c r="M216">
        <f>VALUE(VLOOKUP(B216,'LOOK UP Optimal Policy'!A:F,6,FALSE))</f>
        <v>0</v>
      </c>
      <c r="N216">
        <f t="shared" si="95"/>
        <v>0</v>
      </c>
      <c r="O216">
        <f t="shared" si="96"/>
        <v>1</v>
      </c>
      <c r="P216">
        <f t="shared" si="97"/>
        <v>0</v>
      </c>
      <c r="Q216">
        <f t="shared" si="98"/>
        <v>0</v>
      </c>
      <c r="R216">
        <f t="shared" si="99"/>
        <v>0</v>
      </c>
      <c r="S216">
        <f t="shared" si="100"/>
        <v>0</v>
      </c>
      <c r="T216">
        <f t="shared" si="101"/>
        <v>0</v>
      </c>
      <c r="U216">
        <f t="shared" si="102"/>
        <v>0</v>
      </c>
      <c r="V216">
        <f t="shared" si="103"/>
        <v>0</v>
      </c>
      <c r="W216">
        <f t="shared" si="104"/>
        <v>0</v>
      </c>
      <c r="X216">
        <f t="shared" si="105"/>
        <v>0</v>
      </c>
      <c r="Y216">
        <f t="shared" si="106"/>
        <v>0</v>
      </c>
      <c r="Z216">
        <f t="shared" si="107"/>
        <v>0</v>
      </c>
      <c r="AA216">
        <f t="shared" si="108"/>
        <v>0</v>
      </c>
      <c r="AB216">
        <f t="shared" si="109"/>
        <v>1</v>
      </c>
      <c r="AC216">
        <f t="shared" si="110"/>
        <v>1</v>
      </c>
      <c r="AD216">
        <f t="shared" si="111"/>
        <v>1</v>
      </c>
    </row>
    <row r="217" spans="1:30" x14ac:dyDescent="0.2">
      <c r="A217" t="str">
        <f t="shared" si="84"/>
        <v>State [sum=12, ace=0, dealerCard=7, Pair=0]</v>
      </c>
      <c r="B217" t="str">
        <f t="shared" si="85"/>
        <v>12070</v>
      </c>
      <c r="C217" t="str">
        <f t="shared" si="86"/>
        <v>12</v>
      </c>
      <c r="D217" t="str">
        <f t="shared" si="87"/>
        <v>0</v>
      </c>
      <c r="E217" t="str">
        <f t="shared" si="88"/>
        <v>7</v>
      </c>
      <c r="F217" t="str">
        <f t="shared" si="89"/>
        <v>0</v>
      </c>
      <c r="G217" t="str">
        <f t="shared" si="90"/>
        <v>[-0.3014138165687539, -0.43000348417744405, -0.44480009576394014, null]</v>
      </c>
      <c r="H217" t="s">
        <v>778</v>
      </c>
      <c r="I217">
        <f t="shared" si="91"/>
        <v>-0.30141381656875299</v>
      </c>
      <c r="J217">
        <f t="shared" si="92"/>
        <v>-0.430003484177444</v>
      </c>
      <c r="K217">
        <f t="shared" si="93"/>
        <v>-0.44480009576393997</v>
      </c>
      <c r="L217">
        <f t="shared" si="94"/>
        <v>-1E+17</v>
      </c>
      <c r="M217">
        <f>VALUE(VLOOKUP(B217,'LOOK UP Optimal Policy'!A:F,6,FALSE))</f>
        <v>0</v>
      </c>
      <c r="N217">
        <f t="shared" si="95"/>
        <v>0</v>
      </c>
      <c r="O217">
        <f t="shared" si="96"/>
        <v>1</v>
      </c>
      <c r="P217">
        <f t="shared" si="97"/>
        <v>0</v>
      </c>
      <c r="Q217">
        <f t="shared" si="98"/>
        <v>0</v>
      </c>
      <c r="R217">
        <f t="shared" si="99"/>
        <v>0</v>
      </c>
      <c r="S217">
        <f t="shared" si="100"/>
        <v>0</v>
      </c>
      <c r="T217">
        <f t="shared" si="101"/>
        <v>0</v>
      </c>
      <c r="U217">
        <f t="shared" si="102"/>
        <v>0</v>
      </c>
      <c r="V217">
        <f t="shared" si="103"/>
        <v>0</v>
      </c>
      <c r="W217">
        <f t="shared" si="104"/>
        <v>0</v>
      </c>
      <c r="X217">
        <f t="shared" si="105"/>
        <v>0</v>
      </c>
      <c r="Y217">
        <f t="shared" si="106"/>
        <v>0</v>
      </c>
      <c r="Z217">
        <f t="shared" si="107"/>
        <v>0</v>
      </c>
      <c r="AA217">
        <f t="shared" si="108"/>
        <v>0</v>
      </c>
      <c r="AB217">
        <f t="shared" si="109"/>
        <v>1</v>
      </c>
      <c r="AC217">
        <f t="shared" si="110"/>
        <v>1</v>
      </c>
      <c r="AD217">
        <f t="shared" si="111"/>
        <v>1</v>
      </c>
    </row>
    <row r="218" spans="1:30" x14ac:dyDescent="0.2">
      <c r="A218" t="str">
        <f t="shared" si="84"/>
        <v>State [sum=17, ace=1, dealerCard=9, Pair=0]</v>
      </c>
      <c r="B218" t="str">
        <f t="shared" si="85"/>
        <v>17190</v>
      </c>
      <c r="C218" t="str">
        <f t="shared" si="86"/>
        <v>17</v>
      </c>
      <c r="D218" t="str">
        <f t="shared" si="87"/>
        <v>1</v>
      </c>
      <c r="E218" t="str">
        <f t="shared" si="88"/>
        <v>9</v>
      </c>
      <c r="F218" t="str">
        <f t="shared" si="89"/>
        <v>0</v>
      </c>
      <c r="G218" t="str">
        <f t="shared" si="90"/>
        <v>[-0.010035834302539808, -0.41508972294798924, -0.5617208086846379, null]</v>
      </c>
      <c r="H218" t="s">
        <v>779</v>
      </c>
      <c r="I218">
        <f t="shared" si="91"/>
        <v>-1.0035834302539799E-2</v>
      </c>
      <c r="J218">
        <f t="shared" si="92"/>
        <v>-0.41508972294798901</v>
      </c>
      <c r="K218">
        <f t="shared" si="93"/>
        <v>-0.56172080868463703</v>
      </c>
      <c r="L218">
        <f t="shared" si="94"/>
        <v>-1E+17</v>
      </c>
      <c r="M218">
        <f>VALUE(VLOOKUP(B218,'LOOK UP Optimal Policy'!A:F,6,FALSE))</f>
        <v>0</v>
      </c>
      <c r="N218">
        <f t="shared" si="95"/>
        <v>0</v>
      </c>
      <c r="O218">
        <f t="shared" si="96"/>
        <v>1</v>
      </c>
      <c r="P218">
        <f t="shared" si="97"/>
        <v>0</v>
      </c>
      <c r="Q218">
        <f t="shared" si="98"/>
        <v>0</v>
      </c>
      <c r="R218">
        <f t="shared" si="99"/>
        <v>0</v>
      </c>
      <c r="S218">
        <f t="shared" si="100"/>
        <v>0</v>
      </c>
      <c r="T218">
        <f t="shared" si="101"/>
        <v>0</v>
      </c>
      <c r="U218">
        <f t="shared" si="102"/>
        <v>0</v>
      </c>
      <c r="V218">
        <f t="shared" si="103"/>
        <v>0</v>
      </c>
      <c r="W218">
        <f t="shared" si="104"/>
        <v>0</v>
      </c>
      <c r="X218">
        <f t="shared" si="105"/>
        <v>0</v>
      </c>
      <c r="Y218">
        <f t="shared" si="106"/>
        <v>0</v>
      </c>
      <c r="Z218">
        <f t="shared" si="107"/>
        <v>0</v>
      </c>
      <c r="AA218">
        <f t="shared" si="108"/>
        <v>0</v>
      </c>
      <c r="AB218">
        <f t="shared" si="109"/>
        <v>1</v>
      </c>
      <c r="AC218">
        <f t="shared" si="110"/>
        <v>1</v>
      </c>
      <c r="AD218">
        <f t="shared" si="111"/>
        <v>1</v>
      </c>
    </row>
    <row r="219" spans="1:30" x14ac:dyDescent="0.2">
      <c r="A219" t="str">
        <f t="shared" si="84"/>
        <v>State [sum=12, ace=0, dealerCard=7, Pair=1]</v>
      </c>
      <c r="B219" t="str">
        <f t="shared" si="85"/>
        <v>12071</v>
      </c>
      <c r="C219" t="str">
        <f t="shared" si="86"/>
        <v>12</v>
      </c>
      <c r="D219" t="str">
        <f t="shared" si="87"/>
        <v>0</v>
      </c>
      <c r="E219" t="str">
        <f t="shared" si="88"/>
        <v>7</v>
      </c>
      <c r="F219" t="str">
        <f t="shared" si="89"/>
        <v>1</v>
      </c>
      <c r="G219" t="str">
        <f t="shared" si="90"/>
        <v>[-0.21883813997180906, -0.21937274301857387, -0.4021338145632752, -0.01422211405989322]</v>
      </c>
      <c r="H219" t="s">
        <v>780</v>
      </c>
      <c r="I219">
        <f t="shared" si="91"/>
        <v>-0.21883813997180901</v>
      </c>
      <c r="J219">
        <f t="shared" si="92"/>
        <v>-0.21937274301857301</v>
      </c>
      <c r="K219">
        <f t="shared" si="93"/>
        <v>-0.40213381456327502</v>
      </c>
      <c r="L219">
        <f t="shared" si="94"/>
        <v>-1.4222114059893201E-2</v>
      </c>
      <c r="M219">
        <f>VALUE(VLOOKUP(B219,'LOOK UP Optimal Policy'!A:F,6,FALSE))</f>
        <v>0</v>
      </c>
      <c r="N219">
        <f t="shared" si="95"/>
        <v>3</v>
      </c>
      <c r="O219">
        <f t="shared" si="96"/>
        <v>0</v>
      </c>
      <c r="P219">
        <f t="shared" si="97"/>
        <v>0</v>
      </c>
      <c r="Q219">
        <f t="shared" si="98"/>
        <v>0</v>
      </c>
      <c r="R219">
        <f t="shared" si="99"/>
        <v>0</v>
      </c>
      <c r="S219">
        <f t="shared" si="100"/>
        <v>0</v>
      </c>
      <c r="T219">
        <f t="shared" si="101"/>
        <v>0</v>
      </c>
      <c r="U219">
        <f t="shared" si="102"/>
        <v>0</v>
      </c>
      <c r="V219">
        <f t="shared" si="103"/>
        <v>0</v>
      </c>
      <c r="W219">
        <f t="shared" si="104"/>
        <v>0</v>
      </c>
      <c r="X219">
        <f t="shared" si="105"/>
        <v>0</v>
      </c>
      <c r="Y219">
        <f t="shared" si="106"/>
        <v>0</v>
      </c>
      <c r="Z219">
        <f t="shared" si="107"/>
        <v>0</v>
      </c>
      <c r="AA219">
        <f t="shared" si="108"/>
        <v>15.387173738743897</v>
      </c>
      <c r="AB219">
        <f t="shared" si="109"/>
        <v>15.387173738743897</v>
      </c>
      <c r="AC219">
        <f t="shared" si="110"/>
        <v>0</v>
      </c>
      <c r="AD219">
        <f t="shared" si="111"/>
        <v>0</v>
      </c>
    </row>
    <row r="220" spans="1:30" x14ac:dyDescent="0.2">
      <c r="A220" t="str">
        <f t="shared" si="84"/>
        <v>State [sum=14, ace=1, dealerCard=2, Pair=0]</v>
      </c>
      <c r="B220" t="str">
        <f t="shared" si="85"/>
        <v>14120</v>
      </c>
      <c r="C220" t="str">
        <f t="shared" si="86"/>
        <v>14</v>
      </c>
      <c r="D220" t="str">
        <f t="shared" si="87"/>
        <v>1</v>
      </c>
      <c r="E220" t="str">
        <f t="shared" si="88"/>
        <v>2</v>
      </c>
      <c r="F220" t="str">
        <f t="shared" si="89"/>
        <v>0</v>
      </c>
      <c r="G220" t="str">
        <f t="shared" si="90"/>
        <v>[0.003666255919118008, -0.140430451754517, -0.1334518634224964, null]</v>
      </c>
      <c r="H220" t="s">
        <v>781</v>
      </c>
      <c r="I220">
        <f t="shared" si="91"/>
        <v>3.6662559191179998E-3</v>
      </c>
      <c r="J220">
        <f t="shared" si="92"/>
        <v>-0.14043045175451699</v>
      </c>
      <c r="K220">
        <f t="shared" si="93"/>
        <v>-0.13345186342249599</v>
      </c>
      <c r="L220">
        <f t="shared" si="94"/>
        <v>-1E+17</v>
      </c>
      <c r="M220">
        <f>VALUE(VLOOKUP(B220,'LOOK UP Optimal Policy'!A:F,6,FALSE))</f>
        <v>0</v>
      </c>
      <c r="N220">
        <f t="shared" si="95"/>
        <v>0</v>
      </c>
      <c r="O220">
        <f t="shared" si="96"/>
        <v>1</v>
      </c>
      <c r="P220">
        <f t="shared" si="97"/>
        <v>0</v>
      </c>
      <c r="Q220">
        <f t="shared" si="98"/>
        <v>0</v>
      </c>
      <c r="R220">
        <f t="shared" si="99"/>
        <v>0</v>
      </c>
      <c r="S220">
        <f t="shared" si="100"/>
        <v>0</v>
      </c>
      <c r="T220">
        <f t="shared" si="101"/>
        <v>0</v>
      </c>
      <c r="U220">
        <f t="shared" si="102"/>
        <v>0</v>
      </c>
      <c r="V220">
        <f t="shared" si="103"/>
        <v>0</v>
      </c>
      <c r="W220">
        <f t="shared" si="104"/>
        <v>0</v>
      </c>
      <c r="X220">
        <f t="shared" si="105"/>
        <v>0</v>
      </c>
      <c r="Y220">
        <f t="shared" si="106"/>
        <v>0</v>
      </c>
      <c r="Z220">
        <f t="shared" si="107"/>
        <v>0</v>
      </c>
      <c r="AA220">
        <f t="shared" si="108"/>
        <v>0</v>
      </c>
      <c r="AB220">
        <f t="shared" si="109"/>
        <v>1</v>
      </c>
      <c r="AC220">
        <f t="shared" si="110"/>
        <v>1</v>
      </c>
      <c r="AD220">
        <f t="shared" si="111"/>
        <v>1</v>
      </c>
    </row>
    <row r="221" spans="1:30" x14ac:dyDescent="0.2">
      <c r="A221" t="str">
        <f t="shared" si="84"/>
        <v>State [sum=11, ace=0, dealerCard=5, Pair=0]</v>
      </c>
      <c r="B221" t="str">
        <f t="shared" si="85"/>
        <v>11050</v>
      </c>
      <c r="C221" t="str">
        <f t="shared" si="86"/>
        <v>11</v>
      </c>
      <c r="D221" t="str">
        <f t="shared" si="87"/>
        <v>0</v>
      </c>
      <c r="E221" t="str">
        <f t="shared" si="88"/>
        <v>5</v>
      </c>
      <c r="F221" t="str">
        <f t="shared" si="89"/>
        <v>0</v>
      </c>
      <c r="G221" t="str">
        <f t="shared" si="90"/>
        <v>[0.016621890876980787, 0.05140458611536176, 0.6141121705576799, null]</v>
      </c>
      <c r="H221" t="s">
        <v>782</v>
      </c>
      <c r="I221">
        <f t="shared" si="91"/>
        <v>1.66218908769807E-2</v>
      </c>
      <c r="J221">
        <f t="shared" si="92"/>
        <v>5.1404586115361701E-2</v>
      </c>
      <c r="K221">
        <f t="shared" si="93"/>
        <v>0.61411217055767897</v>
      </c>
      <c r="L221">
        <f t="shared" si="94"/>
        <v>-1E+17</v>
      </c>
      <c r="M221">
        <f>VALUE(VLOOKUP(B221,'LOOK UP Optimal Policy'!A:F,6,FALSE))</f>
        <v>2</v>
      </c>
      <c r="N221">
        <f t="shared" si="95"/>
        <v>2</v>
      </c>
      <c r="O221">
        <f t="shared" si="96"/>
        <v>1</v>
      </c>
      <c r="P221">
        <f t="shared" si="97"/>
        <v>0</v>
      </c>
      <c r="Q221">
        <f t="shared" si="98"/>
        <v>0</v>
      </c>
      <c r="R221">
        <f t="shared" si="99"/>
        <v>0</v>
      </c>
      <c r="S221">
        <f t="shared" si="100"/>
        <v>0</v>
      </c>
      <c r="T221">
        <f t="shared" si="101"/>
        <v>0</v>
      </c>
      <c r="U221">
        <f t="shared" si="102"/>
        <v>0</v>
      </c>
      <c r="V221">
        <f t="shared" si="103"/>
        <v>0</v>
      </c>
      <c r="W221">
        <f t="shared" si="104"/>
        <v>0</v>
      </c>
      <c r="X221">
        <f t="shared" si="105"/>
        <v>0</v>
      </c>
      <c r="Y221">
        <f t="shared" si="106"/>
        <v>0</v>
      </c>
      <c r="Z221">
        <f t="shared" si="107"/>
        <v>0</v>
      </c>
      <c r="AA221">
        <f t="shared" si="108"/>
        <v>0</v>
      </c>
      <c r="AB221">
        <f t="shared" si="109"/>
        <v>1</v>
      </c>
      <c r="AC221">
        <f t="shared" si="110"/>
        <v>1</v>
      </c>
      <c r="AD221">
        <f t="shared" si="111"/>
        <v>1</v>
      </c>
    </row>
    <row r="222" spans="1:30" x14ac:dyDescent="0.2">
      <c r="A222" t="str">
        <f t="shared" si="84"/>
        <v>State [sum=16, ace=1, dealerCard=7, Pair=0]</v>
      </c>
      <c r="B222" t="str">
        <f t="shared" si="85"/>
        <v>16170</v>
      </c>
      <c r="C222" t="str">
        <f t="shared" si="86"/>
        <v>16</v>
      </c>
      <c r="D222" t="str">
        <f t="shared" si="87"/>
        <v>1</v>
      </c>
      <c r="E222" t="str">
        <f t="shared" si="88"/>
        <v>7</v>
      </c>
      <c r="F222" t="str">
        <f t="shared" si="89"/>
        <v>0</v>
      </c>
      <c r="G222" t="str">
        <f t="shared" si="90"/>
        <v>[-0.0029670006941457747, -0.5102219389379545, -0.24113696055921546, null]</v>
      </c>
      <c r="H222" t="s">
        <v>783</v>
      </c>
      <c r="I222">
        <f t="shared" si="91"/>
        <v>-2.96700069414577E-3</v>
      </c>
      <c r="J222">
        <f t="shared" si="92"/>
        <v>-0.51022193893795398</v>
      </c>
      <c r="K222">
        <f t="shared" si="93"/>
        <v>-0.24113696055921499</v>
      </c>
      <c r="L222">
        <f t="shared" si="94"/>
        <v>-1E+17</v>
      </c>
      <c r="M222">
        <f>VALUE(VLOOKUP(B222,'LOOK UP Optimal Policy'!A:F,6,FALSE))</f>
        <v>0</v>
      </c>
      <c r="N222">
        <f t="shared" si="95"/>
        <v>0</v>
      </c>
      <c r="O222">
        <f t="shared" si="96"/>
        <v>1</v>
      </c>
      <c r="P222">
        <f t="shared" si="97"/>
        <v>0</v>
      </c>
      <c r="Q222">
        <f t="shared" si="98"/>
        <v>0</v>
      </c>
      <c r="R222">
        <f t="shared" si="99"/>
        <v>0</v>
      </c>
      <c r="S222">
        <f t="shared" si="100"/>
        <v>0</v>
      </c>
      <c r="T222">
        <f t="shared" si="101"/>
        <v>0</v>
      </c>
      <c r="U222">
        <f t="shared" si="102"/>
        <v>0</v>
      </c>
      <c r="V222">
        <f t="shared" si="103"/>
        <v>0</v>
      </c>
      <c r="W222">
        <f t="shared" si="104"/>
        <v>0</v>
      </c>
      <c r="X222">
        <f t="shared" si="105"/>
        <v>0</v>
      </c>
      <c r="Y222">
        <f t="shared" si="106"/>
        <v>0</v>
      </c>
      <c r="Z222">
        <f t="shared" si="107"/>
        <v>0</v>
      </c>
      <c r="AA222">
        <f t="shared" si="108"/>
        <v>0</v>
      </c>
      <c r="AB222">
        <f t="shared" si="109"/>
        <v>1</v>
      </c>
      <c r="AC222">
        <f t="shared" si="110"/>
        <v>1</v>
      </c>
      <c r="AD222">
        <f t="shared" si="111"/>
        <v>1</v>
      </c>
    </row>
    <row r="223" spans="1:30" x14ac:dyDescent="0.2">
      <c r="A223" t="str">
        <f t="shared" si="84"/>
        <v>State [sum=10, ace=0, dealerCard=3, Pair=0]</v>
      </c>
      <c r="B223" t="str">
        <f t="shared" si="85"/>
        <v>10030</v>
      </c>
      <c r="C223" t="str">
        <f t="shared" si="86"/>
        <v>10</v>
      </c>
      <c r="D223" t="str">
        <f t="shared" si="87"/>
        <v>0</v>
      </c>
      <c r="E223" t="str">
        <f t="shared" si="88"/>
        <v>3</v>
      </c>
      <c r="F223" t="str">
        <f t="shared" si="89"/>
        <v>0</v>
      </c>
      <c r="G223" t="str">
        <f t="shared" si="90"/>
        <v>[0.010620672837382147, -0.19539005957351116, 0.2812896696747871, null]</v>
      </c>
      <c r="H223" t="s">
        <v>784</v>
      </c>
      <c r="I223">
        <f t="shared" si="91"/>
        <v>1.0620672837382101E-2</v>
      </c>
      <c r="J223">
        <f t="shared" si="92"/>
        <v>-0.19539005957351099</v>
      </c>
      <c r="K223">
        <f t="shared" si="93"/>
        <v>0.28128966967478702</v>
      </c>
      <c r="L223">
        <f t="shared" si="94"/>
        <v>-1E+17</v>
      </c>
      <c r="M223">
        <f>VALUE(VLOOKUP(B223,'LOOK UP Optimal Policy'!A:F,6,FALSE))</f>
        <v>2</v>
      </c>
      <c r="N223">
        <f t="shared" si="95"/>
        <v>2</v>
      </c>
      <c r="O223">
        <f t="shared" si="96"/>
        <v>1</v>
      </c>
      <c r="P223">
        <f t="shared" si="97"/>
        <v>0</v>
      </c>
      <c r="Q223">
        <f t="shared" si="98"/>
        <v>0</v>
      </c>
      <c r="R223">
        <f t="shared" si="99"/>
        <v>0</v>
      </c>
      <c r="S223">
        <f t="shared" si="100"/>
        <v>0</v>
      </c>
      <c r="T223">
        <f t="shared" si="101"/>
        <v>0</v>
      </c>
      <c r="U223">
        <f t="shared" si="102"/>
        <v>0</v>
      </c>
      <c r="V223">
        <f t="shared" si="103"/>
        <v>0</v>
      </c>
      <c r="W223">
        <f t="shared" si="104"/>
        <v>0</v>
      </c>
      <c r="X223">
        <f t="shared" si="105"/>
        <v>0</v>
      </c>
      <c r="Y223">
        <f t="shared" si="106"/>
        <v>0</v>
      </c>
      <c r="Z223">
        <f t="shared" si="107"/>
        <v>0</v>
      </c>
      <c r="AA223">
        <f t="shared" si="108"/>
        <v>0</v>
      </c>
      <c r="AB223">
        <f t="shared" si="109"/>
        <v>1</v>
      </c>
      <c r="AC223">
        <f t="shared" si="110"/>
        <v>1</v>
      </c>
      <c r="AD223">
        <f t="shared" si="111"/>
        <v>1</v>
      </c>
    </row>
    <row r="224" spans="1:30" x14ac:dyDescent="0.2">
      <c r="A224" t="str">
        <f t="shared" si="84"/>
        <v>State [sum=15, ace=1, dealerCard=5, Pair=0]</v>
      </c>
      <c r="B224" t="str">
        <f t="shared" si="85"/>
        <v>15150</v>
      </c>
      <c r="C224" t="str">
        <f t="shared" si="86"/>
        <v>15</v>
      </c>
      <c r="D224" t="str">
        <f t="shared" si="87"/>
        <v>1</v>
      </c>
      <c r="E224" t="str">
        <f t="shared" si="88"/>
        <v>5</v>
      </c>
      <c r="F224" t="str">
        <f t="shared" si="89"/>
        <v>0</v>
      </c>
      <c r="G224" t="str">
        <f t="shared" si="90"/>
        <v>[0.009482373806485924, -0.05665607925406873, 0.4874354276603345, null]</v>
      </c>
      <c r="H224" t="s">
        <v>785</v>
      </c>
      <c r="I224">
        <f t="shared" si="91"/>
        <v>9.4823738064859203E-3</v>
      </c>
      <c r="J224">
        <f t="shared" si="92"/>
        <v>-5.6656079254068702E-2</v>
      </c>
      <c r="K224">
        <f t="shared" si="93"/>
        <v>0.48743542766033399</v>
      </c>
      <c r="L224">
        <f t="shared" si="94"/>
        <v>-1E+17</v>
      </c>
      <c r="M224">
        <f>VALUE(VLOOKUP(B224,'LOOK UP Optimal Policy'!A:F,6,FALSE))</f>
        <v>2</v>
      </c>
      <c r="N224">
        <f t="shared" si="95"/>
        <v>2</v>
      </c>
      <c r="O224">
        <f t="shared" si="96"/>
        <v>1</v>
      </c>
      <c r="P224">
        <f t="shared" si="97"/>
        <v>0</v>
      </c>
      <c r="Q224">
        <f t="shared" si="98"/>
        <v>0</v>
      </c>
      <c r="R224">
        <f t="shared" si="99"/>
        <v>0</v>
      </c>
      <c r="S224">
        <f t="shared" si="100"/>
        <v>0</v>
      </c>
      <c r="T224">
        <f t="shared" si="101"/>
        <v>0</v>
      </c>
      <c r="U224">
        <f t="shared" si="102"/>
        <v>0</v>
      </c>
      <c r="V224">
        <f t="shared" si="103"/>
        <v>0</v>
      </c>
      <c r="W224">
        <f t="shared" si="104"/>
        <v>0</v>
      </c>
      <c r="X224">
        <f t="shared" si="105"/>
        <v>0</v>
      </c>
      <c r="Y224">
        <f t="shared" si="106"/>
        <v>0</v>
      </c>
      <c r="Z224">
        <f t="shared" si="107"/>
        <v>0</v>
      </c>
      <c r="AA224">
        <f t="shared" si="108"/>
        <v>0</v>
      </c>
      <c r="AB224">
        <f t="shared" si="109"/>
        <v>1</v>
      </c>
      <c r="AC224">
        <f t="shared" si="110"/>
        <v>1</v>
      </c>
      <c r="AD224">
        <f t="shared" si="111"/>
        <v>1</v>
      </c>
    </row>
    <row r="225" spans="1:30" x14ac:dyDescent="0.2">
      <c r="A225" t="str">
        <f t="shared" si="84"/>
        <v>State [sum=14, ace=1, dealerCard=10, Pair=0]</v>
      </c>
      <c r="B225" t="str">
        <f t="shared" si="85"/>
        <v>141100</v>
      </c>
      <c r="C225" t="str">
        <f t="shared" si="86"/>
        <v>14</v>
      </c>
      <c r="D225" t="str">
        <f t="shared" si="87"/>
        <v>1</v>
      </c>
      <c r="E225" t="str">
        <f t="shared" si="88"/>
        <v>10</v>
      </c>
      <c r="F225" t="str">
        <f t="shared" si="89"/>
        <v>0</v>
      </c>
      <c r="G225" t="str">
        <f t="shared" si="90"/>
        <v>[-0.007529312547582513, -0.6148181448701039, -0.596784979168215, null]</v>
      </c>
      <c r="H225" t="s">
        <v>786</v>
      </c>
      <c r="I225">
        <f t="shared" si="91"/>
        <v>-7.5293125475825104E-3</v>
      </c>
      <c r="J225">
        <f t="shared" si="92"/>
        <v>-0.614818144870103</v>
      </c>
      <c r="K225">
        <f t="shared" si="93"/>
        <v>-0.59678497916821505</v>
      </c>
      <c r="L225">
        <f t="shared" si="94"/>
        <v>-1E+17</v>
      </c>
      <c r="M225">
        <f>VALUE(VLOOKUP(B225,'LOOK UP Optimal Policy'!A:F,6,FALSE))</f>
        <v>0</v>
      </c>
      <c r="N225">
        <f t="shared" si="95"/>
        <v>0</v>
      </c>
      <c r="O225">
        <f t="shared" si="96"/>
        <v>1</v>
      </c>
      <c r="P225">
        <f t="shared" si="97"/>
        <v>0</v>
      </c>
      <c r="Q225">
        <f t="shared" si="98"/>
        <v>0</v>
      </c>
      <c r="R225">
        <f t="shared" si="99"/>
        <v>0</v>
      </c>
      <c r="S225">
        <f t="shared" si="100"/>
        <v>0</v>
      </c>
      <c r="T225">
        <f t="shared" si="101"/>
        <v>0</v>
      </c>
      <c r="U225">
        <f t="shared" si="102"/>
        <v>0</v>
      </c>
      <c r="V225">
        <f t="shared" si="103"/>
        <v>0</v>
      </c>
      <c r="W225">
        <f t="shared" si="104"/>
        <v>0</v>
      </c>
      <c r="X225">
        <f t="shared" si="105"/>
        <v>0</v>
      </c>
      <c r="Y225">
        <f t="shared" si="106"/>
        <v>0</v>
      </c>
      <c r="Z225">
        <f t="shared" si="107"/>
        <v>0</v>
      </c>
      <c r="AA225">
        <f t="shared" si="108"/>
        <v>0</v>
      </c>
      <c r="AB225">
        <f t="shared" si="109"/>
        <v>1</v>
      </c>
      <c r="AC225">
        <f t="shared" si="110"/>
        <v>1</v>
      </c>
      <c r="AD225">
        <f t="shared" si="111"/>
        <v>1</v>
      </c>
    </row>
    <row r="226" spans="1:30" x14ac:dyDescent="0.2">
      <c r="A226" t="str">
        <f t="shared" si="84"/>
        <v>State [sum=10, ace=0, dealerCard=3, Pair=1]</v>
      </c>
      <c r="B226" t="str">
        <f t="shared" si="85"/>
        <v>10031</v>
      </c>
      <c r="C226" t="str">
        <f t="shared" si="86"/>
        <v>10</v>
      </c>
      <c r="D226" t="str">
        <f t="shared" si="87"/>
        <v>0</v>
      </c>
      <c r="E226" t="str">
        <f t="shared" si="88"/>
        <v>3</v>
      </c>
      <c r="F226" t="str">
        <f t="shared" si="89"/>
        <v>1</v>
      </c>
      <c r="G226" t="str">
        <f t="shared" si="90"/>
        <v>[0.0065630923796739975, 0.044711053687807686, 0.3467455834036769, 0.003716255076631469]</v>
      </c>
      <c r="H226" t="s">
        <v>787</v>
      </c>
      <c r="I226">
        <f t="shared" si="91"/>
        <v>6.5630923796739897E-3</v>
      </c>
      <c r="J226">
        <f t="shared" si="92"/>
        <v>4.4711053687807603E-2</v>
      </c>
      <c r="K226">
        <f t="shared" si="93"/>
        <v>0.34674558340367601</v>
      </c>
      <c r="L226">
        <f t="shared" si="94"/>
        <v>3.7162550766314602E-3</v>
      </c>
      <c r="M226">
        <f>VALUE(VLOOKUP(B226,'LOOK UP Optimal Policy'!A:F,6,FALSE))</f>
        <v>2</v>
      </c>
      <c r="N226">
        <f t="shared" si="95"/>
        <v>2</v>
      </c>
      <c r="O226">
        <f t="shared" si="96"/>
        <v>1</v>
      </c>
      <c r="P226">
        <f t="shared" si="97"/>
        <v>0</v>
      </c>
      <c r="Q226">
        <f t="shared" si="98"/>
        <v>0</v>
      </c>
      <c r="R226">
        <f t="shared" si="99"/>
        <v>0</v>
      </c>
      <c r="S226">
        <f t="shared" si="100"/>
        <v>0</v>
      </c>
      <c r="T226">
        <f t="shared" si="101"/>
        <v>0</v>
      </c>
      <c r="U226">
        <f t="shared" si="102"/>
        <v>0</v>
      </c>
      <c r="V226">
        <f t="shared" si="103"/>
        <v>0</v>
      </c>
      <c r="W226">
        <f t="shared" si="104"/>
        <v>0</v>
      </c>
      <c r="X226">
        <f t="shared" si="105"/>
        <v>0</v>
      </c>
      <c r="Y226">
        <f t="shared" si="106"/>
        <v>0</v>
      </c>
      <c r="Z226">
        <f t="shared" si="107"/>
        <v>0</v>
      </c>
      <c r="AA226">
        <f t="shared" si="108"/>
        <v>0</v>
      </c>
      <c r="AB226">
        <f t="shared" si="109"/>
        <v>1</v>
      </c>
      <c r="AC226">
        <f t="shared" si="110"/>
        <v>1</v>
      </c>
      <c r="AD226">
        <f t="shared" si="111"/>
        <v>1</v>
      </c>
    </row>
    <row r="227" spans="1:30" x14ac:dyDescent="0.2">
      <c r="A227" t="str">
        <f t="shared" si="84"/>
        <v>State [sum=12, ace=0, dealerCard=8, Pair=0]</v>
      </c>
      <c r="B227" t="str">
        <f t="shared" si="85"/>
        <v>12080</v>
      </c>
      <c r="C227" t="str">
        <f t="shared" si="86"/>
        <v>12</v>
      </c>
      <c r="D227" t="str">
        <f t="shared" si="87"/>
        <v>0</v>
      </c>
      <c r="E227" t="str">
        <f t="shared" si="88"/>
        <v>8</v>
      </c>
      <c r="F227" t="str">
        <f t="shared" si="89"/>
        <v>0</v>
      </c>
      <c r="G227" t="str">
        <f t="shared" si="90"/>
        <v>[-0.32959770804959804, -0.5080539904854767, -0.6569667098272206, null]</v>
      </c>
      <c r="H227" t="s">
        <v>788</v>
      </c>
      <c r="I227">
        <f t="shared" si="91"/>
        <v>-0.32959770804959798</v>
      </c>
      <c r="J227">
        <f t="shared" si="92"/>
        <v>-0.50805399048547595</v>
      </c>
      <c r="K227">
        <f t="shared" si="93"/>
        <v>-0.65696670982722005</v>
      </c>
      <c r="L227">
        <f t="shared" si="94"/>
        <v>-1E+17</v>
      </c>
      <c r="M227">
        <f>VALUE(VLOOKUP(B227,'LOOK UP Optimal Policy'!A:F,6,FALSE))</f>
        <v>0</v>
      </c>
      <c r="N227">
        <f t="shared" si="95"/>
        <v>0</v>
      </c>
      <c r="O227">
        <f t="shared" si="96"/>
        <v>1</v>
      </c>
      <c r="P227">
        <f t="shared" si="97"/>
        <v>0</v>
      </c>
      <c r="Q227">
        <f t="shared" si="98"/>
        <v>0</v>
      </c>
      <c r="R227">
        <f t="shared" si="99"/>
        <v>0</v>
      </c>
      <c r="S227">
        <f t="shared" si="100"/>
        <v>0</v>
      </c>
      <c r="T227">
        <f t="shared" si="101"/>
        <v>0</v>
      </c>
      <c r="U227">
        <f t="shared" si="102"/>
        <v>0</v>
      </c>
      <c r="V227">
        <f t="shared" si="103"/>
        <v>0</v>
      </c>
      <c r="W227">
        <f t="shared" si="104"/>
        <v>0</v>
      </c>
      <c r="X227">
        <f t="shared" si="105"/>
        <v>0</v>
      </c>
      <c r="Y227">
        <f t="shared" si="106"/>
        <v>0</v>
      </c>
      <c r="Z227">
        <f t="shared" si="107"/>
        <v>0</v>
      </c>
      <c r="AA227">
        <f t="shared" si="108"/>
        <v>0</v>
      </c>
      <c r="AB227">
        <f t="shared" si="109"/>
        <v>1</v>
      </c>
      <c r="AC227">
        <f t="shared" si="110"/>
        <v>1</v>
      </c>
      <c r="AD227">
        <f t="shared" si="111"/>
        <v>1</v>
      </c>
    </row>
    <row r="228" spans="1:30" x14ac:dyDescent="0.2">
      <c r="A228" t="str">
        <f t="shared" si="84"/>
        <v>State [sum=12, ace=0, dealerCard=8, Pair=1]</v>
      </c>
      <c r="B228" t="str">
        <f t="shared" si="85"/>
        <v>12081</v>
      </c>
      <c r="C228" t="str">
        <f t="shared" si="86"/>
        <v>12</v>
      </c>
      <c r="D228" t="str">
        <f t="shared" si="87"/>
        <v>0</v>
      </c>
      <c r="E228" t="str">
        <f t="shared" si="88"/>
        <v>8</v>
      </c>
      <c r="F228" t="str">
        <f t="shared" si="89"/>
        <v>1</v>
      </c>
      <c r="G228" t="str">
        <f t="shared" si="90"/>
        <v>[-0.24037945014782108, -0.34712998387440447, -0.5708921167505058, -0.016224291159244092]</v>
      </c>
      <c r="H228" t="s">
        <v>789</v>
      </c>
      <c r="I228">
        <f t="shared" si="91"/>
        <v>-0.240379450147821</v>
      </c>
      <c r="J228">
        <f t="shared" si="92"/>
        <v>-0.34712998387440402</v>
      </c>
      <c r="K228">
        <f t="shared" si="93"/>
        <v>-0.570892116750505</v>
      </c>
      <c r="L228">
        <f t="shared" si="94"/>
        <v>1.6224291159244002E-2</v>
      </c>
      <c r="M228">
        <f>VALUE(VLOOKUP(B228,'LOOK UP Optimal Policy'!A:F,6,FALSE))</f>
        <v>0</v>
      </c>
      <c r="N228">
        <f t="shared" si="95"/>
        <v>3</v>
      </c>
      <c r="O228">
        <f t="shared" si="96"/>
        <v>0</v>
      </c>
      <c r="P228">
        <f t="shared" si="97"/>
        <v>0</v>
      </c>
      <c r="Q228">
        <f t="shared" si="98"/>
        <v>0</v>
      </c>
      <c r="R228">
        <f t="shared" si="99"/>
        <v>0</v>
      </c>
      <c r="S228">
        <f t="shared" si="100"/>
        <v>0</v>
      </c>
      <c r="T228">
        <f t="shared" si="101"/>
        <v>0</v>
      </c>
      <c r="U228">
        <f t="shared" si="102"/>
        <v>0</v>
      </c>
      <c r="V228">
        <f t="shared" si="103"/>
        <v>0</v>
      </c>
      <c r="W228">
        <f t="shared" si="104"/>
        <v>0</v>
      </c>
      <c r="X228">
        <f t="shared" si="105"/>
        <v>0</v>
      </c>
      <c r="Y228">
        <f t="shared" si="106"/>
        <v>0</v>
      </c>
      <c r="Z228">
        <f t="shared" si="107"/>
        <v>0</v>
      </c>
      <c r="AA228">
        <f t="shared" si="108"/>
        <v>-14.816021716354719</v>
      </c>
      <c r="AB228">
        <f t="shared" si="109"/>
        <v>14.816021716354719</v>
      </c>
      <c r="AC228">
        <f t="shared" si="110"/>
        <v>0</v>
      </c>
      <c r="AD228">
        <f t="shared" si="111"/>
        <v>0</v>
      </c>
    </row>
    <row r="229" spans="1:30" x14ac:dyDescent="0.2">
      <c r="A229" t="str">
        <f t="shared" si="84"/>
        <v>State [sum=9, ace=0, dealerCard=1, Pair=0]</v>
      </c>
      <c r="B229" t="str">
        <f t="shared" si="85"/>
        <v>9010</v>
      </c>
      <c r="C229" t="str">
        <f t="shared" si="86"/>
        <v>9</v>
      </c>
      <c r="D229" t="str">
        <f t="shared" si="87"/>
        <v>0</v>
      </c>
      <c r="E229" t="str">
        <f t="shared" si="88"/>
        <v>1</v>
      </c>
      <c r="F229" t="str">
        <f t="shared" si="89"/>
        <v>0</v>
      </c>
      <c r="G229" t="str">
        <f t="shared" si="90"/>
        <v>[-0.017617869896874607, -0.6369030534423171, -0.9635161295854151, null]</v>
      </c>
      <c r="H229" t="s">
        <v>790</v>
      </c>
      <c r="I229">
        <f t="shared" si="91"/>
        <v>-1.76178698968746E-2</v>
      </c>
      <c r="J229">
        <f t="shared" si="92"/>
        <v>-0.63690305344231701</v>
      </c>
      <c r="K229">
        <f t="shared" si="93"/>
        <v>-0.96351612958541499</v>
      </c>
      <c r="L229">
        <f t="shared" si="94"/>
        <v>-1E+17</v>
      </c>
      <c r="M229">
        <f>VALUE(VLOOKUP(B229,'LOOK UP Optimal Policy'!A:F,6,FALSE))</f>
        <v>0</v>
      </c>
      <c r="N229">
        <f t="shared" si="95"/>
        <v>0</v>
      </c>
      <c r="O229">
        <f t="shared" si="96"/>
        <v>1</v>
      </c>
      <c r="P229">
        <f t="shared" si="97"/>
        <v>0</v>
      </c>
      <c r="Q229">
        <f t="shared" si="98"/>
        <v>0</v>
      </c>
      <c r="R229">
        <f t="shared" si="99"/>
        <v>0</v>
      </c>
      <c r="S229">
        <f t="shared" si="100"/>
        <v>0</v>
      </c>
      <c r="T229">
        <f t="shared" si="101"/>
        <v>0</v>
      </c>
      <c r="U229">
        <f t="shared" si="102"/>
        <v>0</v>
      </c>
      <c r="V229">
        <f t="shared" si="103"/>
        <v>0</v>
      </c>
      <c r="W229">
        <f t="shared" si="104"/>
        <v>0</v>
      </c>
      <c r="X229">
        <f t="shared" si="105"/>
        <v>0</v>
      </c>
      <c r="Y229">
        <f t="shared" si="106"/>
        <v>0</v>
      </c>
      <c r="Z229">
        <f t="shared" si="107"/>
        <v>0</v>
      </c>
      <c r="AA229">
        <f t="shared" si="108"/>
        <v>0</v>
      </c>
      <c r="AB229">
        <f t="shared" si="109"/>
        <v>1</v>
      </c>
      <c r="AC229">
        <f t="shared" si="110"/>
        <v>1</v>
      </c>
      <c r="AD229">
        <f t="shared" si="111"/>
        <v>1</v>
      </c>
    </row>
    <row r="230" spans="1:30" x14ac:dyDescent="0.2">
      <c r="A230" t="str">
        <f t="shared" si="84"/>
        <v>State [sum=14, ace=1, dealerCard=3, Pair=0]</v>
      </c>
      <c r="B230" t="str">
        <f t="shared" si="85"/>
        <v>14130</v>
      </c>
      <c r="C230" t="str">
        <f t="shared" si="86"/>
        <v>14</v>
      </c>
      <c r="D230" t="str">
        <f t="shared" si="87"/>
        <v>1</v>
      </c>
      <c r="E230" t="str">
        <f t="shared" si="88"/>
        <v>3</v>
      </c>
      <c r="F230" t="str">
        <f t="shared" si="89"/>
        <v>0</v>
      </c>
      <c r="G230" t="str">
        <f t="shared" si="90"/>
        <v>[0.006483958167916197, -0.1695918275022833, 0.20807480967119157, null]</v>
      </c>
      <c r="H230" t="s">
        <v>791</v>
      </c>
      <c r="I230">
        <f t="shared" si="91"/>
        <v>6.4839581679161902E-3</v>
      </c>
      <c r="J230">
        <f t="shared" si="92"/>
        <v>-0.16959182750228299</v>
      </c>
      <c r="K230">
        <f t="shared" si="93"/>
        <v>0.20807480967119099</v>
      </c>
      <c r="L230">
        <f t="shared" si="94"/>
        <v>-1E+17</v>
      </c>
      <c r="M230">
        <f>VALUE(VLOOKUP(B230,'LOOK UP Optimal Policy'!A:F,6,FALSE))</f>
        <v>0</v>
      </c>
      <c r="N230">
        <f t="shared" si="95"/>
        <v>2</v>
      </c>
      <c r="O230">
        <f t="shared" si="96"/>
        <v>0</v>
      </c>
      <c r="P230">
        <f t="shared" si="97"/>
        <v>0</v>
      </c>
      <c r="Q230">
        <f t="shared" si="98"/>
        <v>0</v>
      </c>
      <c r="R230">
        <f t="shared" si="99"/>
        <v>0</v>
      </c>
      <c r="S230">
        <f t="shared" si="100"/>
        <v>0</v>
      </c>
      <c r="T230">
        <f t="shared" si="101"/>
        <v>0</v>
      </c>
      <c r="U230">
        <f t="shared" si="102"/>
        <v>0</v>
      </c>
      <c r="V230">
        <f t="shared" si="103"/>
        <v>0</v>
      </c>
      <c r="W230">
        <f t="shared" si="104"/>
        <v>0</v>
      </c>
      <c r="X230">
        <f t="shared" si="105"/>
        <v>0</v>
      </c>
      <c r="Y230">
        <f t="shared" si="106"/>
        <v>0</v>
      </c>
      <c r="Z230">
        <f t="shared" si="107"/>
        <v>3.1161668143118465E-2</v>
      </c>
      <c r="AA230">
        <f t="shared" si="108"/>
        <v>0</v>
      </c>
      <c r="AB230">
        <f t="shared" si="109"/>
        <v>3.1161668143118465E-2</v>
      </c>
      <c r="AC230">
        <f t="shared" si="110"/>
        <v>0</v>
      </c>
      <c r="AD230">
        <f t="shared" si="111"/>
        <v>0</v>
      </c>
    </row>
    <row r="231" spans="1:30" x14ac:dyDescent="0.2">
      <c r="A231" t="str">
        <f t="shared" si="84"/>
        <v>State [sum=11, ace=0, dealerCard=6, Pair=0]</v>
      </c>
      <c r="B231" t="str">
        <f t="shared" si="85"/>
        <v>11060</v>
      </c>
      <c r="C231" t="str">
        <f t="shared" si="86"/>
        <v>11</v>
      </c>
      <c r="D231" t="str">
        <f t="shared" si="87"/>
        <v>0</v>
      </c>
      <c r="E231" t="str">
        <f t="shared" si="88"/>
        <v>6</v>
      </c>
      <c r="F231" t="str">
        <f t="shared" si="89"/>
        <v>0</v>
      </c>
      <c r="G231" t="str">
        <f t="shared" si="90"/>
        <v>[0.01837459216753202, -0.06566308281070507, 0.7668619107956319, null]</v>
      </c>
      <c r="H231" t="s">
        <v>792</v>
      </c>
      <c r="I231">
        <f t="shared" si="91"/>
        <v>1.8374592167532001E-2</v>
      </c>
      <c r="J231">
        <f t="shared" si="92"/>
        <v>-6.5663082810705001E-2</v>
      </c>
      <c r="K231">
        <f t="shared" si="93"/>
        <v>0.76686191079563104</v>
      </c>
      <c r="L231">
        <f t="shared" si="94"/>
        <v>-1E+17</v>
      </c>
      <c r="M231">
        <f>VALUE(VLOOKUP(B231,'LOOK UP Optimal Policy'!A:F,6,FALSE))</f>
        <v>2</v>
      </c>
      <c r="N231">
        <f t="shared" si="95"/>
        <v>2</v>
      </c>
      <c r="O231">
        <f t="shared" si="96"/>
        <v>1</v>
      </c>
      <c r="P231">
        <f t="shared" si="97"/>
        <v>0</v>
      </c>
      <c r="Q231">
        <f t="shared" si="98"/>
        <v>0</v>
      </c>
      <c r="R231">
        <f t="shared" si="99"/>
        <v>0</v>
      </c>
      <c r="S231">
        <f t="shared" si="100"/>
        <v>0</v>
      </c>
      <c r="T231">
        <f t="shared" si="101"/>
        <v>0</v>
      </c>
      <c r="U231">
        <f t="shared" si="102"/>
        <v>0</v>
      </c>
      <c r="V231">
        <f t="shared" si="103"/>
        <v>0</v>
      </c>
      <c r="W231">
        <f t="shared" si="104"/>
        <v>0</v>
      </c>
      <c r="X231">
        <f t="shared" si="105"/>
        <v>0</v>
      </c>
      <c r="Y231">
        <f t="shared" si="106"/>
        <v>0</v>
      </c>
      <c r="Z231">
        <f t="shared" si="107"/>
        <v>0</v>
      </c>
      <c r="AA231">
        <f t="shared" si="108"/>
        <v>0</v>
      </c>
      <c r="AB231">
        <f t="shared" si="109"/>
        <v>1</v>
      </c>
      <c r="AC231">
        <f t="shared" si="110"/>
        <v>1</v>
      </c>
      <c r="AD231">
        <f t="shared" si="111"/>
        <v>1</v>
      </c>
    </row>
    <row r="232" spans="1:30" x14ac:dyDescent="0.2">
      <c r="A232" t="str">
        <f t="shared" si="84"/>
        <v>State [sum=16, ace=1, dealerCard=8, Pair=0]</v>
      </c>
      <c r="B232" t="str">
        <f t="shared" si="85"/>
        <v>16180</v>
      </c>
      <c r="C232" t="str">
        <f t="shared" si="86"/>
        <v>16</v>
      </c>
      <c r="D232" t="str">
        <f t="shared" si="87"/>
        <v>1</v>
      </c>
      <c r="E232" t="str">
        <f t="shared" si="88"/>
        <v>8</v>
      </c>
      <c r="F232" t="str">
        <f t="shared" si="89"/>
        <v>0</v>
      </c>
      <c r="G232" t="str">
        <f t="shared" si="90"/>
        <v>[-0.007467605602968967, -0.40254975225776174, -0.4249639702928311, null]</v>
      </c>
      <c r="H232" t="s">
        <v>793</v>
      </c>
      <c r="I232">
        <f t="shared" si="91"/>
        <v>-7.4676056029689599E-3</v>
      </c>
      <c r="J232">
        <f t="shared" si="92"/>
        <v>-0.40254975225776102</v>
      </c>
      <c r="K232">
        <f t="shared" si="93"/>
        <v>-0.42496397029283101</v>
      </c>
      <c r="L232">
        <f t="shared" si="94"/>
        <v>-1E+17</v>
      </c>
      <c r="M232">
        <f>VALUE(VLOOKUP(B232,'LOOK UP Optimal Policy'!A:F,6,FALSE))</f>
        <v>0</v>
      </c>
      <c r="N232">
        <f t="shared" si="95"/>
        <v>0</v>
      </c>
      <c r="O232">
        <f t="shared" si="96"/>
        <v>1</v>
      </c>
      <c r="P232">
        <f t="shared" si="97"/>
        <v>0</v>
      </c>
      <c r="Q232">
        <f t="shared" si="98"/>
        <v>0</v>
      </c>
      <c r="R232">
        <f t="shared" si="99"/>
        <v>0</v>
      </c>
      <c r="S232">
        <f t="shared" si="100"/>
        <v>0</v>
      </c>
      <c r="T232">
        <f t="shared" si="101"/>
        <v>0</v>
      </c>
      <c r="U232">
        <f t="shared" si="102"/>
        <v>0</v>
      </c>
      <c r="V232">
        <f t="shared" si="103"/>
        <v>0</v>
      </c>
      <c r="W232">
        <f t="shared" si="104"/>
        <v>0</v>
      </c>
      <c r="X232">
        <f t="shared" si="105"/>
        <v>0</v>
      </c>
      <c r="Y232">
        <f t="shared" si="106"/>
        <v>0</v>
      </c>
      <c r="Z232">
        <f t="shared" si="107"/>
        <v>0</v>
      </c>
      <c r="AA232">
        <f t="shared" si="108"/>
        <v>0</v>
      </c>
      <c r="AB232">
        <f t="shared" si="109"/>
        <v>1</v>
      </c>
      <c r="AC232">
        <f t="shared" si="110"/>
        <v>1</v>
      </c>
      <c r="AD232">
        <f t="shared" si="111"/>
        <v>1</v>
      </c>
    </row>
    <row r="233" spans="1:30" x14ac:dyDescent="0.2">
      <c r="A233" t="str">
        <f t="shared" si="84"/>
        <v>State [sum=13, ace=1, dealerCard=1, Pair=0]</v>
      </c>
      <c r="B233" t="str">
        <f t="shared" si="85"/>
        <v>13110</v>
      </c>
      <c r="C233" t="str">
        <f t="shared" si="86"/>
        <v>13</v>
      </c>
      <c r="D233" t="str">
        <f t="shared" si="87"/>
        <v>1</v>
      </c>
      <c r="E233" t="str">
        <f t="shared" si="88"/>
        <v>1</v>
      </c>
      <c r="F233" t="str">
        <f t="shared" si="89"/>
        <v>0</v>
      </c>
      <c r="G233" t="str">
        <f t="shared" si="90"/>
        <v>[-0.006506297453916262, -0.6144065945324956, -1.050276885029206, null]</v>
      </c>
      <c r="H233" t="s">
        <v>794</v>
      </c>
      <c r="I233">
        <f t="shared" si="91"/>
        <v>-6.5062974539162599E-3</v>
      </c>
      <c r="J233">
        <f t="shared" si="92"/>
        <v>-0.61440659453249502</v>
      </c>
      <c r="K233">
        <f t="shared" si="93"/>
        <v>-1.0502768850291999</v>
      </c>
      <c r="L233">
        <f t="shared" si="94"/>
        <v>-1E+17</v>
      </c>
      <c r="M233">
        <f>VALUE(VLOOKUP(B233,'LOOK UP Optimal Policy'!A:F,6,FALSE))</f>
        <v>0</v>
      </c>
      <c r="N233">
        <f t="shared" si="95"/>
        <v>0</v>
      </c>
      <c r="O233">
        <f t="shared" si="96"/>
        <v>1</v>
      </c>
      <c r="P233">
        <f t="shared" si="97"/>
        <v>0</v>
      </c>
      <c r="Q233">
        <f t="shared" si="98"/>
        <v>0</v>
      </c>
      <c r="R233">
        <f t="shared" si="99"/>
        <v>0</v>
      </c>
      <c r="S233">
        <f t="shared" si="100"/>
        <v>0</v>
      </c>
      <c r="T233">
        <f t="shared" si="101"/>
        <v>0</v>
      </c>
      <c r="U233">
        <f t="shared" si="102"/>
        <v>0</v>
      </c>
      <c r="V233">
        <f t="shared" si="103"/>
        <v>0</v>
      </c>
      <c r="W233">
        <f t="shared" si="104"/>
        <v>0</v>
      </c>
      <c r="X233">
        <f t="shared" si="105"/>
        <v>0</v>
      </c>
      <c r="Y233">
        <f t="shared" si="106"/>
        <v>0</v>
      </c>
      <c r="Z233">
        <f t="shared" si="107"/>
        <v>0</v>
      </c>
      <c r="AA233">
        <f t="shared" si="108"/>
        <v>0</v>
      </c>
      <c r="AB233">
        <f t="shared" si="109"/>
        <v>1</v>
      </c>
      <c r="AC233">
        <f t="shared" si="110"/>
        <v>1</v>
      </c>
      <c r="AD233">
        <f t="shared" si="111"/>
        <v>1</v>
      </c>
    </row>
    <row r="234" spans="1:30" x14ac:dyDescent="0.2">
      <c r="A234" t="str">
        <f t="shared" si="84"/>
        <v>State [sum=10, ace=0, dealerCard=4, Pair=0]</v>
      </c>
      <c r="B234" t="str">
        <f t="shared" si="85"/>
        <v>10040</v>
      </c>
      <c r="C234" t="str">
        <f t="shared" si="86"/>
        <v>10</v>
      </c>
      <c r="D234" t="str">
        <f t="shared" si="87"/>
        <v>0</v>
      </c>
      <c r="E234" t="str">
        <f t="shared" si="88"/>
        <v>4</v>
      </c>
      <c r="F234" t="str">
        <f t="shared" si="89"/>
        <v>0</v>
      </c>
      <c r="G234" t="str">
        <f t="shared" si="90"/>
        <v>[0.011575926695924792, -0.09736806262354922, 0.4146737614360133, null]</v>
      </c>
      <c r="H234" t="s">
        <v>795</v>
      </c>
      <c r="I234">
        <f t="shared" si="91"/>
        <v>1.15759266959247E-2</v>
      </c>
      <c r="J234">
        <f t="shared" si="92"/>
        <v>-9.7368062623549204E-2</v>
      </c>
      <c r="K234">
        <f t="shared" si="93"/>
        <v>0.41467376143601298</v>
      </c>
      <c r="L234">
        <f t="shared" si="94"/>
        <v>-1E+17</v>
      </c>
      <c r="M234">
        <f>VALUE(VLOOKUP(B234,'LOOK UP Optimal Policy'!A:F,6,FALSE))</f>
        <v>2</v>
      </c>
      <c r="N234">
        <f t="shared" si="95"/>
        <v>2</v>
      </c>
      <c r="O234">
        <f t="shared" si="96"/>
        <v>1</v>
      </c>
      <c r="P234">
        <f t="shared" si="97"/>
        <v>0</v>
      </c>
      <c r="Q234">
        <f t="shared" si="98"/>
        <v>0</v>
      </c>
      <c r="R234">
        <f t="shared" si="99"/>
        <v>0</v>
      </c>
      <c r="S234">
        <f t="shared" si="100"/>
        <v>0</v>
      </c>
      <c r="T234">
        <f t="shared" si="101"/>
        <v>0</v>
      </c>
      <c r="U234">
        <f t="shared" si="102"/>
        <v>0</v>
      </c>
      <c r="V234">
        <f t="shared" si="103"/>
        <v>0</v>
      </c>
      <c r="W234">
        <f t="shared" si="104"/>
        <v>0</v>
      </c>
      <c r="X234">
        <f t="shared" si="105"/>
        <v>0</v>
      </c>
      <c r="Y234">
        <f t="shared" si="106"/>
        <v>0</v>
      </c>
      <c r="Z234">
        <f t="shared" si="107"/>
        <v>0</v>
      </c>
      <c r="AA234">
        <f t="shared" si="108"/>
        <v>0</v>
      </c>
      <c r="AB234">
        <f t="shared" si="109"/>
        <v>1</v>
      </c>
      <c r="AC234">
        <f t="shared" si="110"/>
        <v>1</v>
      </c>
      <c r="AD234">
        <f t="shared" si="111"/>
        <v>1</v>
      </c>
    </row>
    <row r="235" spans="1:30" x14ac:dyDescent="0.2">
      <c r="A235" t="str">
        <f t="shared" si="84"/>
        <v>State [sum=15, ace=1, dealerCard=6, Pair=0]</v>
      </c>
      <c r="B235" t="str">
        <f t="shared" si="85"/>
        <v>15160</v>
      </c>
      <c r="C235" t="str">
        <f t="shared" si="86"/>
        <v>15</v>
      </c>
      <c r="D235" t="str">
        <f t="shared" si="87"/>
        <v>1</v>
      </c>
      <c r="E235" t="str">
        <f t="shared" si="88"/>
        <v>6</v>
      </c>
      <c r="F235" t="str">
        <f t="shared" si="89"/>
        <v>0</v>
      </c>
      <c r="G235" t="str">
        <f t="shared" si="90"/>
        <v>[0.007279525776470763, -0.05620696913769494, 0.29668023798978593, null]</v>
      </c>
      <c r="H235" t="s">
        <v>796</v>
      </c>
      <c r="I235">
        <f t="shared" si="91"/>
        <v>7.2795257764707603E-3</v>
      </c>
      <c r="J235">
        <f t="shared" si="92"/>
        <v>-5.62069691376949E-2</v>
      </c>
      <c r="K235">
        <f t="shared" si="93"/>
        <v>0.29668023798978499</v>
      </c>
      <c r="L235">
        <f t="shared" si="94"/>
        <v>-1E+17</v>
      </c>
      <c r="M235">
        <f>VALUE(VLOOKUP(B235,'LOOK UP Optimal Policy'!A:F,6,FALSE))</f>
        <v>2</v>
      </c>
      <c r="N235">
        <f t="shared" si="95"/>
        <v>2</v>
      </c>
      <c r="O235">
        <f t="shared" si="96"/>
        <v>1</v>
      </c>
      <c r="P235">
        <f t="shared" si="97"/>
        <v>0</v>
      </c>
      <c r="Q235">
        <f t="shared" si="98"/>
        <v>0</v>
      </c>
      <c r="R235">
        <f t="shared" si="99"/>
        <v>0</v>
      </c>
      <c r="S235">
        <f t="shared" si="100"/>
        <v>0</v>
      </c>
      <c r="T235">
        <f t="shared" si="101"/>
        <v>0</v>
      </c>
      <c r="U235">
        <f t="shared" si="102"/>
        <v>0</v>
      </c>
      <c r="V235">
        <f t="shared" si="103"/>
        <v>0</v>
      </c>
      <c r="W235">
        <f t="shared" si="104"/>
        <v>0</v>
      </c>
      <c r="X235">
        <f t="shared" si="105"/>
        <v>0</v>
      </c>
      <c r="Y235">
        <f t="shared" si="106"/>
        <v>0</v>
      </c>
      <c r="Z235">
        <f t="shared" si="107"/>
        <v>0</v>
      </c>
      <c r="AA235">
        <f t="shared" si="108"/>
        <v>0</v>
      </c>
      <c r="AB235">
        <f t="shared" si="109"/>
        <v>1</v>
      </c>
      <c r="AC235">
        <f t="shared" si="110"/>
        <v>1</v>
      </c>
      <c r="AD235">
        <f t="shared" si="111"/>
        <v>1</v>
      </c>
    </row>
    <row r="236" spans="1:30" x14ac:dyDescent="0.2">
      <c r="A236" t="str">
        <f t="shared" si="84"/>
        <v>State [sum=10, ace=0, dealerCard=4, Pair=1]</v>
      </c>
      <c r="B236" t="str">
        <f t="shared" si="85"/>
        <v>10041</v>
      </c>
      <c r="C236" t="str">
        <f t="shared" si="86"/>
        <v>10</v>
      </c>
      <c r="D236" t="str">
        <f t="shared" si="87"/>
        <v>0</v>
      </c>
      <c r="E236" t="str">
        <f t="shared" si="88"/>
        <v>4</v>
      </c>
      <c r="F236" t="str">
        <f t="shared" si="89"/>
        <v>1</v>
      </c>
      <c r="G236" t="str">
        <f t="shared" si="90"/>
        <v>[0.008595004788486616, -0.007469575974248443, 0.3773861226246652, 0.00104641202215832]</v>
      </c>
      <c r="H236" t="s">
        <v>797</v>
      </c>
      <c r="I236">
        <f t="shared" si="91"/>
        <v>8.5950047884866092E-3</v>
      </c>
      <c r="J236">
        <f t="shared" si="92"/>
        <v>-7.4695759742484397E-3</v>
      </c>
      <c r="K236">
        <f t="shared" si="93"/>
        <v>0.37738612262466498</v>
      </c>
      <c r="L236">
        <f t="shared" si="94"/>
        <v>1.0464120221583199E-3</v>
      </c>
      <c r="M236">
        <f>VALUE(VLOOKUP(B236,'LOOK UP Optimal Policy'!A:F,6,FALSE))</f>
        <v>2</v>
      </c>
      <c r="N236">
        <f t="shared" si="95"/>
        <v>2</v>
      </c>
      <c r="O236">
        <f t="shared" si="96"/>
        <v>1</v>
      </c>
      <c r="P236">
        <f t="shared" si="97"/>
        <v>0</v>
      </c>
      <c r="Q236">
        <f t="shared" si="98"/>
        <v>0</v>
      </c>
      <c r="R236">
        <f t="shared" si="99"/>
        <v>0</v>
      </c>
      <c r="S236">
        <f t="shared" si="100"/>
        <v>0</v>
      </c>
      <c r="T236">
        <f t="shared" si="101"/>
        <v>0</v>
      </c>
      <c r="U236">
        <f t="shared" si="102"/>
        <v>0</v>
      </c>
      <c r="V236">
        <f t="shared" si="103"/>
        <v>0</v>
      </c>
      <c r="W236">
        <f t="shared" si="104"/>
        <v>0</v>
      </c>
      <c r="X236">
        <f t="shared" si="105"/>
        <v>0</v>
      </c>
      <c r="Y236">
        <f t="shared" si="106"/>
        <v>0</v>
      </c>
      <c r="Z236">
        <f t="shared" si="107"/>
        <v>0</v>
      </c>
      <c r="AA236">
        <f t="shared" si="108"/>
        <v>0</v>
      </c>
      <c r="AB236">
        <f t="shared" si="109"/>
        <v>1</v>
      </c>
      <c r="AC236">
        <f t="shared" si="110"/>
        <v>1</v>
      </c>
      <c r="AD236">
        <f t="shared" si="111"/>
        <v>1</v>
      </c>
    </row>
    <row r="237" spans="1:30" x14ac:dyDescent="0.2">
      <c r="A237" t="str">
        <f t="shared" si="84"/>
        <v>State [sum=12, ace=0, dealerCard=9, Pair=0]</v>
      </c>
      <c r="B237" t="str">
        <f t="shared" si="85"/>
        <v>12090</v>
      </c>
      <c r="C237" t="str">
        <f t="shared" si="86"/>
        <v>12</v>
      </c>
      <c r="D237" t="str">
        <f t="shared" si="87"/>
        <v>0</v>
      </c>
      <c r="E237" t="str">
        <f t="shared" si="88"/>
        <v>9</v>
      </c>
      <c r="F237" t="str">
        <f t="shared" si="89"/>
        <v>0</v>
      </c>
      <c r="G237" t="str">
        <f t="shared" si="90"/>
        <v>[-0.37764460971440716, -0.5314068561534148, -0.770925099574728, null]</v>
      </c>
      <c r="H237" t="s">
        <v>798</v>
      </c>
      <c r="I237">
        <f t="shared" si="91"/>
        <v>-0.377644609714407</v>
      </c>
      <c r="J237">
        <f t="shared" si="92"/>
        <v>-0.53140685615341399</v>
      </c>
      <c r="K237">
        <f t="shared" si="93"/>
        <v>-0.77092509957472799</v>
      </c>
      <c r="L237">
        <f t="shared" si="94"/>
        <v>-1E+17</v>
      </c>
      <c r="M237">
        <f>VALUE(VLOOKUP(B237,'LOOK UP Optimal Policy'!A:F,6,FALSE))</f>
        <v>0</v>
      </c>
      <c r="N237">
        <f t="shared" si="95"/>
        <v>0</v>
      </c>
      <c r="O237">
        <f t="shared" si="96"/>
        <v>1</v>
      </c>
      <c r="P237">
        <f t="shared" si="97"/>
        <v>0</v>
      </c>
      <c r="Q237">
        <f t="shared" si="98"/>
        <v>0</v>
      </c>
      <c r="R237">
        <f t="shared" si="99"/>
        <v>0</v>
      </c>
      <c r="S237">
        <f t="shared" si="100"/>
        <v>0</v>
      </c>
      <c r="T237">
        <f t="shared" si="101"/>
        <v>0</v>
      </c>
      <c r="U237">
        <f t="shared" si="102"/>
        <v>0</v>
      </c>
      <c r="V237">
        <f t="shared" si="103"/>
        <v>0</v>
      </c>
      <c r="W237">
        <f t="shared" si="104"/>
        <v>0</v>
      </c>
      <c r="X237">
        <f t="shared" si="105"/>
        <v>0</v>
      </c>
      <c r="Y237">
        <f t="shared" si="106"/>
        <v>0</v>
      </c>
      <c r="Z237">
        <f t="shared" si="107"/>
        <v>0</v>
      </c>
      <c r="AA237">
        <f t="shared" si="108"/>
        <v>0</v>
      </c>
      <c r="AB237">
        <f t="shared" si="109"/>
        <v>1</v>
      </c>
      <c r="AC237">
        <f t="shared" si="110"/>
        <v>1</v>
      </c>
      <c r="AD237">
        <f t="shared" si="111"/>
        <v>1</v>
      </c>
    </row>
    <row r="238" spans="1:30" x14ac:dyDescent="0.2">
      <c r="A238" t="str">
        <f t="shared" si="84"/>
        <v>State [sum=12, ace=0, dealerCard=9, Pair=1]</v>
      </c>
      <c r="B238" t="str">
        <f t="shared" si="85"/>
        <v>12091</v>
      </c>
      <c r="C238" t="str">
        <f t="shared" si="86"/>
        <v>12</v>
      </c>
      <c r="D238" t="str">
        <f t="shared" si="87"/>
        <v>0</v>
      </c>
      <c r="E238" t="str">
        <f t="shared" si="88"/>
        <v>9</v>
      </c>
      <c r="F238" t="str">
        <f t="shared" si="89"/>
        <v>1</v>
      </c>
      <c r="G238" t="str">
        <f t="shared" si="90"/>
        <v>[-0.22619263133662662, -0.4058465383110672, -0.31920066659768614, -0.019710846396041582]</v>
      </c>
      <c r="H238" t="s">
        <v>799</v>
      </c>
      <c r="I238">
        <f t="shared" si="91"/>
        <v>-0.22619263133662601</v>
      </c>
      <c r="J238">
        <f t="shared" si="92"/>
        <v>-0.40584653831106698</v>
      </c>
      <c r="K238">
        <f t="shared" si="93"/>
        <v>-0.31920066659768598</v>
      </c>
      <c r="L238">
        <f t="shared" si="94"/>
        <v>1.9710846396041499E-2</v>
      </c>
      <c r="M238">
        <f>VALUE(VLOOKUP(B238,'LOOK UP Optimal Policy'!A:F,6,FALSE))</f>
        <v>0</v>
      </c>
      <c r="N238">
        <f t="shared" si="95"/>
        <v>3</v>
      </c>
      <c r="O238">
        <f t="shared" si="96"/>
        <v>0</v>
      </c>
      <c r="P238">
        <f t="shared" si="97"/>
        <v>0</v>
      </c>
      <c r="Q238">
        <f t="shared" si="98"/>
        <v>0</v>
      </c>
      <c r="R238">
        <f t="shared" si="99"/>
        <v>0</v>
      </c>
      <c r="S238">
        <f t="shared" si="100"/>
        <v>0</v>
      </c>
      <c r="T238">
        <f t="shared" si="101"/>
        <v>0</v>
      </c>
      <c r="U238">
        <f t="shared" si="102"/>
        <v>0</v>
      </c>
      <c r="V238">
        <f t="shared" si="103"/>
        <v>0</v>
      </c>
      <c r="W238">
        <f t="shared" si="104"/>
        <v>0</v>
      </c>
      <c r="X238">
        <f t="shared" si="105"/>
        <v>0</v>
      </c>
      <c r="Y238">
        <f t="shared" si="106"/>
        <v>0</v>
      </c>
      <c r="Z238">
        <f t="shared" si="107"/>
        <v>0</v>
      </c>
      <c r="AA238">
        <f t="shared" si="108"/>
        <v>-11.475541272649355</v>
      </c>
      <c r="AB238">
        <f t="shared" si="109"/>
        <v>11.475541272649355</v>
      </c>
      <c r="AC238">
        <f t="shared" si="110"/>
        <v>0</v>
      </c>
      <c r="AD238">
        <f t="shared" si="111"/>
        <v>0</v>
      </c>
    </row>
    <row r="239" spans="1:30" x14ac:dyDescent="0.2">
      <c r="A239" t="str">
        <f t="shared" si="84"/>
        <v>State [sum=9, ace=0, dealerCard=2, Pair=0]</v>
      </c>
      <c r="B239" t="str">
        <f t="shared" si="85"/>
        <v>9020</v>
      </c>
      <c r="C239" t="str">
        <f t="shared" si="86"/>
        <v>9</v>
      </c>
      <c r="D239" t="str">
        <f t="shared" si="87"/>
        <v>0</v>
      </c>
      <c r="E239" t="str">
        <f t="shared" si="88"/>
        <v>2</v>
      </c>
      <c r="F239" t="str">
        <f t="shared" si="89"/>
        <v>0</v>
      </c>
      <c r="G239" t="str">
        <f t="shared" si="90"/>
        <v>[0.004972001784012315, -0.1247635043292933, 0.0558489993468672, null]</v>
      </c>
      <c r="H239" t="s">
        <v>800</v>
      </c>
      <c r="I239">
        <f t="shared" si="91"/>
        <v>4.9720017840123101E-3</v>
      </c>
      <c r="J239">
        <f t="shared" si="92"/>
        <v>-0.12476350432929301</v>
      </c>
      <c r="K239">
        <f t="shared" si="93"/>
        <v>5.5848999346867198E-2</v>
      </c>
      <c r="L239">
        <f t="shared" si="94"/>
        <v>-1E+17</v>
      </c>
      <c r="M239">
        <f>VALUE(VLOOKUP(B239,'LOOK UP Optimal Policy'!A:F,6,FALSE))</f>
        <v>0</v>
      </c>
      <c r="N239">
        <f t="shared" si="95"/>
        <v>2</v>
      </c>
      <c r="O239">
        <f t="shared" si="96"/>
        <v>0</v>
      </c>
      <c r="P239">
        <f t="shared" si="97"/>
        <v>0</v>
      </c>
      <c r="Q239">
        <f t="shared" si="98"/>
        <v>0</v>
      </c>
      <c r="R239">
        <f t="shared" si="99"/>
        <v>0</v>
      </c>
      <c r="S239">
        <f t="shared" si="100"/>
        <v>0</v>
      </c>
      <c r="T239">
        <f t="shared" si="101"/>
        <v>0</v>
      </c>
      <c r="U239">
        <f t="shared" si="102"/>
        <v>0</v>
      </c>
      <c r="V239">
        <f t="shared" si="103"/>
        <v>0</v>
      </c>
      <c r="W239">
        <f t="shared" si="104"/>
        <v>0</v>
      </c>
      <c r="X239">
        <f t="shared" si="105"/>
        <v>0</v>
      </c>
      <c r="Y239">
        <f t="shared" si="106"/>
        <v>0</v>
      </c>
      <c r="Z239">
        <f t="shared" si="107"/>
        <v>8.9025798889111343E-2</v>
      </c>
      <c r="AA239">
        <f t="shared" si="108"/>
        <v>0</v>
      </c>
      <c r="AB239">
        <f t="shared" si="109"/>
        <v>8.9025798889111343E-2</v>
      </c>
      <c r="AC239">
        <f t="shared" si="110"/>
        <v>0</v>
      </c>
      <c r="AD239">
        <f t="shared" si="111"/>
        <v>0</v>
      </c>
    </row>
    <row r="240" spans="1:30" x14ac:dyDescent="0.2">
      <c r="A240" t="str">
        <f t="shared" si="84"/>
        <v>State [sum=14, ace=1, dealerCard=4, Pair=0]</v>
      </c>
      <c r="B240" t="str">
        <f t="shared" si="85"/>
        <v>14140</v>
      </c>
      <c r="C240" t="str">
        <f t="shared" si="86"/>
        <v>14</v>
      </c>
      <c r="D240" t="str">
        <f t="shared" si="87"/>
        <v>1</v>
      </c>
      <c r="E240" t="str">
        <f t="shared" si="88"/>
        <v>4</v>
      </c>
      <c r="F240" t="str">
        <f t="shared" si="89"/>
        <v>0</v>
      </c>
      <c r="G240" t="str">
        <f t="shared" si="90"/>
        <v>[0.0067492972010904945, -0.054315954694823185, -0.009349867514929076, null]</v>
      </c>
      <c r="H240" t="s">
        <v>801</v>
      </c>
      <c r="I240">
        <f t="shared" si="91"/>
        <v>6.7492972010904902E-3</v>
      </c>
      <c r="J240">
        <f t="shared" si="92"/>
        <v>-5.4315954694823101E-2</v>
      </c>
      <c r="K240">
        <f t="shared" si="93"/>
        <v>-9.3498675149290694E-3</v>
      </c>
      <c r="L240">
        <f t="shared" si="94"/>
        <v>-1E+17</v>
      </c>
      <c r="M240">
        <f>VALUE(VLOOKUP(B240,'LOOK UP Optimal Policy'!A:F,6,FALSE))</f>
        <v>0</v>
      </c>
      <c r="N240">
        <f t="shared" si="95"/>
        <v>0</v>
      </c>
      <c r="O240">
        <f t="shared" si="96"/>
        <v>1</v>
      </c>
      <c r="P240">
        <f t="shared" si="97"/>
        <v>0</v>
      </c>
      <c r="Q240">
        <f t="shared" si="98"/>
        <v>0</v>
      </c>
      <c r="R240">
        <f t="shared" si="99"/>
        <v>0</v>
      </c>
      <c r="S240">
        <f t="shared" si="100"/>
        <v>0</v>
      </c>
      <c r="T240">
        <f t="shared" si="101"/>
        <v>0</v>
      </c>
      <c r="U240">
        <f t="shared" si="102"/>
        <v>0</v>
      </c>
      <c r="V240">
        <f t="shared" si="103"/>
        <v>0</v>
      </c>
      <c r="W240">
        <f t="shared" si="104"/>
        <v>0</v>
      </c>
      <c r="X240">
        <f t="shared" si="105"/>
        <v>0</v>
      </c>
      <c r="Y240">
        <f t="shared" si="106"/>
        <v>0</v>
      </c>
      <c r="Z240">
        <f t="shared" si="107"/>
        <v>0</v>
      </c>
      <c r="AA240">
        <f t="shared" si="108"/>
        <v>0</v>
      </c>
      <c r="AB240">
        <f t="shared" si="109"/>
        <v>1</v>
      </c>
      <c r="AC240">
        <f t="shared" si="110"/>
        <v>1</v>
      </c>
      <c r="AD240">
        <f t="shared" si="111"/>
        <v>1</v>
      </c>
    </row>
    <row r="241" spans="1:30" x14ac:dyDescent="0.2">
      <c r="A241" t="str">
        <f t="shared" si="84"/>
        <v>State [sum=11, ace=0, dealerCard=7, Pair=0]</v>
      </c>
      <c r="B241" t="str">
        <f t="shared" si="85"/>
        <v>11070</v>
      </c>
      <c r="C241" t="str">
        <f t="shared" si="86"/>
        <v>11</v>
      </c>
      <c r="D241" t="str">
        <f t="shared" si="87"/>
        <v>0</v>
      </c>
      <c r="E241" t="str">
        <f t="shared" si="88"/>
        <v>7</v>
      </c>
      <c r="F241" t="str">
        <f t="shared" si="89"/>
        <v>0</v>
      </c>
      <c r="G241" t="str">
        <f t="shared" si="90"/>
        <v>[0.011176109071699462, -0.3141971858506653, 0.43501662632958865, null]</v>
      </c>
      <c r="H241" t="s">
        <v>802</v>
      </c>
      <c r="I241">
        <f t="shared" si="91"/>
        <v>1.11761090716994E-2</v>
      </c>
      <c r="J241">
        <f t="shared" si="92"/>
        <v>-0.31419718585066497</v>
      </c>
      <c r="K241">
        <f t="shared" si="93"/>
        <v>0.43501662632958799</v>
      </c>
      <c r="L241">
        <f t="shared" si="94"/>
        <v>-1E+17</v>
      </c>
      <c r="M241">
        <f>VALUE(VLOOKUP(B241,'LOOK UP Optimal Policy'!A:F,6,FALSE))</f>
        <v>2</v>
      </c>
      <c r="N241">
        <f t="shared" si="95"/>
        <v>2</v>
      </c>
      <c r="O241">
        <f t="shared" si="96"/>
        <v>1</v>
      </c>
      <c r="P241">
        <f t="shared" si="97"/>
        <v>0</v>
      </c>
      <c r="Q241">
        <f t="shared" si="98"/>
        <v>0</v>
      </c>
      <c r="R241">
        <f t="shared" si="99"/>
        <v>0</v>
      </c>
      <c r="S241">
        <f t="shared" si="100"/>
        <v>0</v>
      </c>
      <c r="T241">
        <f t="shared" si="101"/>
        <v>0</v>
      </c>
      <c r="U241">
        <f t="shared" si="102"/>
        <v>0</v>
      </c>
      <c r="V241">
        <f t="shared" si="103"/>
        <v>0</v>
      </c>
      <c r="W241">
        <f t="shared" si="104"/>
        <v>0</v>
      </c>
      <c r="X241">
        <f t="shared" si="105"/>
        <v>0</v>
      </c>
      <c r="Y241">
        <f t="shared" si="106"/>
        <v>0</v>
      </c>
      <c r="Z241">
        <f t="shared" si="107"/>
        <v>0</v>
      </c>
      <c r="AA241">
        <f t="shared" si="108"/>
        <v>0</v>
      </c>
      <c r="AB241">
        <f t="shared" si="109"/>
        <v>1</v>
      </c>
      <c r="AC241">
        <f t="shared" si="110"/>
        <v>1</v>
      </c>
      <c r="AD241">
        <f t="shared" si="111"/>
        <v>1</v>
      </c>
    </row>
    <row r="242" spans="1:30" x14ac:dyDescent="0.2">
      <c r="A242" t="str">
        <f t="shared" si="84"/>
        <v>State [sum=16, ace=1, dealerCard=9, Pair=0]</v>
      </c>
      <c r="B242" t="str">
        <f t="shared" si="85"/>
        <v>16190</v>
      </c>
      <c r="C242" t="str">
        <f t="shared" si="86"/>
        <v>16</v>
      </c>
      <c r="D242" t="str">
        <f t="shared" si="87"/>
        <v>1</v>
      </c>
      <c r="E242" t="str">
        <f t="shared" si="88"/>
        <v>9</v>
      </c>
      <c r="F242" t="str">
        <f t="shared" si="89"/>
        <v>0</v>
      </c>
      <c r="G242" t="str">
        <f t="shared" si="90"/>
        <v>[-0.008922972764918904, -0.4987888305507873, -0.4764549143265262, null]</v>
      </c>
      <c r="H242" t="s">
        <v>803</v>
      </c>
      <c r="I242">
        <f t="shared" si="91"/>
        <v>-8.9229727649189003E-3</v>
      </c>
      <c r="J242">
        <f t="shared" si="92"/>
        <v>-0.49878883055078699</v>
      </c>
      <c r="K242">
        <f t="shared" si="93"/>
        <v>-0.47645491432652598</v>
      </c>
      <c r="L242">
        <f t="shared" si="94"/>
        <v>-1E+17</v>
      </c>
      <c r="M242">
        <f>VALUE(VLOOKUP(B242,'LOOK UP Optimal Policy'!A:F,6,FALSE))</f>
        <v>0</v>
      </c>
      <c r="N242">
        <f t="shared" si="95"/>
        <v>0</v>
      </c>
      <c r="O242">
        <f t="shared" si="96"/>
        <v>1</v>
      </c>
      <c r="P242">
        <f t="shared" si="97"/>
        <v>0</v>
      </c>
      <c r="Q242">
        <f t="shared" si="98"/>
        <v>0</v>
      </c>
      <c r="R242">
        <f t="shared" si="99"/>
        <v>0</v>
      </c>
      <c r="S242">
        <f t="shared" si="100"/>
        <v>0</v>
      </c>
      <c r="T242">
        <f t="shared" si="101"/>
        <v>0</v>
      </c>
      <c r="U242">
        <f t="shared" si="102"/>
        <v>0</v>
      </c>
      <c r="V242">
        <f t="shared" si="103"/>
        <v>0</v>
      </c>
      <c r="W242">
        <f t="shared" si="104"/>
        <v>0</v>
      </c>
      <c r="X242">
        <f t="shared" si="105"/>
        <v>0</v>
      </c>
      <c r="Y242">
        <f t="shared" si="106"/>
        <v>0</v>
      </c>
      <c r="Z242">
        <f t="shared" si="107"/>
        <v>0</v>
      </c>
      <c r="AA242">
        <f t="shared" si="108"/>
        <v>0</v>
      </c>
      <c r="AB242">
        <f t="shared" si="109"/>
        <v>1</v>
      </c>
      <c r="AC242">
        <f t="shared" si="110"/>
        <v>1</v>
      </c>
      <c r="AD242">
        <f t="shared" si="111"/>
        <v>1</v>
      </c>
    </row>
    <row r="243" spans="1:30" x14ac:dyDescent="0.2">
      <c r="A243" t="str">
        <f t="shared" si="84"/>
        <v>State [sum=13, ace=1, dealerCard=2, Pair=0]</v>
      </c>
      <c r="B243" t="str">
        <f t="shared" si="85"/>
        <v>13120</v>
      </c>
      <c r="C243" t="str">
        <f t="shared" si="86"/>
        <v>13</v>
      </c>
      <c r="D243" t="str">
        <f t="shared" si="87"/>
        <v>1</v>
      </c>
      <c r="E243" t="str">
        <f t="shared" si="88"/>
        <v>2</v>
      </c>
      <c r="F243" t="str">
        <f t="shared" si="89"/>
        <v>0</v>
      </c>
      <c r="G243" t="str">
        <f t="shared" si="90"/>
        <v>[0.0019035708355779788, -0.15577512172029886, 0.1279465283524669, null]</v>
      </c>
      <c r="H243" t="s">
        <v>804</v>
      </c>
      <c r="I243">
        <f t="shared" si="91"/>
        <v>1.9035708355779699E-3</v>
      </c>
      <c r="J243">
        <f t="shared" si="92"/>
        <v>-0.155775121720298</v>
      </c>
      <c r="K243">
        <f t="shared" si="93"/>
        <v>0.127946528352466</v>
      </c>
      <c r="L243">
        <f t="shared" si="94"/>
        <v>-1E+17</v>
      </c>
      <c r="M243">
        <f>VALUE(VLOOKUP(B243,'LOOK UP Optimal Policy'!A:F,6,FALSE))</f>
        <v>0</v>
      </c>
      <c r="N243">
        <f t="shared" si="95"/>
        <v>2</v>
      </c>
      <c r="O243">
        <f t="shared" si="96"/>
        <v>0</v>
      </c>
      <c r="P243">
        <f t="shared" si="97"/>
        <v>0</v>
      </c>
      <c r="Q243">
        <f t="shared" si="98"/>
        <v>0</v>
      </c>
      <c r="R243">
        <f t="shared" si="99"/>
        <v>0</v>
      </c>
      <c r="S243">
        <f t="shared" si="100"/>
        <v>0</v>
      </c>
      <c r="T243">
        <f t="shared" si="101"/>
        <v>0</v>
      </c>
      <c r="U243">
        <f t="shared" si="102"/>
        <v>0</v>
      </c>
      <c r="V243">
        <f t="shared" si="103"/>
        <v>0</v>
      </c>
      <c r="W243">
        <f t="shared" si="104"/>
        <v>0</v>
      </c>
      <c r="X243">
        <f t="shared" si="105"/>
        <v>0</v>
      </c>
      <c r="Y243">
        <f t="shared" si="106"/>
        <v>0</v>
      </c>
      <c r="Z243">
        <f t="shared" si="107"/>
        <v>1.4877862338976712E-2</v>
      </c>
      <c r="AA243">
        <f t="shared" si="108"/>
        <v>0</v>
      </c>
      <c r="AB243">
        <f t="shared" si="109"/>
        <v>1.4877862338976712E-2</v>
      </c>
      <c r="AC243">
        <f t="shared" si="110"/>
        <v>0</v>
      </c>
      <c r="AD243">
        <f t="shared" si="111"/>
        <v>0</v>
      </c>
    </row>
    <row r="244" spans="1:30" x14ac:dyDescent="0.2">
      <c r="A244" t="str">
        <f t="shared" si="84"/>
        <v>State [sum=10, ace=0, dealerCard=5, Pair=0]</v>
      </c>
      <c r="B244" t="str">
        <f t="shared" si="85"/>
        <v>10050</v>
      </c>
      <c r="C244" t="str">
        <f t="shared" si="86"/>
        <v>10</v>
      </c>
      <c r="D244" t="str">
        <f t="shared" si="87"/>
        <v>0</v>
      </c>
      <c r="E244" t="str">
        <f t="shared" si="88"/>
        <v>5</v>
      </c>
      <c r="F244" t="str">
        <f t="shared" si="89"/>
        <v>0</v>
      </c>
      <c r="G244" t="str">
        <f t="shared" si="90"/>
        <v>[0.014440112181391055, -0.13061872744823666, 0.5999196998920855, null]</v>
      </c>
      <c r="H244" t="s">
        <v>805</v>
      </c>
      <c r="I244">
        <f t="shared" si="91"/>
        <v>1.4440112181390999E-2</v>
      </c>
      <c r="J244">
        <f t="shared" si="92"/>
        <v>-0.13061872744823599</v>
      </c>
      <c r="K244">
        <f t="shared" si="93"/>
        <v>0.59991969989208505</v>
      </c>
      <c r="L244">
        <f t="shared" si="94"/>
        <v>-1E+17</v>
      </c>
      <c r="M244">
        <f>VALUE(VLOOKUP(B244,'LOOK UP Optimal Policy'!A:F,6,FALSE))</f>
        <v>2</v>
      </c>
      <c r="N244">
        <f t="shared" si="95"/>
        <v>2</v>
      </c>
      <c r="O244">
        <f t="shared" si="96"/>
        <v>1</v>
      </c>
      <c r="P244">
        <f t="shared" si="97"/>
        <v>0</v>
      </c>
      <c r="Q244">
        <f t="shared" si="98"/>
        <v>0</v>
      </c>
      <c r="R244">
        <f t="shared" si="99"/>
        <v>0</v>
      </c>
      <c r="S244">
        <f t="shared" si="100"/>
        <v>0</v>
      </c>
      <c r="T244">
        <f t="shared" si="101"/>
        <v>0</v>
      </c>
      <c r="U244">
        <f t="shared" si="102"/>
        <v>0</v>
      </c>
      <c r="V244">
        <f t="shared" si="103"/>
        <v>0</v>
      </c>
      <c r="W244">
        <f t="shared" si="104"/>
        <v>0</v>
      </c>
      <c r="X244">
        <f t="shared" si="105"/>
        <v>0</v>
      </c>
      <c r="Y244">
        <f t="shared" si="106"/>
        <v>0</v>
      </c>
      <c r="Z244">
        <f t="shared" si="107"/>
        <v>0</v>
      </c>
      <c r="AA244">
        <f t="shared" si="108"/>
        <v>0</v>
      </c>
      <c r="AB244">
        <f t="shared" si="109"/>
        <v>1</v>
      </c>
      <c r="AC244">
        <f t="shared" si="110"/>
        <v>1</v>
      </c>
      <c r="AD244">
        <f t="shared" si="111"/>
        <v>1</v>
      </c>
    </row>
    <row r="245" spans="1:30" x14ac:dyDescent="0.2">
      <c r="A245" t="str">
        <f t="shared" si="84"/>
        <v>State [sum=15, ace=1, dealerCard=7, Pair=0]</v>
      </c>
      <c r="B245" t="str">
        <f t="shared" si="85"/>
        <v>15170</v>
      </c>
      <c r="C245" t="str">
        <f t="shared" si="86"/>
        <v>15</v>
      </c>
      <c r="D245" t="str">
        <f t="shared" si="87"/>
        <v>1</v>
      </c>
      <c r="E245" t="str">
        <f t="shared" si="88"/>
        <v>7</v>
      </c>
      <c r="F245" t="str">
        <f t="shared" si="89"/>
        <v>0</v>
      </c>
      <c r="G245" t="str">
        <f t="shared" si="90"/>
        <v>[-0.003889023100464209, -0.40055653039313627, 0.014761684642023164, null]</v>
      </c>
      <c r="H245" t="s">
        <v>806</v>
      </c>
      <c r="I245">
        <f t="shared" si="91"/>
        <v>-3.8890231004642E-3</v>
      </c>
      <c r="J245">
        <f t="shared" si="92"/>
        <v>-0.40055653039313599</v>
      </c>
      <c r="K245">
        <f t="shared" si="93"/>
        <v>1.47616846420231E-2</v>
      </c>
      <c r="L245">
        <f t="shared" si="94"/>
        <v>-1E+17</v>
      </c>
      <c r="M245">
        <f>VALUE(VLOOKUP(B245,'LOOK UP Optimal Policy'!A:F,6,FALSE))</f>
        <v>0</v>
      </c>
      <c r="N245">
        <f t="shared" si="95"/>
        <v>2</v>
      </c>
      <c r="O245">
        <f t="shared" si="96"/>
        <v>0</v>
      </c>
      <c r="P245">
        <f t="shared" si="97"/>
        <v>0</v>
      </c>
      <c r="Q245">
        <f t="shared" si="98"/>
        <v>0</v>
      </c>
      <c r="R245">
        <f t="shared" si="99"/>
        <v>0</v>
      </c>
      <c r="S245">
        <f t="shared" si="100"/>
        <v>0</v>
      </c>
      <c r="T245">
        <f t="shared" si="101"/>
        <v>0</v>
      </c>
      <c r="U245">
        <f t="shared" si="102"/>
        <v>0</v>
      </c>
      <c r="V245">
        <f t="shared" si="103"/>
        <v>0</v>
      </c>
      <c r="W245">
        <f t="shared" si="104"/>
        <v>0</v>
      </c>
      <c r="X245">
        <f t="shared" si="105"/>
        <v>0</v>
      </c>
      <c r="Y245">
        <f t="shared" si="106"/>
        <v>0</v>
      </c>
      <c r="Z245">
        <f t="shared" si="107"/>
        <v>-0.26345388041911227</v>
      </c>
      <c r="AA245">
        <f t="shared" si="108"/>
        <v>0</v>
      </c>
      <c r="AB245">
        <f t="shared" si="109"/>
        <v>0.26345388041911227</v>
      </c>
      <c r="AC245">
        <f t="shared" si="110"/>
        <v>0</v>
      </c>
      <c r="AD245">
        <f t="shared" si="111"/>
        <v>0</v>
      </c>
    </row>
    <row r="246" spans="1:30" x14ac:dyDescent="0.2">
      <c r="A246" t="str">
        <f t="shared" si="84"/>
        <v>State [sum=10, ace=0, dealerCard=5, Pair=1]</v>
      </c>
      <c r="B246" t="str">
        <f t="shared" si="85"/>
        <v>10051</v>
      </c>
      <c r="C246" t="str">
        <f t="shared" si="86"/>
        <v>10</v>
      </c>
      <c r="D246" t="str">
        <f t="shared" si="87"/>
        <v>0</v>
      </c>
      <c r="E246" t="str">
        <f t="shared" si="88"/>
        <v>5</v>
      </c>
      <c r="F246" t="str">
        <f t="shared" si="89"/>
        <v>1</v>
      </c>
      <c r="G246" t="str">
        <f t="shared" si="90"/>
        <v>[0.008885146902353992, -0.1512437111592008, 0.5618888163751325, 0.009479695022769108]</v>
      </c>
      <c r="H246" t="s">
        <v>807</v>
      </c>
      <c r="I246">
        <f t="shared" si="91"/>
        <v>8.8851469023539902E-3</v>
      </c>
      <c r="J246">
        <f t="shared" si="92"/>
        <v>-0.15124371115919999</v>
      </c>
      <c r="K246">
        <f t="shared" si="93"/>
        <v>0.56188881637513199</v>
      </c>
      <c r="L246">
        <f t="shared" si="94"/>
        <v>9.4796950227691006E-3</v>
      </c>
      <c r="M246">
        <f>VALUE(VLOOKUP(B246,'LOOK UP Optimal Policy'!A:F,6,FALSE))</f>
        <v>2</v>
      </c>
      <c r="N246">
        <f t="shared" si="95"/>
        <v>2</v>
      </c>
      <c r="O246">
        <f t="shared" si="96"/>
        <v>1</v>
      </c>
      <c r="P246">
        <f t="shared" si="97"/>
        <v>0</v>
      </c>
      <c r="Q246">
        <f t="shared" si="98"/>
        <v>0</v>
      </c>
      <c r="R246">
        <f t="shared" si="99"/>
        <v>0</v>
      </c>
      <c r="S246">
        <f t="shared" si="100"/>
        <v>0</v>
      </c>
      <c r="T246">
        <f t="shared" si="101"/>
        <v>0</v>
      </c>
      <c r="U246">
        <f t="shared" si="102"/>
        <v>0</v>
      </c>
      <c r="V246">
        <f t="shared" si="103"/>
        <v>0</v>
      </c>
      <c r="W246">
        <f t="shared" si="104"/>
        <v>0</v>
      </c>
      <c r="X246">
        <f t="shared" si="105"/>
        <v>0</v>
      </c>
      <c r="Y246">
        <f t="shared" si="106"/>
        <v>0</v>
      </c>
      <c r="Z246">
        <f t="shared" si="107"/>
        <v>0</v>
      </c>
      <c r="AA246">
        <f t="shared" si="108"/>
        <v>0</v>
      </c>
      <c r="AB246">
        <f t="shared" si="109"/>
        <v>1</v>
      </c>
      <c r="AC246">
        <f t="shared" si="110"/>
        <v>1</v>
      </c>
      <c r="AD246">
        <f t="shared" si="111"/>
        <v>1</v>
      </c>
    </row>
    <row r="247" spans="1:30" x14ac:dyDescent="0.2">
      <c r="A247" t="str">
        <f t="shared" si="84"/>
        <v>State [sum=9, ace=0, dealerCard=3, Pair=0]</v>
      </c>
      <c r="B247" t="str">
        <f t="shared" si="85"/>
        <v>9030</v>
      </c>
      <c r="C247" t="str">
        <f t="shared" si="86"/>
        <v>9</v>
      </c>
      <c r="D247" t="str">
        <f t="shared" si="87"/>
        <v>0</v>
      </c>
      <c r="E247" t="str">
        <f t="shared" si="88"/>
        <v>3</v>
      </c>
      <c r="F247" t="str">
        <f t="shared" si="89"/>
        <v>0</v>
      </c>
      <c r="G247" t="str">
        <f t="shared" si="90"/>
        <v>[0.005409926298354657, -0.07488238518723823, 0.09832731820042062, null]</v>
      </c>
      <c r="H247" t="s">
        <v>808</v>
      </c>
      <c r="I247">
        <f t="shared" si="91"/>
        <v>5.4099262983546498E-3</v>
      </c>
      <c r="J247">
        <f t="shared" si="92"/>
        <v>-7.4882385187238207E-2</v>
      </c>
      <c r="K247">
        <f t="shared" si="93"/>
        <v>9.8327318200420594E-2</v>
      </c>
      <c r="L247">
        <f t="shared" si="94"/>
        <v>-1E+17</v>
      </c>
      <c r="M247">
        <f>VALUE(VLOOKUP(B247,'LOOK UP Optimal Policy'!A:F,6,FALSE))</f>
        <v>2</v>
      </c>
      <c r="N247">
        <f t="shared" si="95"/>
        <v>2</v>
      </c>
      <c r="O247">
        <f t="shared" si="96"/>
        <v>1</v>
      </c>
      <c r="P247">
        <f t="shared" si="97"/>
        <v>0</v>
      </c>
      <c r="Q247">
        <f t="shared" si="98"/>
        <v>0</v>
      </c>
      <c r="R247">
        <f t="shared" si="99"/>
        <v>0</v>
      </c>
      <c r="S247">
        <f t="shared" si="100"/>
        <v>0</v>
      </c>
      <c r="T247">
        <f t="shared" si="101"/>
        <v>0</v>
      </c>
      <c r="U247">
        <f t="shared" si="102"/>
        <v>0</v>
      </c>
      <c r="V247">
        <f t="shared" si="103"/>
        <v>0</v>
      </c>
      <c r="W247">
        <f t="shared" si="104"/>
        <v>0</v>
      </c>
      <c r="X247">
        <f t="shared" si="105"/>
        <v>0</v>
      </c>
      <c r="Y247">
        <f t="shared" si="106"/>
        <v>0</v>
      </c>
      <c r="Z247">
        <f t="shared" si="107"/>
        <v>0</v>
      </c>
      <c r="AA247">
        <f t="shared" si="108"/>
        <v>0</v>
      </c>
      <c r="AB247">
        <f t="shared" si="109"/>
        <v>1</v>
      </c>
      <c r="AC247">
        <f t="shared" si="110"/>
        <v>1</v>
      </c>
      <c r="AD247">
        <f t="shared" si="111"/>
        <v>1</v>
      </c>
    </row>
    <row r="248" spans="1:30" x14ac:dyDescent="0.2">
      <c r="A248" t="str">
        <f t="shared" si="84"/>
        <v>State [sum=14, ace=1, dealerCard=5, Pair=0]</v>
      </c>
      <c r="B248" t="str">
        <f t="shared" si="85"/>
        <v>14150</v>
      </c>
      <c r="C248" t="str">
        <f t="shared" si="86"/>
        <v>14</v>
      </c>
      <c r="D248" t="str">
        <f t="shared" si="87"/>
        <v>1</v>
      </c>
      <c r="E248" t="str">
        <f t="shared" si="88"/>
        <v>5</v>
      </c>
      <c r="F248" t="str">
        <f t="shared" si="89"/>
        <v>0</v>
      </c>
      <c r="G248" t="str">
        <f t="shared" si="90"/>
        <v>[0.010190460714955411, 0.04987500425155459, 0.3815771165416653, null]</v>
      </c>
      <c r="H248" t="s">
        <v>809</v>
      </c>
      <c r="I248">
        <f t="shared" si="91"/>
        <v>1.0190460714955401E-2</v>
      </c>
      <c r="J248">
        <f t="shared" si="92"/>
        <v>4.98750042515545E-2</v>
      </c>
      <c r="K248">
        <f t="shared" si="93"/>
        <v>0.38157711654166498</v>
      </c>
      <c r="L248">
        <f t="shared" si="94"/>
        <v>-1E+17</v>
      </c>
      <c r="M248">
        <f>VALUE(VLOOKUP(B248,'LOOK UP Optimal Policy'!A:F,6,FALSE))</f>
        <v>2</v>
      </c>
      <c r="N248">
        <f t="shared" si="95"/>
        <v>2</v>
      </c>
      <c r="O248">
        <f t="shared" si="96"/>
        <v>1</v>
      </c>
      <c r="P248">
        <f t="shared" si="97"/>
        <v>0</v>
      </c>
      <c r="Q248">
        <f t="shared" si="98"/>
        <v>0</v>
      </c>
      <c r="R248">
        <f t="shared" si="99"/>
        <v>0</v>
      </c>
      <c r="S248">
        <f t="shared" si="100"/>
        <v>0</v>
      </c>
      <c r="T248">
        <f t="shared" si="101"/>
        <v>0</v>
      </c>
      <c r="U248">
        <f t="shared" si="102"/>
        <v>0</v>
      </c>
      <c r="V248">
        <f t="shared" si="103"/>
        <v>0</v>
      </c>
      <c r="W248">
        <f t="shared" si="104"/>
        <v>0</v>
      </c>
      <c r="X248">
        <f t="shared" si="105"/>
        <v>0</v>
      </c>
      <c r="Y248">
        <f t="shared" si="106"/>
        <v>0</v>
      </c>
      <c r="Z248">
        <f t="shared" si="107"/>
        <v>0</v>
      </c>
      <c r="AA248">
        <f t="shared" si="108"/>
        <v>0</v>
      </c>
      <c r="AB248">
        <f t="shared" si="109"/>
        <v>1</v>
      </c>
      <c r="AC248">
        <f t="shared" si="110"/>
        <v>1</v>
      </c>
      <c r="AD248">
        <f t="shared" si="111"/>
        <v>1</v>
      </c>
    </row>
    <row r="249" spans="1:30" x14ac:dyDescent="0.2">
      <c r="A249" t="str">
        <f t="shared" si="84"/>
        <v>State [sum=14, ace=0, dealerCard=10, Pair=0]</v>
      </c>
      <c r="B249" t="str">
        <f t="shared" si="85"/>
        <v>140100</v>
      </c>
      <c r="C249" t="str">
        <f t="shared" si="86"/>
        <v>14</v>
      </c>
      <c r="D249" t="str">
        <f t="shared" si="87"/>
        <v>0</v>
      </c>
      <c r="E249" t="str">
        <f t="shared" si="88"/>
        <v>10</v>
      </c>
      <c r="F249" t="str">
        <f t="shared" si="89"/>
        <v>0</v>
      </c>
      <c r="G249" t="str">
        <f t="shared" si="90"/>
        <v>[-0.48285425772876767, -0.5242344857596103, -1.0018190439382293, null]</v>
      </c>
      <c r="H249" t="s">
        <v>810</v>
      </c>
      <c r="I249">
        <f t="shared" si="91"/>
        <v>-0.482854257728767</v>
      </c>
      <c r="J249">
        <f t="shared" si="92"/>
        <v>-0.52423448575960996</v>
      </c>
      <c r="K249">
        <f t="shared" si="93"/>
        <v>-1.00181904393822</v>
      </c>
      <c r="L249">
        <f t="shared" si="94"/>
        <v>-1E+17</v>
      </c>
      <c r="M249">
        <f>VALUE(VLOOKUP(B249,'LOOK UP Optimal Policy'!A:F,6,FALSE))</f>
        <v>0</v>
      </c>
      <c r="N249">
        <f t="shared" si="95"/>
        <v>0</v>
      </c>
      <c r="O249">
        <f t="shared" si="96"/>
        <v>1</v>
      </c>
      <c r="P249">
        <f t="shared" si="97"/>
        <v>0</v>
      </c>
      <c r="Q249">
        <f t="shared" si="98"/>
        <v>0</v>
      </c>
      <c r="R249">
        <f t="shared" si="99"/>
        <v>0</v>
      </c>
      <c r="S249">
        <f t="shared" si="100"/>
        <v>0</v>
      </c>
      <c r="T249">
        <f t="shared" si="101"/>
        <v>0</v>
      </c>
      <c r="U249">
        <f t="shared" si="102"/>
        <v>0</v>
      </c>
      <c r="V249">
        <f t="shared" si="103"/>
        <v>0</v>
      </c>
      <c r="W249">
        <f t="shared" si="104"/>
        <v>0</v>
      </c>
      <c r="X249">
        <f t="shared" si="105"/>
        <v>0</v>
      </c>
      <c r="Y249">
        <f t="shared" si="106"/>
        <v>0</v>
      </c>
      <c r="Z249">
        <f t="shared" si="107"/>
        <v>0</v>
      </c>
      <c r="AA249">
        <f t="shared" si="108"/>
        <v>0</v>
      </c>
      <c r="AB249">
        <f t="shared" si="109"/>
        <v>1</v>
      </c>
      <c r="AC249">
        <f t="shared" si="110"/>
        <v>1</v>
      </c>
      <c r="AD249">
        <f t="shared" si="111"/>
        <v>1</v>
      </c>
    </row>
    <row r="250" spans="1:30" x14ac:dyDescent="0.2">
      <c r="A250" t="str">
        <f t="shared" si="84"/>
        <v>State [sum=14, ace=0, dealerCard=10, Pair=1]</v>
      </c>
      <c r="B250" t="str">
        <f t="shared" si="85"/>
        <v>140101</v>
      </c>
      <c r="C250" t="str">
        <f t="shared" si="86"/>
        <v>14</v>
      </c>
      <c r="D250" t="str">
        <f t="shared" si="87"/>
        <v>0</v>
      </c>
      <c r="E250" t="str">
        <f t="shared" si="88"/>
        <v>10</v>
      </c>
      <c r="F250" t="str">
        <f t="shared" si="89"/>
        <v>1</v>
      </c>
      <c r="G250" t="str">
        <f t="shared" si="90"/>
        <v>[-0.4406978295626183, -0.6133463694519997, -1.2411148612510186, -0.03475069215695259]</v>
      </c>
      <c r="H250" t="s">
        <v>811</v>
      </c>
      <c r="I250">
        <f t="shared" si="91"/>
        <v>-0.44069782956261799</v>
      </c>
      <c r="J250">
        <f t="shared" si="92"/>
        <v>-0.61334636945199905</v>
      </c>
      <c r="K250">
        <f t="shared" si="93"/>
        <v>-1.2411148612510099</v>
      </c>
      <c r="L250">
        <f t="shared" si="94"/>
        <v>3.4750692156952499E-2</v>
      </c>
      <c r="M250">
        <f>VALUE(VLOOKUP(B250,'LOOK UP Optimal Policy'!A:F,6,FALSE))</f>
        <v>0</v>
      </c>
      <c r="N250">
        <f t="shared" si="95"/>
        <v>3</v>
      </c>
      <c r="O250">
        <f t="shared" si="96"/>
        <v>0</v>
      </c>
      <c r="P250">
        <f t="shared" si="97"/>
        <v>0</v>
      </c>
      <c r="Q250">
        <f t="shared" si="98"/>
        <v>0</v>
      </c>
      <c r="R250">
        <f t="shared" si="99"/>
        <v>0</v>
      </c>
      <c r="S250">
        <f t="shared" si="100"/>
        <v>0</v>
      </c>
      <c r="T250">
        <f t="shared" si="101"/>
        <v>0</v>
      </c>
      <c r="U250">
        <f t="shared" si="102"/>
        <v>0</v>
      </c>
      <c r="V250">
        <f t="shared" si="103"/>
        <v>0</v>
      </c>
      <c r="W250">
        <f t="shared" si="104"/>
        <v>0</v>
      </c>
      <c r="X250">
        <f t="shared" si="105"/>
        <v>0</v>
      </c>
      <c r="Y250">
        <f t="shared" si="106"/>
        <v>0</v>
      </c>
      <c r="Z250">
        <f t="shared" si="107"/>
        <v>0</v>
      </c>
      <c r="AA250">
        <f t="shared" si="108"/>
        <v>-12.681699333417406</v>
      </c>
      <c r="AB250">
        <f t="shared" si="109"/>
        <v>12.681699333417406</v>
      </c>
      <c r="AC250">
        <f t="shared" si="110"/>
        <v>0</v>
      </c>
      <c r="AD250">
        <f t="shared" si="111"/>
        <v>0</v>
      </c>
    </row>
    <row r="251" spans="1:30" x14ac:dyDescent="0.2">
      <c r="A251" t="str">
        <f t="shared" si="84"/>
        <v>State [sum=11, ace=0, dealerCard=8, Pair=0]</v>
      </c>
      <c r="B251" t="str">
        <f t="shared" si="85"/>
        <v>11080</v>
      </c>
      <c r="C251" t="str">
        <f t="shared" si="86"/>
        <v>11</v>
      </c>
      <c r="D251" t="str">
        <f t="shared" si="87"/>
        <v>0</v>
      </c>
      <c r="E251" t="str">
        <f t="shared" si="88"/>
        <v>8</v>
      </c>
      <c r="F251" t="str">
        <f t="shared" si="89"/>
        <v>0</v>
      </c>
      <c r="G251" t="str">
        <f t="shared" si="90"/>
        <v>[0.008086141484135986, -0.45261523499193834, 0.2680736427239007, null]</v>
      </c>
      <c r="H251" t="s">
        <v>812</v>
      </c>
      <c r="I251">
        <f t="shared" si="91"/>
        <v>8.0861414841359794E-3</v>
      </c>
      <c r="J251">
        <f t="shared" si="92"/>
        <v>-0.45261523499193801</v>
      </c>
      <c r="K251">
        <f t="shared" si="93"/>
        <v>0.2680736427239</v>
      </c>
      <c r="L251">
        <f t="shared" si="94"/>
        <v>-1E+17</v>
      </c>
      <c r="M251">
        <f>VALUE(VLOOKUP(B251,'LOOK UP Optimal Policy'!A:F,6,FALSE))</f>
        <v>2</v>
      </c>
      <c r="N251">
        <f t="shared" si="95"/>
        <v>2</v>
      </c>
      <c r="O251">
        <f t="shared" si="96"/>
        <v>1</v>
      </c>
      <c r="P251">
        <f t="shared" si="97"/>
        <v>0</v>
      </c>
      <c r="Q251">
        <f t="shared" si="98"/>
        <v>0</v>
      </c>
      <c r="R251">
        <f t="shared" si="99"/>
        <v>0</v>
      </c>
      <c r="S251">
        <f t="shared" si="100"/>
        <v>0</v>
      </c>
      <c r="T251">
        <f t="shared" si="101"/>
        <v>0</v>
      </c>
      <c r="U251">
        <f t="shared" si="102"/>
        <v>0</v>
      </c>
      <c r="V251">
        <f t="shared" si="103"/>
        <v>0</v>
      </c>
      <c r="W251">
        <f t="shared" si="104"/>
        <v>0</v>
      </c>
      <c r="X251">
        <f t="shared" si="105"/>
        <v>0</v>
      </c>
      <c r="Y251">
        <f t="shared" si="106"/>
        <v>0</v>
      </c>
      <c r="Z251">
        <f t="shared" si="107"/>
        <v>0</v>
      </c>
      <c r="AA251">
        <f t="shared" si="108"/>
        <v>0</v>
      </c>
      <c r="AB251">
        <f t="shared" si="109"/>
        <v>1</v>
      </c>
      <c r="AC251">
        <f t="shared" si="110"/>
        <v>1</v>
      </c>
      <c r="AD251">
        <f t="shared" si="111"/>
        <v>1</v>
      </c>
    </row>
    <row r="252" spans="1:30" x14ac:dyDescent="0.2">
      <c r="A252" t="str">
        <f t="shared" si="84"/>
        <v>State [sum=8, ace=0, dealerCard=1, Pair=0]</v>
      </c>
      <c r="B252" t="str">
        <f t="shared" si="85"/>
        <v>8010</v>
      </c>
      <c r="C252" t="str">
        <f t="shared" si="86"/>
        <v>8</v>
      </c>
      <c r="D252" t="str">
        <f t="shared" si="87"/>
        <v>0</v>
      </c>
      <c r="E252" t="str">
        <f t="shared" si="88"/>
        <v>1</v>
      </c>
      <c r="F252" t="str">
        <f t="shared" si="89"/>
        <v>0</v>
      </c>
      <c r="G252" t="str">
        <f t="shared" si="90"/>
        <v>[-0.019495924079675403, -0.6389392683691203, -1.271299695574934, null]</v>
      </c>
      <c r="H252" t="s">
        <v>813</v>
      </c>
      <c r="I252">
        <f t="shared" si="91"/>
        <v>-1.94959240796754E-2</v>
      </c>
      <c r="J252">
        <f t="shared" si="92"/>
        <v>-0.63893926836911996</v>
      </c>
      <c r="K252">
        <f t="shared" si="93"/>
        <v>-1.2712996955749301</v>
      </c>
      <c r="L252">
        <f t="shared" si="94"/>
        <v>-1E+17</v>
      </c>
      <c r="M252">
        <f>VALUE(VLOOKUP(B252,'LOOK UP Optimal Policy'!A:F,6,FALSE))</f>
        <v>0</v>
      </c>
      <c r="N252">
        <f t="shared" si="95"/>
        <v>0</v>
      </c>
      <c r="O252">
        <f t="shared" si="96"/>
        <v>1</v>
      </c>
      <c r="P252">
        <f t="shared" si="97"/>
        <v>0</v>
      </c>
      <c r="Q252">
        <f t="shared" si="98"/>
        <v>0</v>
      </c>
      <c r="R252">
        <f t="shared" si="99"/>
        <v>0</v>
      </c>
      <c r="S252">
        <f t="shared" si="100"/>
        <v>0</v>
      </c>
      <c r="T252">
        <f t="shared" si="101"/>
        <v>0</v>
      </c>
      <c r="U252">
        <f t="shared" si="102"/>
        <v>0</v>
      </c>
      <c r="V252">
        <f t="shared" si="103"/>
        <v>0</v>
      </c>
      <c r="W252">
        <f t="shared" si="104"/>
        <v>0</v>
      </c>
      <c r="X252">
        <f t="shared" si="105"/>
        <v>0</v>
      </c>
      <c r="Y252">
        <f t="shared" si="106"/>
        <v>0</v>
      </c>
      <c r="Z252">
        <f t="shared" si="107"/>
        <v>0</v>
      </c>
      <c r="AA252">
        <f t="shared" si="108"/>
        <v>0</v>
      </c>
      <c r="AB252">
        <f t="shared" si="109"/>
        <v>1</v>
      </c>
      <c r="AC252">
        <f t="shared" si="110"/>
        <v>1</v>
      </c>
      <c r="AD252">
        <f t="shared" si="111"/>
        <v>1</v>
      </c>
    </row>
    <row r="253" spans="1:30" x14ac:dyDescent="0.2">
      <c r="A253" t="str">
        <f t="shared" si="84"/>
        <v>State [sum=13, ace=1, dealerCard=3, Pair=0]</v>
      </c>
      <c r="B253" t="str">
        <f t="shared" si="85"/>
        <v>13130</v>
      </c>
      <c r="C253" t="str">
        <f t="shared" si="86"/>
        <v>13</v>
      </c>
      <c r="D253" t="str">
        <f t="shared" si="87"/>
        <v>1</v>
      </c>
      <c r="E253" t="str">
        <f t="shared" si="88"/>
        <v>3</v>
      </c>
      <c r="F253" t="str">
        <f t="shared" si="89"/>
        <v>0</v>
      </c>
      <c r="G253" t="str">
        <f t="shared" si="90"/>
        <v>[0.006814977387028493, -0.12462477708697842, 0.0437976734572412, null]</v>
      </c>
      <c r="H253" t="s">
        <v>814</v>
      </c>
      <c r="I253">
        <f t="shared" si="91"/>
        <v>6.8149773870284898E-3</v>
      </c>
      <c r="J253">
        <f t="shared" si="92"/>
        <v>-0.124624777086978</v>
      </c>
      <c r="K253">
        <f t="shared" si="93"/>
        <v>4.3797673457241199E-2</v>
      </c>
      <c r="L253">
        <f t="shared" si="94"/>
        <v>-1E+17</v>
      </c>
      <c r="M253">
        <f>VALUE(VLOOKUP(B253,'LOOK UP Optimal Policy'!A:F,6,FALSE))</f>
        <v>0</v>
      </c>
      <c r="N253">
        <f t="shared" si="95"/>
        <v>2</v>
      </c>
      <c r="O253">
        <f t="shared" si="96"/>
        <v>0</v>
      </c>
      <c r="P253">
        <f t="shared" si="97"/>
        <v>0</v>
      </c>
      <c r="Q253">
        <f t="shared" si="98"/>
        <v>0</v>
      </c>
      <c r="R253">
        <f t="shared" si="99"/>
        <v>0</v>
      </c>
      <c r="S253">
        <f t="shared" si="100"/>
        <v>0</v>
      </c>
      <c r="T253">
        <f t="shared" si="101"/>
        <v>0</v>
      </c>
      <c r="U253">
        <f t="shared" si="102"/>
        <v>0</v>
      </c>
      <c r="V253">
        <f t="shared" si="103"/>
        <v>0</v>
      </c>
      <c r="W253">
        <f t="shared" si="104"/>
        <v>0</v>
      </c>
      <c r="X253">
        <f t="shared" si="105"/>
        <v>0</v>
      </c>
      <c r="Y253">
        <f t="shared" si="106"/>
        <v>0</v>
      </c>
      <c r="Z253">
        <f t="shared" si="107"/>
        <v>0.15560135616979329</v>
      </c>
      <c r="AA253">
        <f t="shared" si="108"/>
        <v>0</v>
      </c>
      <c r="AB253">
        <f t="shared" si="109"/>
        <v>0.15560135616979329</v>
      </c>
      <c r="AC253">
        <f t="shared" si="110"/>
        <v>0</v>
      </c>
      <c r="AD253">
        <f t="shared" si="111"/>
        <v>0</v>
      </c>
    </row>
    <row r="254" spans="1:30" x14ac:dyDescent="0.2">
      <c r="A254" t="str">
        <f t="shared" si="84"/>
        <v>State [sum=8, ace=0, dealerCard=1, Pair=1]</v>
      </c>
      <c r="B254" t="str">
        <f t="shared" si="85"/>
        <v>8011</v>
      </c>
      <c r="C254" t="str">
        <f t="shared" si="86"/>
        <v>8</v>
      </c>
      <c r="D254" t="str">
        <f t="shared" si="87"/>
        <v>0</v>
      </c>
      <c r="E254" t="str">
        <f t="shared" si="88"/>
        <v>1</v>
      </c>
      <c r="F254" t="str">
        <f t="shared" si="89"/>
        <v>1</v>
      </c>
      <c r="G254" t="str">
        <f t="shared" si="90"/>
        <v>[-0.011408111718009449, -0.5172303467073827, -0.7692254997840461, -0.012754445527038203]</v>
      </c>
      <c r="H254" t="s">
        <v>815</v>
      </c>
      <c r="I254">
        <f t="shared" si="91"/>
        <v>-1.14081117180094E-2</v>
      </c>
      <c r="J254">
        <f t="shared" si="92"/>
        <v>-0.51723034670738199</v>
      </c>
      <c r="K254">
        <f t="shared" si="93"/>
        <v>-0.76922549978404597</v>
      </c>
      <c r="L254">
        <f t="shared" si="94"/>
        <v>-1.2754445527038199E-2</v>
      </c>
      <c r="M254">
        <f>VALUE(VLOOKUP(B254,'LOOK UP Optimal Policy'!A:F,6,FALSE))</f>
        <v>0</v>
      </c>
      <c r="N254">
        <f t="shared" si="95"/>
        <v>0</v>
      </c>
      <c r="O254">
        <f t="shared" si="96"/>
        <v>1</v>
      </c>
      <c r="P254">
        <f t="shared" si="97"/>
        <v>0</v>
      </c>
      <c r="Q254">
        <f t="shared" si="98"/>
        <v>0</v>
      </c>
      <c r="R254">
        <f t="shared" si="99"/>
        <v>0</v>
      </c>
      <c r="S254">
        <f t="shared" si="100"/>
        <v>0</v>
      </c>
      <c r="T254">
        <f t="shared" si="101"/>
        <v>0</v>
      </c>
      <c r="U254">
        <f t="shared" si="102"/>
        <v>0</v>
      </c>
      <c r="V254">
        <f t="shared" si="103"/>
        <v>0</v>
      </c>
      <c r="W254">
        <f t="shared" si="104"/>
        <v>0</v>
      </c>
      <c r="X254">
        <f t="shared" si="105"/>
        <v>0</v>
      </c>
      <c r="Y254">
        <f t="shared" si="106"/>
        <v>0</v>
      </c>
      <c r="Z254">
        <f t="shared" si="107"/>
        <v>0</v>
      </c>
      <c r="AA254">
        <f t="shared" si="108"/>
        <v>0</v>
      </c>
      <c r="AB254">
        <f t="shared" si="109"/>
        <v>1</v>
      </c>
      <c r="AC254">
        <f t="shared" si="110"/>
        <v>1</v>
      </c>
      <c r="AD254">
        <f t="shared" si="111"/>
        <v>1</v>
      </c>
    </row>
    <row r="255" spans="1:30" x14ac:dyDescent="0.2">
      <c r="A255" t="str">
        <f t="shared" si="84"/>
        <v>State [sum=10, ace=0, dealerCard=6, Pair=0]</v>
      </c>
      <c r="B255" t="str">
        <f t="shared" si="85"/>
        <v>10060</v>
      </c>
      <c r="C255" t="str">
        <f t="shared" si="86"/>
        <v>10</v>
      </c>
      <c r="D255" t="str">
        <f t="shared" si="87"/>
        <v>0</v>
      </c>
      <c r="E255" t="str">
        <f t="shared" si="88"/>
        <v>6</v>
      </c>
      <c r="F255" t="str">
        <f t="shared" si="89"/>
        <v>0</v>
      </c>
      <c r="G255" t="str">
        <f t="shared" si="90"/>
        <v>[0.01443751067289777, -0.02717043898607771, 0.4000378831043729, null]</v>
      </c>
      <c r="H255" t="s">
        <v>816</v>
      </c>
      <c r="I255">
        <f t="shared" si="91"/>
        <v>1.44375106728977E-2</v>
      </c>
      <c r="J255">
        <f t="shared" si="92"/>
        <v>-2.71704389860777E-2</v>
      </c>
      <c r="K255">
        <f t="shared" si="93"/>
        <v>0.40003788310437199</v>
      </c>
      <c r="L255">
        <f t="shared" si="94"/>
        <v>-1E+17</v>
      </c>
      <c r="M255">
        <f>VALUE(VLOOKUP(B255,'LOOK UP Optimal Policy'!A:F,6,FALSE))</f>
        <v>2</v>
      </c>
      <c r="N255">
        <f t="shared" si="95"/>
        <v>2</v>
      </c>
      <c r="O255">
        <f t="shared" si="96"/>
        <v>1</v>
      </c>
      <c r="P255">
        <f t="shared" si="97"/>
        <v>0</v>
      </c>
      <c r="Q255">
        <f t="shared" si="98"/>
        <v>0</v>
      </c>
      <c r="R255">
        <f t="shared" si="99"/>
        <v>0</v>
      </c>
      <c r="S255">
        <f t="shared" si="100"/>
        <v>0</v>
      </c>
      <c r="T255">
        <f t="shared" si="101"/>
        <v>0</v>
      </c>
      <c r="U255">
        <f t="shared" si="102"/>
        <v>0</v>
      </c>
      <c r="V255">
        <f t="shared" si="103"/>
        <v>0</v>
      </c>
      <c r="W255">
        <f t="shared" si="104"/>
        <v>0</v>
      </c>
      <c r="X255">
        <f t="shared" si="105"/>
        <v>0</v>
      </c>
      <c r="Y255">
        <f t="shared" si="106"/>
        <v>0</v>
      </c>
      <c r="Z255">
        <f t="shared" si="107"/>
        <v>0</v>
      </c>
      <c r="AA255">
        <f t="shared" si="108"/>
        <v>0</v>
      </c>
      <c r="AB255">
        <f t="shared" si="109"/>
        <v>1</v>
      </c>
      <c r="AC255">
        <f t="shared" si="110"/>
        <v>1</v>
      </c>
      <c r="AD255">
        <f t="shared" si="111"/>
        <v>1</v>
      </c>
    </row>
    <row r="256" spans="1:30" x14ac:dyDescent="0.2">
      <c r="A256" t="str">
        <f t="shared" si="84"/>
        <v>State [sum=15, ace=1, dealerCard=8, Pair=0]</v>
      </c>
      <c r="B256" t="str">
        <f t="shared" si="85"/>
        <v>15180</v>
      </c>
      <c r="C256" t="str">
        <f t="shared" si="86"/>
        <v>15</v>
      </c>
      <c r="D256" t="str">
        <f t="shared" si="87"/>
        <v>1</v>
      </c>
      <c r="E256" t="str">
        <f t="shared" si="88"/>
        <v>8</v>
      </c>
      <c r="F256" t="str">
        <f t="shared" si="89"/>
        <v>0</v>
      </c>
      <c r="G256" t="str">
        <f t="shared" si="90"/>
        <v>[-0.00550581414988411, -0.4424889950838306, -0.38996220133310905, null]</v>
      </c>
      <c r="H256" t="s">
        <v>817</v>
      </c>
      <c r="I256">
        <f t="shared" si="91"/>
        <v>-5.5058141498841098E-3</v>
      </c>
      <c r="J256">
        <f t="shared" si="92"/>
        <v>-0.44248899508382999</v>
      </c>
      <c r="K256">
        <f t="shared" si="93"/>
        <v>-0.38996220133310899</v>
      </c>
      <c r="L256">
        <f t="shared" si="94"/>
        <v>-1E+17</v>
      </c>
      <c r="M256">
        <f>VALUE(VLOOKUP(B256,'LOOK UP Optimal Policy'!A:F,6,FALSE))</f>
        <v>0</v>
      </c>
      <c r="N256">
        <f t="shared" si="95"/>
        <v>0</v>
      </c>
      <c r="O256">
        <f t="shared" si="96"/>
        <v>1</v>
      </c>
      <c r="P256">
        <f t="shared" si="97"/>
        <v>0</v>
      </c>
      <c r="Q256">
        <f t="shared" si="98"/>
        <v>0</v>
      </c>
      <c r="R256">
        <f t="shared" si="99"/>
        <v>0</v>
      </c>
      <c r="S256">
        <f t="shared" si="100"/>
        <v>0</v>
      </c>
      <c r="T256">
        <f t="shared" si="101"/>
        <v>0</v>
      </c>
      <c r="U256">
        <f t="shared" si="102"/>
        <v>0</v>
      </c>
      <c r="V256">
        <f t="shared" si="103"/>
        <v>0</v>
      </c>
      <c r="W256">
        <f t="shared" si="104"/>
        <v>0</v>
      </c>
      <c r="X256">
        <f t="shared" si="105"/>
        <v>0</v>
      </c>
      <c r="Y256">
        <f t="shared" si="106"/>
        <v>0</v>
      </c>
      <c r="Z256">
        <f t="shared" si="107"/>
        <v>0</v>
      </c>
      <c r="AA256">
        <f t="shared" si="108"/>
        <v>0</v>
      </c>
      <c r="AB256">
        <f t="shared" si="109"/>
        <v>1</v>
      </c>
      <c r="AC256">
        <f t="shared" si="110"/>
        <v>1</v>
      </c>
      <c r="AD256">
        <f t="shared" si="111"/>
        <v>1</v>
      </c>
    </row>
    <row r="257" spans="1:30" x14ac:dyDescent="0.2">
      <c r="A257" t="str">
        <f t="shared" si="84"/>
        <v>State [sum=10, ace=0, dealerCard=6, Pair=1]</v>
      </c>
      <c r="B257" t="str">
        <f t="shared" si="85"/>
        <v>10061</v>
      </c>
      <c r="C257" t="str">
        <f t="shared" si="86"/>
        <v>10</v>
      </c>
      <c r="D257" t="str">
        <f t="shared" si="87"/>
        <v>0</v>
      </c>
      <c r="E257" t="str">
        <f t="shared" si="88"/>
        <v>6</v>
      </c>
      <c r="F257" t="str">
        <f t="shared" si="89"/>
        <v>1</v>
      </c>
      <c r="G257" t="str">
        <f t="shared" si="90"/>
        <v>[0.012543058904882949, 0.0961236877825123, 0.47670956765564554, 0.005985922698491783]</v>
      </c>
      <c r="H257" t="s">
        <v>818</v>
      </c>
      <c r="I257">
        <f t="shared" si="91"/>
        <v>1.2543058904882901E-2</v>
      </c>
      <c r="J257">
        <f t="shared" si="92"/>
        <v>9.6123687782512304E-2</v>
      </c>
      <c r="K257">
        <f t="shared" si="93"/>
        <v>0.47670956765564498</v>
      </c>
      <c r="L257">
        <f t="shared" si="94"/>
        <v>5.9859226984917803E-3</v>
      </c>
      <c r="M257">
        <f>VALUE(VLOOKUP(B257,'LOOK UP Optimal Policy'!A:F,6,FALSE))</f>
        <v>2</v>
      </c>
      <c r="N257">
        <f t="shared" si="95"/>
        <v>2</v>
      </c>
      <c r="O257">
        <f t="shared" si="96"/>
        <v>1</v>
      </c>
      <c r="P257">
        <f t="shared" si="97"/>
        <v>0</v>
      </c>
      <c r="Q257">
        <f t="shared" si="98"/>
        <v>0</v>
      </c>
      <c r="R257">
        <f t="shared" si="99"/>
        <v>0</v>
      </c>
      <c r="S257">
        <f t="shared" si="100"/>
        <v>0</v>
      </c>
      <c r="T257">
        <f t="shared" si="101"/>
        <v>0</v>
      </c>
      <c r="U257">
        <f t="shared" si="102"/>
        <v>0</v>
      </c>
      <c r="V257">
        <f t="shared" si="103"/>
        <v>0</v>
      </c>
      <c r="W257">
        <f t="shared" si="104"/>
        <v>0</v>
      </c>
      <c r="X257">
        <f t="shared" si="105"/>
        <v>0</v>
      </c>
      <c r="Y257">
        <f t="shared" si="106"/>
        <v>0</v>
      </c>
      <c r="Z257">
        <f t="shared" si="107"/>
        <v>0</v>
      </c>
      <c r="AA257">
        <f t="shared" si="108"/>
        <v>0</v>
      </c>
      <c r="AB257">
        <f t="shared" si="109"/>
        <v>1</v>
      </c>
      <c r="AC257">
        <f t="shared" si="110"/>
        <v>1</v>
      </c>
      <c r="AD257">
        <f t="shared" si="111"/>
        <v>1</v>
      </c>
    </row>
    <row r="258" spans="1:30" x14ac:dyDescent="0.2">
      <c r="A258" t="str">
        <f t="shared" ref="A258:A321" si="112">LEFT(H258,FIND("-",H258)-1)</f>
        <v>State [sum=12, ace=1, dealerCard=1, Pair=0]</v>
      </c>
      <c r="B258" t="str">
        <f t="shared" ref="B258:B321" si="113">TEXT(C258,0)&amp;TEXT(D258,0)&amp;TEXT(E258,0)&amp;TEXT(F258,0)</f>
        <v>12110</v>
      </c>
      <c r="C258" t="str">
        <f t="shared" ref="C258:C321" si="114">RIGHT(RIGHT(LEFT(RIGHT(A258,LEN(A258)-FIND("[",A258)),FIND(",",RIGHT(A258,LEN(A258)-FIND("[",A258)))-1),LEN(LEFT(RIGHT(A258,LEN(A258)-FIND("[",A258)),FIND(",",RIGHT(A258,LEN(A258)-FIND("[",A258)))-1))),LEN(RIGHT(LEFT(RIGHT(A258,LEN(A258)-FIND("[",A258)),FIND(",",RIGHT(A258,LEN(A258)-FIND("[",A258)))-1),LEN(LEFT(RIGHT(A258,LEN(A258)-FIND("[",A258)),FIND(",",RIGHT(A258,LEN(A258)-FIND("[",A258)))-1))))-FIND("=",RIGHT(LEFT(RIGHT(A258,LEN(A258)-FIND("[",A258)),FIND(",",RIGHT(A258,LEN(A258)-FIND("[",A258)))-1),LEN(LEFT(RIGHT(A258,LEN(A258)-FIND("[",A258)),FIND(",",RIGHT(A258,LEN(A258)-FIND("[",A258)))-1)))))</f>
        <v>12</v>
      </c>
      <c r="D258" t="str">
        <f t="shared" ref="D258:D321" si="115">RIGHT(RIGHT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,LEN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)),LEN(RIGHT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,LEN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)))-FIND("=",RIGHT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,LEN(LEFT(RIGHT(RIGHT(A258,LEN(A258)-FIND("[",A258)),LEN(RIGHT(A258,LEN(A258)-FIND("[",A258)))-FIND("a",RIGHT(A258,LEN(A258)-FIND("[",A258)))+1),FIND(",",RIGHT(RIGHT(A258,LEN(A258)-FIND("[",A258)),LEN(RIGHT(A258,LEN(A258)-FIND("[",A258)))-FIND("a",RIGHT(A258,LEN(A258)-FIND("[",A258)))+1))-1)))))</f>
        <v>1</v>
      </c>
      <c r="E258" t="str">
        <f t="shared" ref="E258:E321" si="116">RIGHT(RIGHT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,LEN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)),LEN(RIGHT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,LEN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)))-FIND("=",RIGHT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,LEN(LEFT(RIGHT(RIGHT(A258,LEN(A258)-FIND("[",A258)),LEN(RIGHT(A258,LEN(A258)-FIND("[",A258)))-FIND("d",RIGHT(A258,LEN(A258)-FIND("[",A258)))+1),FIND(",",RIGHT(RIGHT(A258,LEN(A258)-FIND("[",A258)),LEN(RIGHT(A258,LEN(A258)-FIND("[",A258)))-FIND("d",RIGHT(A258,LEN(A258)-FIND("[",A258)))+1))-1)))))</f>
        <v>1</v>
      </c>
      <c r="F258" t="str">
        <f t="shared" ref="F258:F321" si="117">LEFT(RIGHT(A258,2),1)</f>
        <v>0</v>
      </c>
      <c r="G258" t="str">
        <f t="shared" ref="G258:G321" si="118">RIGHT(H258,LEN(H258)-FIND("-",H258))</f>
        <v>[-1.1874754689649718E-4, -0.029408151299350243, -0.1172623758880251, null]</v>
      </c>
      <c r="H258" t="s">
        <v>819</v>
      </c>
      <c r="I258">
        <f t="shared" ref="I258:I321" si="119">VALUE(RIGHT(LEFT(G258,FIND(",",G258)-1),LEN(LEFT(G258,FIND(",",G258)-1))-1))</f>
        <v>-1.1874754689649699E-4</v>
      </c>
      <c r="J258">
        <f t="shared" ref="J258:J321" si="120">VALUE(LEFT(RIGHT(G258,LEN(G258)-FIND(",",G258)),FIND(",",RIGHT(G258,LEN(G258)-FIND(",",G258)))-1))</f>
        <v>-2.9408151299350201E-2</v>
      </c>
      <c r="K258">
        <f t="shared" ref="K258:K321" si="121">VALUE(LEFT(RIGHT(RIGHT(G258,LEN(G258)-FIND(",",G258)),LEN(RIGHT(G258,LEN(G258)-FIND(",",G258)))-FIND(",",RIGHT(G258,LEN(G258)-FIND(",",G258)))-1),FIND(",",RIGHT(RIGHT(G258,LEN(G258)-FIND(",",G258)),LEN(RIGHT(G258,LEN(G258)-FIND(",",G258)))-FIND(",",RIGHT(G258,LEN(G258)-FIND(",",G258)))-1))-1))</f>
        <v>-0.117262375888025</v>
      </c>
      <c r="L258">
        <f t="shared" ref="L258:L321" si="122">IFERROR(VALUE(LEFT(RIGHT(G258,FIND(",",G258)-1),FIND("]",RIGHT(G258,FIND(",",G258)-1))-1)),-100000000000000000)</f>
        <v>-1E+17</v>
      </c>
      <c r="M258">
        <f>VALUE(VLOOKUP(B258,'LOOK UP Optimal Policy'!A:F,6,FALSE))</f>
        <v>0</v>
      </c>
      <c r="N258">
        <f t="shared" ref="N258:N321" si="123">VALUE(IF(MAX(I258,J258,K258,L258)=I258,0,IF(MAX(I258,J258,K258,L258)=J258,1,IF(MAX(I258,J258,K258,L258)=K258,2,3))))</f>
        <v>0</v>
      </c>
      <c r="O258">
        <f t="shared" ref="O258:O321" si="124">IF(N258=M258,1,0)</f>
        <v>1</v>
      </c>
      <c r="P258">
        <f t="shared" ref="P258:P321" si="125">IF(AND(M258=1,N258=0),J258/I258,0)</f>
        <v>0</v>
      </c>
      <c r="Q258">
        <f t="shared" ref="Q258:Q321" si="126">IF(AND(M258=1,N258=2),J258/K258,0)</f>
        <v>0</v>
      </c>
      <c r="R258">
        <f t="shared" ref="R258:R321" si="127">IF(AND(M258=1,N258=3),J258/L258,0)</f>
        <v>0</v>
      </c>
      <c r="S258">
        <f t="shared" ref="S258:S321" si="128">IF(AND(M258=2,N258=0),K258/I258,0)</f>
        <v>0</v>
      </c>
      <c r="T258">
        <f t="shared" ref="T258:T321" si="129">IF(AND(M258=2,N258=1),K258/J258,0)</f>
        <v>0</v>
      </c>
      <c r="U258">
        <f t="shared" ref="U258:U321" si="130">IF(AND(M258=2,N258=3),K258/L258,0)</f>
        <v>0</v>
      </c>
      <c r="V258">
        <f t="shared" ref="V258:V321" si="131">IF(AND(M258=3,N258=0),L258/I258,0)</f>
        <v>0</v>
      </c>
      <c r="W258">
        <f t="shared" ref="W258:W321" si="132">IF(AND(M258=3,N258=1),L258/J258,0)</f>
        <v>0</v>
      </c>
      <c r="X258">
        <f t="shared" ref="X258:X321" si="133">IF(AND(M258=3,N258=2),L258/K258,0)</f>
        <v>0</v>
      </c>
      <c r="Y258">
        <f t="shared" ref="Y258:Y321" si="134">IF(AND(M258=0,N258=1),I258/J258,0)</f>
        <v>0</v>
      </c>
      <c r="Z258">
        <f t="shared" ref="Z258:Z321" si="135">IF(AND(M258=0,N258=2),I258/K258,0)</f>
        <v>0</v>
      </c>
      <c r="AA258">
        <f t="shared" ref="AA258:AA321" si="136">IF(AND(M258=0,N258=3),I258/L258,0)</f>
        <v>0</v>
      </c>
      <c r="AB258">
        <f t="shared" si="109"/>
        <v>1</v>
      </c>
      <c r="AC258">
        <f t="shared" si="110"/>
        <v>1</v>
      </c>
      <c r="AD258">
        <f t="shared" si="111"/>
        <v>1</v>
      </c>
    </row>
    <row r="259" spans="1:30" x14ac:dyDescent="0.2">
      <c r="A259" t="str">
        <f t="shared" si="112"/>
        <v>State [sum=16, ace=1, dealerCard=10, Pair=0]</v>
      </c>
      <c r="B259" t="str">
        <f t="shared" si="113"/>
        <v>161100</v>
      </c>
      <c r="C259" t="str">
        <f t="shared" si="114"/>
        <v>16</v>
      </c>
      <c r="D259" t="str">
        <f t="shared" si="115"/>
        <v>1</v>
      </c>
      <c r="E259" t="str">
        <f t="shared" si="116"/>
        <v>10</v>
      </c>
      <c r="F259" t="str">
        <f t="shared" si="117"/>
        <v>0</v>
      </c>
      <c r="G259" t="str">
        <f t="shared" si="118"/>
        <v>[-0.013037802179432885, -0.5278683001349203, -0.9943853902384012, null]</v>
      </c>
      <c r="H259" t="s">
        <v>820</v>
      </c>
      <c r="I259">
        <f t="shared" si="119"/>
        <v>-1.30378021794328E-2</v>
      </c>
      <c r="J259">
        <f t="shared" si="120"/>
        <v>-0.52786830013492003</v>
      </c>
      <c r="K259">
        <f t="shared" si="121"/>
        <v>-0.994385390238401</v>
      </c>
      <c r="L259">
        <f t="shared" si="122"/>
        <v>-1E+17</v>
      </c>
      <c r="M259">
        <f>VALUE(VLOOKUP(B259,'LOOK UP Optimal Policy'!A:F,6,FALSE))</f>
        <v>0</v>
      </c>
      <c r="N259">
        <f t="shared" si="123"/>
        <v>0</v>
      </c>
      <c r="O259">
        <f t="shared" si="124"/>
        <v>1</v>
      </c>
      <c r="P259">
        <f t="shared" si="125"/>
        <v>0</v>
      </c>
      <c r="Q259">
        <f t="shared" si="126"/>
        <v>0</v>
      </c>
      <c r="R259">
        <f t="shared" si="127"/>
        <v>0</v>
      </c>
      <c r="S259">
        <f t="shared" si="128"/>
        <v>0</v>
      </c>
      <c r="T259">
        <f t="shared" si="129"/>
        <v>0</v>
      </c>
      <c r="U259">
        <f t="shared" si="130"/>
        <v>0</v>
      </c>
      <c r="V259">
        <f t="shared" si="131"/>
        <v>0</v>
      </c>
      <c r="W259">
        <f t="shared" si="132"/>
        <v>0</v>
      </c>
      <c r="X259">
        <f t="shared" si="133"/>
        <v>0</v>
      </c>
      <c r="Y259">
        <f t="shared" si="134"/>
        <v>0</v>
      </c>
      <c r="Z259">
        <f t="shared" si="135"/>
        <v>0</v>
      </c>
      <c r="AA259">
        <f t="shared" si="136"/>
        <v>0</v>
      </c>
      <c r="AB259">
        <f t="shared" ref="AB259:AB322" si="137">ABS(IFERROR(IF(O259=1,1,SUM(P259:AA259)),0))</f>
        <v>1</v>
      </c>
      <c r="AC259">
        <f t="shared" ref="AC259:AC322" si="138">IF(AND(AB259&gt;0.95,AB259&lt;2),1,0)</f>
        <v>1</v>
      </c>
      <c r="AD259">
        <f t="shared" ref="AD259:AD322" si="139">IF(AND(AB259&gt;0.8,AB259&lt;2),1,0)</f>
        <v>1</v>
      </c>
    </row>
    <row r="260" spans="1:30" x14ac:dyDescent="0.2">
      <c r="A260" t="str">
        <f t="shared" si="112"/>
        <v>State [sum=12, ace=1, dealerCard=1, Pair=1]</v>
      </c>
      <c r="B260" t="str">
        <f t="shared" si="113"/>
        <v>12111</v>
      </c>
      <c r="C260" t="str">
        <f t="shared" si="114"/>
        <v>12</v>
      </c>
      <c r="D260" t="str">
        <f t="shared" si="115"/>
        <v>1</v>
      </c>
      <c r="E260" t="str">
        <f t="shared" si="116"/>
        <v>1</v>
      </c>
      <c r="F260" t="str">
        <f t="shared" si="117"/>
        <v>1</v>
      </c>
      <c r="G260" t="str">
        <f t="shared" si="118"/>
        <v>[-0.00322887120425989, -0.5158563380748831, -0.7370444101887826, 0.005422020338653095]</v>
      </c>
      <c r="H260" t="s">
        <v>821</v>
      </c>
      <c r="I260">
        <f t="shared" si="119"/>
        <v>-3.2288712042598902E-3</v>
      </c>
      <c r="J260">
        <f t="shared" si="120"/>
        <v>-0.51585633807488296</v>
      </c>
      <c r="K260">
        <f t="shared" si="121"/>
        <v>-0.73704441018878197</v>
      </c>
      <c r="L260">
        <f t="shared" si="122"/>
        <v>5.4220203386530904E-3</v>
      </c>
      <c r="M260">
        <f>VALUE(VLOOKUP(B260,'LOOK UP Optimal Policy'!A:F,6,FALSE))</f>
        <v>3</v>
      </c>
      <c r="N260">
        <f t="shared" si="123"/>
        <v>3</v>
      </c>
      <c r="O260">
        <f t="shared" si="124"/>
        <v>1</v>
      </c>
      <c r="P260">
        <f t="shared" si="125"/>
        <v>0</v>
      </c>
      <c r="Q260">
        <f t="shared" si="126"/>
        <v>0</v>
      </c>
      <c r="R260">
        <f t="shared" si="127"/>
        <v>0</v>
      </c>
      <c r="S260">
        <f t="shared" si="128"/>
        <v>0</v>
      </c>
      <c r="T260">
        <f t="shared" si="129"/>
        <v>0</v>
      </c>
      <c r="U260">
        <f t="shared" si="130"/>
        <v>0</v>
      </c>
      <c r="V260">
        <f t="shared" si="131"/>
        <v>0</v>
      </c>
      <c r="W260">
        <f t="shared" si="132"/>
        <v>0</v>
      </c>
      <c r="X260">
        <f t="shared" si="133"/>
        <v>0</v>
      </c>
      <c r="Y260">
        <f t="shared" si="134"/>
        <v>0</v>
      </c>
      <c r="Z260">
        <f t="shared" si="135"/>
        <v>0</v>
      </c>
      <c r="AA260">
        <f t="shared" si="136"/>
        <v>0</v>
      </c>
      <c r="AB260">
        <f t="shared" si="137"/>
        <v>1</v>
      </c>
      <c r="AC260">
        <f t="shared" si="138"/>
        <v>1</v>
      </c>
      <c r="AD260">
        <f t="shared" si="139"/>
        <v>1</v>
      </c>
    </row>
    <row r="261" spans="1:30" x14ac:dyDescent="0.2">
      <c r="A261" t="str">
        <f t="shared" si="112"/>
        <v>State [sum=9, ace=0, dealerCard=4, Pair=0]</v>
      </c>
      <c r="B261" t="str">
        <f t="shared" si="113"/>
        <v>9040</v>
      </c>
      <c r="C261" t="str">
        <f t="shared" si="114"/>
        <v>9</v>
      </c>
      <c r="D261" t="str">
        <f t="shared" si="115"/>
        <v>0</v>
      </c>
      <c r="E261" t="str">
        <f t="shared" si="116"/>
        <v>4</v>
      </c>
      <c r="F261" t="str">
        <f t="shared" si="117"/>
        <v>0</v>
      </c>
      <c r="G261" t="str">
        <f t="shared" si="118"/>
        <v>[0.010278713612420422, 0.005604231148836052, 0.15201307852948956, null]</v>
      </c>
      <c r="H261" t="s">
        <v>822</v>
      </c>
      <c r="I261">
        <f t="shared" si="119"/>
        <v>1.0278713612420399E-2</v>
      </c>
      <c r="J261">
        <f t="shared" si="120"/>
        <v>5.6042311488360497E-3</v>
      </c>
      <c r="K261">
        <f t="shared" si="121"/>
        <v>0.152013078529489</v>
      </c>
      <c r="L261">
        <f t="shared" si="122"/>
        <v>-1E+17</v>
      </c>
      <c r="M261">
        <f>VALUE(VLOOKUP(B261,'LOOK UP Optimal Policy'!A:F,6,FALSE))</f>
        <v>2</v>
      </c>
      <c r="N261">
        <f t="shared" si="123"/>
        <v>2</v>
      </c>
      <c r="O261">
        <f t="shared" si="124"/>
        <v>1</v>
      </c>
      <c r="P261">
        <f t="shared" si="125"/>
        <v>0</v>
      </c>
      <c r="Q261">
        <f t="shared" si="126"/>
        <v>0</v>
      </c>
      <c r="R261">
        <f t="shared" si="127"/>
        <v>0</v>
      </c>
      <c r="S261">
        <f t="shared" si="128"/>
        <v>0</v>
      </c>
      <c r="T261">
        <f t="shared" si="129"/>
        <v>0</v>
      </c>
      <c r="U261">
        <f t="shared" si="130"/>
        <v>0</v>
      </c>
      <c r="V261">
        <f t="shared" si="131"/>
        <v>0</v>
      </c>
      <c r="W261">
        <f t="shared" si="132"/>
        <v>0</v>
      </c>
      <c r="X261">
        <f t="shared" si="133"/>
        <v>0</v>
      </c>
      <c r="Y261">
        <f t="shared" si="134"/>
        <v>0</v>
      </c>
      <c r="Z261">
        <f t="shared" si="135"/>
        <v>0</v>
      </c>
      <c r="AA261">
        <f t="shared" si="136"/>
        <v>0</v>
      </c>
      <c r="AB261">
        <f t="shared" si="137"/>
        <v>1</v>
      </c>
      <c r="AC261">
        <f t="shared" si="138"/>
        <v>1</v>
      </c>
      <c r="AD261">
        <f t="shared" si="139"/>
        <v>1</v>
      </c>
    </row>
    <row r="262" spans="1:30" x14ac:dyDescent="0.2">
      <c r="A262" t="str">
        <f t="shared" si="112"/>
        <v>State [sum=14, ace=1, dealerCard=6, Pair=0]</v>
      </c>
      <c r="B262" t="str">
        <f t="shared" si="113"/>
        <v>14160</v>
      </c>
      <c r="C262" t="str">
        <f t="shared" si="114"/>
        <v>14</v>
      </c>
      <c r="D262" t="str">
        <f t="shared" si="115"/>
        <v>1</v>
      </c>
      <c r="E262" t="str">
        <f t="shared" si="116"/>
        <v>6</v>
      </c>
      <c r="F262" t="str">
        <f t="shared" si="117"/>
        <v>0</v>
      </c>
      <c r="G262" t="str">
        <f t="shared" si="118"/>
        <v>[0.009025888212059652, -0.18548557379014588, 0.1084764475666397, null]</v>
      </c>
      <c r="H262" t="s">
        <v>823</v>
      </c>
      <c r="I262">
        <f t="shared" si="119"/>
        <v>9.0258882120596504E-3</v>
      </c>
      <c r="J262">
        <f t="shared" si="120"/>
        <v>-0.18548557379014499</v>
      </c>
      <c r="K262">
        <f t="shared" si="121"/>
        <v>0.108476447566639</v>
      </c>
      <c r="L262">
        <f t="shared" si="122"/>
        <v>-1E+17</v>
      </c>
      <c r="M262">
        <f>VALUE(VLOOKUP(B262,'LOOK UP Optimal Policy'!A:F,6,FALSE))</f>
        <v>2</v>
      </c>
      <c r="N262">
        <f t="shared" si="123"/>
        <v>2</v>
      </c>
      <c r="O262">
        <f t="shared" si="124"/>
        <v>1</v>
      </c>
      <c r="P262">
        <f t="shared" si="125"/>
        <v>0</v>
      </c>
      <c r="Q262">
        <f t="shared" si="126"/>
        <v>0</v>
      </c>
      <c r="R262">
        <f t="shared" si="127"/>
        <v>0</v>
      </c>
      <c r="S262">
        <f t="shared" si="128"/>
        <v>0</v>
      </c>
      <c r="T262">
        <f t="shared" si="129"/>
        <v>0</v>
      </c>
      <c r="U262">
        <f t="shared" si="130"/>
        <v>0</v>
      </c>
      <c r="V262">
        <f t="shared" si="131"/>
        <v>0</v>
      </c>
      <c r="W262">
        <f t="shared" si="132"/>
        <v>0</v>
      </c>
      <c r="X262">
        <f t="shared" si="133"/>
        <v>0</v>
      </c>
      <c r="Y262">
        <f t="shared" si="134"/>
        <v>0</v>
      </c>
      <c r="Z262">
        <f t="shared" si="135"/>
        <v>0</v>
      </c>
      <c r="AA262">
        <f t="shared" si="136"/>
        <v>0</v>
      </c>
      <c r="AB262">
        <f t="shared" si="137"/>
        <v>1</v>
      </c>
      <c r="AC262">
        <f t="shared" si="138"/>
        <v>1</v>
      </c>
      <c r="AD262">
        <f t="shared" si="139"/>
        <v>1</v>
      </c>
    </row>
    <row r="263" spans="1:30" x14ac:dyDescent="0.2">
      <c r="A263" t="str">
        <f t="shared" si="112"/>
        <v>State [sum=11, ace=0, dealerCard=9, Pair=0]</v>
      </c>
      <c r="B263" t="str">
        <f t="shared" si="113"/>
        <v>11090</v>
      </c>
      <c r="C263" t="str">
        <f t="shared" si="114"/>
        <v>11</v>
      </c>
      <c r="D263" t="str">
        <f t="shared" si="115"/>
        <v>0</v>
      </c>
      <c r="E263" t="str">
        <f t="shared" si="116"/>
        <v>9</v>
      </c>
      <c r="F263" t="str">
        <f t="shared" si="117"/>
        <v>0</v>
      </c>
      <c r="G263" t="str">
        <f t="shared" si="118"/>
        <v>[0.004679353959047705, -0.5136092472901824, 0.06668748950609257, null]</v>
      </c>
      <c r="H263" t="s">
        <v>824</v>
      </c>
      <c r="I263">
        <f t="shared" si="119"/>
        <v>4.6793539590476996E-3</v>
      </c>
      <c r="J263">
        <f t="shared" si="120"/>
        <v>-0.51360924729018198</v>
      </c>
      <c r="K263">
        <f t="shared" si="121"/>
        <v>6.6687489506092504E-2</v>
      </c>
      <c r="L263">
        <f t="shared" si="122"/>
        <v>-1E+17</v>
      </c>
      <c r="M263">
        <f>VALUE(VLOOKUP(B263,'LOOK UP Optimal Policy'!A:F,6,FALSE))</f>
        <v>2</v>
      </c>
      <c r="N263">
        <f t="shared" si="123"/>
        <v>2</v>
      </c>
      <c r="O263">
        <f t="shared" si="124"/>
        <v>1</v>
      </c>
      <c r="P263">
        <f t="shared" si="125"/>
        <v>0</v>
      </c>
      <c r="Q263">
        <f t="shared" si="126"/>
        <v>0</v>
      </c>
      <c r="R263">
        <f t="shared" si="127"/>
        <v>0</v>
      </c>
      <c r="S263">
        <f t="shared" si="128"/>
        <v>0</v>
      </c>
      <c r="T263">
        <f t="shared" si="129"/>
        <v>0</v>
      </c>
      <c r="U263">
        <f t="shared" si="130"/>
        <v>0</v>
      </c>
      <c r="V263">
        <f t="shared" si="131"/>
        <v>0</v>
      </c>
      <c r="W263">
        <f t="shared" si="132"/>
        <v>0</v>
      </c>
      <c r="X263">
        <f t="shared" si="133"/>
        <v>0</v>
      </c>
      <c r="Y263">
        <f t="shared" si="134"/>
        <v>0</v>
      </c>
      <c r="Z263">
        <f t="shared" si="135"/>
        <v>0</v>
      </c>
      <c r="AA263">
        <f t="shared" si="136"/>
        <v>0</v>
      </c>
      <c r="AB263">
        <f t="shared" si="137"/>
        <v>1</v>
      </c>
      <c r="AC263">
        <f t="shared" si="138"/>
        <v>1</v>
      </c>
      <c r="AD263">
        <f t="shared" si="139"/>
        <v>1</v>
      </c>
    </row>
    <row r="264" spans="1:30" x14ac:dyDescent="0.2">
      <c r="A264" t="str">
        <f t="shared" si="112"/>
        <v>State [sum=8, ace=0, dealerCard=2, Pair=0]</v>
      </c>
      <c r="B264" t="str">
        <f t="shared" si="113"/>
        <v>8020</v>
      </c>
      <c r="C264" t="str">
        <f t="shared" si="114"/>
        <v>8</v>
      </c>
      <c r="D264" t="str">
        <f t="shared" si="115"/>
        <v>0</v>
      </c>
      <c r="E264" t="str">
        <f t="shared" si="116"/>
        <v>2</v>
      </c>
      <c r="F264" t="str">
        <f t="shared" si="117"/>
        <v>0</v>
      </c>
      <c r="G264" t="str">
        <f t="shared" si="118"/>
        <v>[0.001808445603271061, -0.21369224775256354, -0.03953169014977658, null]</v>
      </c>
      <c r="H264" t="s">
        <v>825</v>
      </c>
      <c r="I264">
        <f t="shared" si="119"/>
        <v>1.8084456032710599E-3</v>
      </c>
      <c r="J264">
        <f t="shared" si="120"/>
        <v>-0.21369224775256301</v>
      </c>
      <c r="K264">
        <f t="shared" si="121"/>
        <v>-3.9531690149776498E-2</v>
      </c>
      <c r="L264">
        <f t="shared" si="122"/>
        <v>-1E+17</v>
      </c>
      <c r="M264">
        <f>VALUE(VLOOKUP(B264,'LOOK UP Optimal Policy'!A:F,6,FALSE))</f>
        <v>0</v>
      </c>
      <c r="N264">
        <f t="shared" si="123"/>
        <v>0</v>
      </c>
      <c r="O264">
        <f t="shared" si="124"/>
        <v>1</v>
      </c>
      <c r="P264">
        <f t="shared" si="125"/>
        <v>0</v>
      </c>
      <c r="Q264">
        <f t="shared" si="126"/>
        <v>0</v>
      </c>
      <c r="R264">
        <f t="shared" si="127"/>
        <v>0</v>
      </c>
      <c r="S264">
        <f t="shared" si="128"/>
        <v>0</v>
      </c>
      <c r="T264">
        <f t="shared" si="129"/>
        <v>0</v>
      </c>
      <c r="U264">
        <f t="shared" si="130"/>
        <v>0</v>
      </c>
      <c r="V264">
        <f t="shared" si="131"/>
        <v>0</v>
      </c>
      <c r="W264">
        <f t="shared" si="132"/>
        <v>0</v>
      </c>
      <c r="X264">
        <f t="shared" si="133"/>
        <v>0</v>
      </c>
      <c r="Y264">
        <f t="shared" si="134"/>
        <v>0</v>
      </c>
      <c r="Z264">
        <f t="shared" si="135"/>
        <v>0</v>
      </c>
      <c r="AA264">
        <f t="shared" si="136"/>
        <v>0</v>
      </c>
      <c r="AB264">
        <f t="shared" si="137"/>
        <v>1</v>
      </c>
      <c r="AC264">
        <f t="shared" si="138"/>
        <v>1</v>
      </c>
      <c r="AD264">
        <f t="shared" si="139"/>
        <v>1</v>
      </c>
    </row>
    <row r="265" spans="1:30" x14ac:dyDescent="0.2">
      <c r="A265" t="str">
        <f t="shared" si="112"/>
        <v>State [sum=13, ace=1, dealerCard=4, Pair=0]</v>
      </c>
      <c r="B265" t="str">
        <f t="shared" si="113"/>
        <v>13140</v>
      </c>
      <c r="C265" t="str">
        <f t="shared" si="114"/>
        <v>13</v>
      </c>
      <c r="D265" t="str">
        <f t="shared" si="115"/>
        <v>1</v>
      </c>
      <c r="E265" t="str">
        <f t="shared" si="116"/>
        <v>4</v>
      </c>
      <c r="F265" t="str">
        <f t="shared" si="117"/>
        <v>0</v>
      </c>
      <c r="G265" t="str">
        <f t="shared" si="118"/>
        <v>[0.0068934077738970366, -0.12163208949664639, 0.2798558321922319, null]</v>
      </c>
      <c r="H265" t="s">
        <v>826</v>
      </c>
      <c r="I265">
        <f t="shared" si="119"/>
        <v>6.8934077738970296E-3</v>
      </c>
      <c r="J265">
        <f t="shared" si="120"/>
        <v>-0.121632089496646</v>
      </c>
      <c r="K265">
        <f t="shared" si="121"/>
        <v>0.27985583219223098</v>
      </c>
      <c r="L265">
        <f t="shared" si="122"/>
        <v>-1E+17</v>
      </c>
      <c r="M265">
        <f>VALUE(VLOOKUP(B265,'LOOK UP Optimal Policy'!A:F,6,FALSE))</f>
        <v>0</v>
      </c>
      <c r="N265">
        <f t="shared" si="123"/>
        <v>2</v>
      </c>
      <c r="O265">
        <f t="shared" si="124"/>
        <v>0</v>
      </c>
      <c r="P265">
        <f t="shared" si="125"/>
        <v>0</v>
      </c>
      <c r="Q265">
        <f t="shared" si="126"/>
        <v>0</v>
      </c>
      <c r="R265">
        <f t="shared" si="127"/>
        <v>0</v>
      </c>
      <c r="S265">
        <f t="shared" si="128"/>
        <v>0</v>
      </c>
      <c r="T265">
        <f t="shared" si="129"/>
        <v>0</v>
      </c>
      <c r="U265">
        <f t="shared" si="130"/>
        <v>0</v>
      </c>
      <c r="V265">
        <f t="shared" si="131"/>
        <v>0</v>
      </c>
      <c r="W265">
        <f t="shared" si="132"/>
        <v>0</v>
      </c>
      <c r="X265">
        <f t="shared" si="133"/>
        <v>0</v>
      </c>
      <c r="Y265">
        <f t="shared" si="134"/>
        <v>0</v>
      </c>
      <c r="Z265">
        <f t="shared" si="135"/>
        <v>2.4631996124211544E-2</v>
      </c>
      <c r="AA265">
        <f t="shared" si="136"/>
        <v>0</v>
      </c>
      <c r="AB265">
        <f t="shared" si="137"/>
        <v>2.4631996124211544E-2</v>
      </c>
      <c r="AC265">
        <f t="shared" si="138"/>
        <v>0</v>
      </c>
      <c r="AD265">
        <f t="shared" si="139"/>
        <v>0</v>
      </c>
    </row>
    <row r="266" spans="1:30" x14ac:dyDescent="0.2">
      <c r="A266" t="str">
        <f t="shared" si="112"/>
        <v>State [sum=8, ace=0, dealerCard=2, Pair=1]</v>
      </c>
      <c r="B266" t="str">
        <f t="shared" si="113"/>
        <v>8021</v>
      </c>
      <c r="C266" t="str">
        <f t="shared" si="114"/>
        <v>8</v>
      </c>
      <c r="D266" t="str">
        <f t="shared" si="115"/>
        <v>0</v>
      </c>
      <c r="E266" t="str">
        <f t="shared" si="116"/>
        <v>2</v>
      </c>
      <c r="F266" t="str">
        <f t="shared" si="117"/>
        <v>1</v>
      </c>
      <c r="G266" t="str">
        <f t="shared" si="118"/>
        <v>[-1.6381049203745477E-4, -0.11775996216326724, -0.19331146422969003, -0.0025878087587111794]</v>
      </c>
      <c r="H266" t="s">
        <v>827</v>
      </c>
      <c r="I266">
        <f t="shared" si="119"/>
        <v>-1.6381049203745401E-4</v>
      </c>
      <c r="J266">
        <f t="shared" si="120"/>
        <v>-0.11775996216326701</v>
      </c>
      <c r="K266">
        <f t="shared" si="121"/>
        <v>-0.19331146422969001</v>
      </c>
      <c r="L266">
        <f t="shared" si="122"/>
        <v>-2.5878087587111699E-3</v>
      </c>
      <c r="M266">
        <f>VALUE(VLOOKUP(B266,'LOOK UP Optimal Policy'!A:F,6,FALSE))</f>
        <v>0</v>
      </c>
      <c r="N266">
        <f t="shared" si="123"/>
        <v>0</v>
      </c>
      <c r="O266">
        <f t="shared" si="124"/>
        <v>1</v>
      </c>
      <c r="P266">
        <f t="shared" si="125"/>
        <v>0</v>
      </c>
      <c r="Q266">
        <f t="shared" si="126"/>
        <v>0</v>
      </c>
      <c r="R266">
        <f t="shared" si="127"/>
        <v>0</v>
      </c>
      <c r="S266">
        <f t="shared" si="128"/>
        <v>0</v>
      </c>
      <c r="T266">
        <f t="shared" si="129"/>
        <v>0</v>
      </c>
      <c r="U266">
        <f t="shared" si="130"/>
        <v>0</v>
      </c>
      <c r="V266">
        <f t="shared" si="131"/>
        <v>0</v>
      </c>
      <c r="W266">
        <f t="shared" si="132"/>
        <v>0</v>
      </c>
      <c r="X266">
        <f t="shared" si="133"/>
        <v>0</v>
      </c>
      <c r="Y266">
        <f t="shared" si="134"/>
        <v>0</v>
      </c>
      <c r="Z266">
        <f t="shared" si="135"/>
        <v>0</v>
      </c>
      <c r="AA266">
        <f t="shared" si="136"/>
        <v>0</v>
      </c>
      <c r="AB266">
        <f t="shared" si="137"/>
        <v>1</v>
      </c>
      <c r="AC266">
        <f t="shared" si="138"/>
        <v>1</v>
      </c>
      <c r="AD266">
        <f t="shared" si="139"/>
        <v>1</v>
      </c>
    </row>
    <row r="267" spans="1:30" x14ac:dyDescent="0.2">
      <c r="A267" t="str">
        <f t="shared" si="112"/>
        <v>State [sum=10, ace=0, dealerCard=7, Pair=0]</v>
      </c>
      <c r="B267" t="str">
        <f t="shared" si="113"/>
        <v>10070</v>
      </c>
      <c r="C267" t="str">
        <f t="shared" si="114"/>
        <v>10</v>
      </c>
      <c r="D267" t="str">
        <f t="shared" si="115"/>
        <v>0</v>
      </c>
      <c r="E267" t="str">
        <f t="shared" si="116"/>
        <v>7</v>
      </c>
      <c r="F267" t="str">
        <f t="shared" si="117"/>
        <v>0</v>
      </c>
      <c r="G267" t="str">
        <f t="shared" si="118"/>
        <v>[0.0089367890947848, -0.3660896553070251, 0.3488146582671962, null]</v>
      </c>
      <c r="H267" t="s">
        <v>828</v>
      </c>
      <c r="I267">
        <f t="shared" si="119"/>
        <v>8.9367890947848003E-3</v>
      </c>
      <c r="J267">
        <f t="shared" si="120"/>
        <v>-0.36608965530702497</v>
      </c>
      <c r="K267">
        <f t="shared" si="121"/>
        <v>0.34881465826719599</v>
      </c>
      <c r="L267">
        <f t="shared" si="122"/>
        <v>-1E+17</v>
      </c>
      <c r="M267">
        <f>VALUE(VLOOKUP(B267,'LOOK UP Optimal Policy'!A:F,6,FALSE))</f>
        <v>2</v>
      </c>
      <c r="N267">
        <f t="shared" si="123"/>
        <v>2</v>
      </c>
      <c r="O267">
        <f t="shared" si="124"/>
        <v>1</v>
      </c>
      <c r="P267">
        <f t="shared" si="125"/>
        <v>0</v>
      </c>
      <c r="Q267">
        <f t="shared" si="126"/>
        <v>0</v>
      </c>
      <c r="R267">
        <f t="shared" si="127"/>
        <v>0</v>
      </c>
      <c r="S267">
        <f t="shared" si="128"/>
        <v>0</v>
      </c>
      <c r="T267">
        <f t="shared" si="129"/>
        <v>0</v>
      </c>
      <c r="U267">
        <f t="shared" si="130"/>
        <v>0</v>
      </c>
      <c r="V267">
        <f t="shared" si="131"/>
        <v>0</v>
      </c>
      <c r="W267">
        <f t="shared" si="132"/>
        <v>0</v>
      </c>
      <c r="X267">
        <f t="shared" si="133"/>
        <v>0</v>
      </c>
      <c r="Y267">
        <f t="shared" si="134"/>
        <v>0</v>
      </c>
      <c r="Z267">
        <f t="shared" si="135"/>
        <v>0</v>
      </c>
      <c r="AA267">
        <f t="shared" si="136"/>
        <v>0</v>
      </c>
      <c r="AB267">
        <f t="shared" si="137"/>
        <v>1</v>
      </c>
      <c r="AC267">
        <f t="shared" si="138"/>
        <v>1</v>
      </c>
      <c r="AD267">
        <f t="shared" si="139"/>
        <v>1</v>
      </c>
    </row>
    <row r="268" spans="1:30" x14ac:dyDescent="0.2">
      <c r="A268" t="str">
        <f t="shared" si="112"/>
        <v>State [sum=15, ace=1, dealerCard=9, Pair=0]</v>
      </c>
      <c r="B268" t="str">
        <f t="shared" si="113"/>
        <v>15190</v>
      </c>
      <c r="C268" t="str">
        <f t="shared" si="114"/>
        <v>15</v>
      </c>
      <c r="D268" t="str">
        <f t="shared" si="115"/>
        <v>1</v>
      </c>
      <c r="E268" t="str">
        <f t="shared" si="116"/>
        <v>9</v>
      </c>
      <c r="F268" t="str">
        <f t="shared" si="117"/>
        <v>0</v>
      </c>
      <c r="G268" t="str">
        <f t="shared" si="118"/>
        <v>[-0.007550333005215913, -0.5140529439958406, -0.40606783009071074, null]</v>
      </c>
      <c r="H268" t="s">
        <v>829</v>
      </c>
      <c r="I268">
        <f t="shared" si="119"/>
        <v>-7.5503330052159104E-3</v>
      </c>
      <c r="J268">
        <f t="shared" si="120"/>
        <v>-0.51405294399584001</v>
      </c>
      <c r="K268">
        <f t="shared" si="121"/>
        <v>-0.40606783009071001</v>
      </c>
      <c r="L268">
        <f t="shared" si="122"/>
        <v>-1E+17</v>
      </c>
      <c r="M268">
        <f>VALUE(VLOOKUP(B268,'LOOK UP Optimal Policy'!A:F,6,FALSE))</f>
        <v>0</v>
      </c>
      <c r="N268">
        <f t="shared" si="123"/>
        <v>0</v>
      </c>
      <c r="O268">
        <f t="shared" si="124"/>
        <v>1</v>
      </c>
      <c r="P268">
        <f t="shared" si="125"/>
        <v>0</v>
      </c>
      <c r="Q268">
        <f t="shared" si="126"/>
        <v>0</v>
      </c>
      <c r="R268">
        <f t="shared" si="127"/>
        <v>0</v>
      </c>
      <c r="S268">
        <f t="shared" si="128"/>
        <v>0</v>
      </c>
      <c r="T268">
        <f t="shared" si="129"/>
        <v>0</v>
      </c>
      <c r="U268">
        <f t="shared" si="130"/>
        <v>0</v>
      </c>
      <c r="V268">
        <f t="shared" si="131"/>
        <v>0</v>
      </c>
      <c r="W268">
        <f t="shared" si="132"/>
        <v>0</v>
      </c>
      <c r="X268">
        <f t="shared" si="133"/>
        <v>0</v>
      </c>
      <c r="Y268">
        <f t="shared" si="134"/>
        <v>0</v>
      </c>
      <c r="Z268">
        <f t="shared" si="135"/>
        <v>0</v>
      </c>
      <c r="AA268">
        <f t="shared" si="136"/>
        <v>0</v>
      </c>
      <c r="AB268">
        <f t="shared" si="137"/>
        <v>1</v>
      </c>
      <c r="AC268">
        <f t="shared" si="138"/>
        <v>1</v>
      </c>
      <c r="AD268">
        <f t="shared" si="139"/>
        <v>1</v>
      </c>
    </row>
    <row r="269" spans="1:30" x14ac:dyDescent="0.2">
      <c r="A269" t="str">
        <f t="shared" si="112"/>
        <v>State [sum=10, ace=0, dealerCard=7, Pair=1]</v>
      </c>
      <c r="B269" t="str">
        <f t="shared" si="113"/>
        <v>10071</v>
      </c>
      <c r="C269" t="str">
        <f t="shared" si="114"/>
        <v>10</v>
      </c>
      <c r="D269" t="str">
        <f t="shared" si="115"/>
        <v>0</v>
      </c>
      <c r="E269" t="str">
        <f t="shared" si="116"/>
        <v>7</v>
      </c>
      <c r="F269" t="str">
        <f t="shared" si="117"/>
        <v>1</v>
      </c>
      <c r="G269" t="str">
        <f t="shared" si="118"/>
        <v>[0.008691230254709938, -0.351748981278017, 0.3115945948906967, -0.0071575842992013415]</v>
      </c>
      <c r="H269" t="s">
        <v>830</v>
      </c>
      <c r="I269">
        <f t="shared" si="119"/>
        <v>8.6912302547099297E-3</v>
      </c>
      <c r="J269">
        <f t="shared" si="120"/>
        <v>-0.35174898127801701</v>
      </c>
      <c r="K269">
        <f t="shared" si="121"/>
        <v>0.31159459489069602</v>
      </c>
      <c r="L269">
        <f t="shared" si="122"/>
        <v>7.1575842992013397E-3</v>
      </c>
      <c r="M269">
        <f>VALUE(VLOOKUP(B269,'LOOK UP Optimal Policy'!A:F,6,FALSE))</f>
        <v>2</v>
      </c>
      <c r="N269">
        <f t="shared" si="123"/>
        <v>2</v>
      </c>
      <c r="O269">
        <f t="shared" si="124"/>
        <v>1</v>
      </c>
      <c r="P269">
        <f t="shared" si="125"/>
        <v>0</v>
      </c>
      <c r="Q269">
        <f t="shared" si="126"/>
        <v>0</v>
      </c>
      <c r="R269">
        <f t="shared" si="127"/>
        <v>0</v>
      </c>
      <c r="S269">
        <f t="shared" si="128"/>
        <v>0</v>
      </c>
      <c r="T269">
        <f t="shared" si="129"/>
        <v>0</v>
      </c>
      <c r="U269">
        <f t="shared" si="130"/>
        <v>0</v>
      </c>
      <c r="V269">
        <f t="shared" si="131"/>
        <v>0</v>
      </c>
      <c r="W269">
        <f t="shared" si="132"/>
        <v>0</v>
      </c>
      <c r="X269">
        <f t="shared" si="133"/>
        <v>0</v>
      </c>
      <c r="Y269">
        <f t="shared" si="134"/>
        <v>0</v>
      </c>
      <c r="Z269">
        <f t="shared" si="135"/>
        <v>0</v>
      </c>
      <c r="AA269">
        <f t="shared" si="136"/>
        <v>0</v>
      </c>
      <c r="AB269">
        <f t="shared" si="137"/>
        <v>1</v>
      </c>
      <c r="AC269">
        <f t="shared" si="138"/>
        <v>1</v>
      </c>
      <c r="AD269">
        <f t="shared" si="139"/>
        <v>1</v>
      </c>
    </row>
    <row r="270" spans="1:30" x14ac:dyDescent="0.2">
      <c r="A270" t="str">
        <f t="shared" si="112"/>
        <v>State [sum=12, ace=1, dealerCard=2, Pair=0]</v>
      </c>
      <c r="B270" t="str">
        <f t="shared" si="113"/>
        <v>12120</v>
      </c>
      <c r="C270" t="str">
        <f t="shared" si="114"/>
        <v>12</v>
      </c>
      <c r="D270" t="str">
        <f t="shared" si="115"/>
        <v>1</v>
      </c>
      <c r="E270" t="str">
        <f t="shared" si="116"/>
        <v>2</v>
      </c>
      <c r="F270" t="str">
        <f t="shared" si="117"/>
        <v>0</v>
      </c>
      <c r="G270" t="str">
        <f t="shared" si="118"/>
        <v>[-4.513256739528592E-5, -0.02005291352570875, -0.020463898339826075, null]</v>
      </c>
      <c r="H270" t="s">
        <v>831</v>
      </c>
      <c r="I270">
        <f t="shared" si="119"/>
        <v>-4.5132567395285901E-5</v>
      </c>
      <c r="J270">
        <f t="shared" si="120"/>
        <v>-2.0052913525708701E-2</v>
      </c>
      <c r="K270">
        <f t="shared" si="121"/>
        <v>-2.0463898339825998E-2</v>
      </c>
      <c r="L270">
        <f t="shared" si="122"/>
        <v>-1E+17</v>
      </c>
      <c r="M270">
        <f>VALUE(VLOOKUP(B270,'LOOK UP Optimal Policy'!A:F,6,FALSE))</f>
        <v>0</v>
      </c>
      <c r="N270">
        <f t="shared" si="123"/>
        <v>0</v>
      </c>
      <c r="O270">
        <f t="shared" si="124"/>
        <v>1</v>
      </c>
      <c r="P270">
        <f t="shared" si="125"/>
        <v>0</v>
      </c>
      <c r="Q270">
        <f t="shared" si="126"/>
        <v>0</v>
      </c>
      <c r="R270">
        <f t="shared" si="127"/>
        <v>0</v>
      </c>
      <c r="S270">
        <f t="shared" si="128"/>
        <v>0</v>
      </c>
      <c r="T270">
        <f t="shared" si="129"/>
        <v>0</v>
      </c>
      <c r="U270">
        <f t="shared" si="130"/>
        <v>0</v>
      </c>
      <c r="V270">
        <f t="shared" si="131"/>
        <v>0</v>
      </c>
      <c r="W270">
        <f t="shared" si="132"/>
        <v>0</v>
      </c>
      <c r="X270">
        <f t="shared" si="133"/>
        <v>0</v>
      </c>
      <c r="Y270">
        <f t="shared" si="134"/>
        <v>0</v>
      </c>
      <c r="Z270">
        <f t="shared" si="135"/>
        <v>0</v>
      </c>
      <c r="AA270">
        <f t="shared" si="136"/>
        <v>0</v>
      </c>
      <c r="AB270">
        <f t="shared" si="137"/>
        <v>1</v>
      </c>
      <c r="AC270">
        <f t="shared" si="138"/>
        <v>1</v>
      </c>
      <c r="AD270">
        <f t="shared" si="139"/>
        <v>1</v>
      </c>
    </row>
    <row r="271" spans="1:30" x14ac:dyDescent="0.2">
      <c r="A271" t="str">
        <f t="shared" si="112"/>
        <v>State [sum=12, ace=1, dealerCard=2, Pair=1]</v>
      </c>
      <c r="B271" t="str">
        <f t="shared" si="113"/>
        <v>12121</v>
      </c>
      <c r="C271" t="str">
        <f t="shared" si="114"/>
        <v>12</v>
      </c>
      <c r="D271" t="str">
        <f t="shared" si="115"/>
        <v>1</v>
      </c>
      <c r="E271" t="str">
        <f t="shared" si="116"/>
        <v>2</v>
      </c>
      <c r="F271" t="str">
        <f t="shared" si="117"/>
        <v>1</v>
      </c>
      <c r="G271" t="str">
        <f t="shared" si="118"/>
        <v>[0.002945706112049384, -0.25364123123613, 0.14361379385151987, 0.023861712727279376]</v>
      </c>
      <c r="H271" t="s">
        <v>832</v>
      </c>
      <c r="I271">
        <f t="shared" si="119"/>
        <v>2.9457061120493799E-3</v>
      </c>
      <c r="J271">
        <f t="shared" si="120"/>
        <v>-0.25364123123613003</v>
      </c>
      <c r="K271">
        <f t="shared" si="121"/>
        <v>0.14361379385151901</v>
      </c>
      <c r="L271">
        <f t="shared" si="122"/>
        <v>2.3861712727279299E-2</v>
      </c>
      <c r="M271">
        <f>VALUE(VLOOKUP(B271,'LOOK UP Optimal Policy'!A:F,6,FALSE))</f>
        <v>3</v>
      </c>
      <c r="N271">
        <f t="shared" si="123"/>
        <v>2</v>
      </c>
      <c r="O271">
        <f t="shared" si="124"/>
        <v>0</v>
      </c>
      <c r="P271">
        <f t="shared" si="125"/>
        <v>0</v>
      </c>
      <c r="Q271">
        <f t="shared" si="126"/>
        <v>0</v>
      </c>
      <c r="R271">
        <f t="shared" si="127"/>
        <v>0</v>
      </c>
      <c r="S271">
        <f t="shared" si="128"/>
        <v>0</v>
      </c>
      <c r="T271">
        <f t="shared" si="129"/>
        <v>0</v>
      </c>
      <c r="U271">
        <f t="shared" si="130"/>
        <v>0</v>
      </c>
      <c r="V271">
        <f t="shared" si="131"/>
        <v>0</v>
      </c>
      <c r="W271">
        <f t="shared" si="132"/>
        <v>0</v>
      </c>
      <c r="X271">
        <f t="shared" si="133"/>
        <v>0.16615195579297701</v>
      </c>
      <c r="Y271">
        <f t="shared" si="134"/>
        <v>0</v>
      </c>
      <c r="Z271">
        <f t="shared" si="135"/>
        <v>0</v>
      </c>
      <c r="AA271">
        <f t="shared" si="136"/>
        <v>0</v>
      </c>
      <c r="AB271">
        <f t="shared" si="137"/>
        <v>0.16615195579297701</v>
      </c>
      <c r="AC271">
        <f t="shared" si="138"/>
        <v>0</v>
      </c>
      <c r="AD271">
        <f t="shared" si="139"/>
        <v>0</v>
      </c>
    </row>
    <row r="272" spans="1:30" x14ac:dyDescent="0.2">
      <c r="A272" t="str">
        <f t="shared" si="112"/>
        <v>State [sum=9, ace=0, dealerCard=5, Pair=0]</v>
      </c>
      <c r="B272" t="str">
        <f t="shared" si="113"/>
        <v>9050</v>
      </c>
      <c r="C272" t="str">
        <f t="shared" si="114"/>
        <v>9</v>
      </c>
      <c r="D272" t="str">
        <f t="shared" si="115"/>
        <v>0</v>
      </c>
      <c r="E272" t="str">
        <f t="shared" si="116"/>
        <v>5</v>
      </c>
      <c r="F272" t="str">
        <f t="shared" si="117"/>
        <v>0</v>
      </c>
      <c r="G272" t="str">
        <f t="shared" si="118"/>
        <v>[0.01107378396831077, -0.09577684420718477, 0.40980476743879246, null]</v>
      </c>
      <c r="H272" t="s">
        <v>833</v>
      </c>
      <c r="I272">
        <f t="shared" si="119"/>
        <v>1.1073783968310699E-2</v>
      </c>
      <c r="J272">
        <f t="shared" si="120"/>
        <v>-9.57768442071847E-2</v>
      </c>
      <c r="K272">
        <f t="shared" si="121"/>
        <v>0.40980476743879202</v>
      </c>
      <c r="L272">
        <f t="shared" si="122"/>
        <v>-1E+17</v>
      </c>
      <c r="M272">
        <f>VALUE(VLOOKUP(B272,'LOOK UP Optimal Policy'!A:F,6,FALSE))</f>
        <v>2</v>
      </c>
      <c r="N272">
        <f t="shared" si="123"/>
        <v>2</v>
      </c>
      <c r="O272">
        <f t="shared" si="124"/>
        <v>1</v>
      </c>
      <c r="P272">
        <f t="shared" si="125"/>
        <v>0</v>
      </c>
      <c r="Q272">
        <f t="shared" si="126"/>
        <v>0</v>
      </c>
      <c r="R272">
        <f t="shared" si="127"/>
        <v>0</v>
      </c>
      <c r="S272">
        <f t="shared" si="128"/>
        <v>0</v>
      </c>
      <c r="T272">
        <f t="shared" si="129"/>
        <v>0</v>
      </c>
      <c r="U272">
        <f t="shared" si="130"/>
        <v>0</v>
      </c>
      <c r="V272">
        <f t="shared" si="131"/>
        <v>0</v>
      </c>
      <c r="W272">
        <f t="shared" si="132"/>
        <v>0</v>
      </c>
      <c r="X272">
        <f t="shared" si="133"/>
        <v>0</v>
      </c>
      <c r="Y272">
        <f t="shared" si="134"/>
        <v>0</v>
      </c>
      <c r="Z272">
        <f t="shared" si="135"/>
        <v>0</v>
      </c>
      <c r="AA272">
        <f t="shared" si="136"/>
        <v>0</v>
      </c>
      <c r="AB272">
        <f t="shared" si="137"/>
        <v>1</v>
      </c>
      <c r="AC272">
        <f t="shared" si="138"/>
        <v>1</v>
      </c>
      <c r="AD272">
        <f t="shared" si="139"/>
        <v>1</v>
      </c>
    </row>
    <row r="273" spans="1:30" x14ac:dyDescent="0.2">
      <c r="A273" t="str">
        <f t="shared" si="112"/>
        <v>State [sum=14, ace=1, dealerCard=7, Pair=0]</v>
      </c>
      <c r="B273" t="str">
        <f t="shared" si="113"/>
        <v>14170</v>
      </c>
      <c r="C273" t="str">
        <f t="shared" si="114"/>
        <v>14</v>
      </c>
      <c r="D273" t="str">
        <f t="shared" si="115"/>
        <v>1</v>
      </c>
      <c r="E273" t="str">
        <f t="shared" si="116"/>
        <v>7</v>
      </c>
      <c r="F273" t="str">
        <f t="shared" si="117"/>
        <v>0</v>
      </c>
      <c r="G273" t="str">
        <f t="shared" si="118"/>
        <v>[-8.387662265289885E-4, -0.3654321064404523, -0.028528454833300156, null]</v>
      </c>
      <c r="H273" t="s">
        <v>834</v>
      </c>
      <c r="I273">
        <f t="shared" si="119"/>
        <v>-8.3876622652898796E-4</v>
      </c>
      <c r="J273">
        <f t="shared" si="120"/>
        <v>-0.36543210644045199</v>
      </c>
      <c r="K273">
        <f t="shared" si="121"/>
        <v>-2.8528454833300101E-2</v>
      </c>
      <c r="L273">
        <f t="shared" si="122"/>
        <v>-1E+17</v>
      </c>
      <c r="M273">
        <f>VALUE(VLOOKUP(B273,'LOOK UP Optimal Policy'!A:F,6,FALSE))</f>
        <v>0</v>
      </c>
      <c r="N273">
        <f t="shared" si="123"/>
        <v>0</v>
      </c>
      <c r="O273">
        <f t="shared" si="124"/>
        <v>1</v>
      </c>
      <c r="P273">
        <f t="shared" si="125"/>
        <v>0</v>
      </c>
      <c r="Q273">
        <f t="shared" si="126"/>
        <v>0</v>
      </c>
      <c r="R273">
        <f t="shared" si="127"/>
        <v>0</v>
      </c>
      <c r="S273">
        <f t="shared" si="128"/>
        <v>0</v>
      </c>
      <c r="T273">
        <f t="shared" si="129"/>
        <v>0</v>
      </c>
      <c r="U273">
        <f t="shared" si="130"/>
        <v>0</v>
      </c>
      <c r="V273">
        <f t="shared" si="131"/>
        <v>0</v>
      </c>
      <c r="W273">
        <f t="shared" si="132"/>
        <v>0</v>
      </c>
      <c r="X273">
        <f t="shared" si="133"/>
        <v>0</v>
      </c>
      <c r="Y273">
        <f t="shared" si="134"/>
        <v>0</v>
      </c>
      <c r="Z273">
        <f t="shared" si="135"/>
        <v>0</v>
      </c>
      <c r="AA273">
        <f t="shared" si="136"/>
        <v>0</v>
      </c>
      <c r="AB273">
        <f t="shared" si="137"/>
        <v>1</v>
      </c>
      <c r="AC273">
        <f t="shared" si="138"/>
        <v>1</v>
      </c>
      <c r="AD273">
        <f t="shared" si="139"/>
        <v>1</v>
      </c>
    </row>
    <row r="274" spans="1:30" x14ac:dyDescent="0.2">
      <c r="A274" t="str">
        <f t="shared" si="112"/>
        <v>State [sum=8, ace=0, dealerCard=3, Pair=0]</v>
      </c>
      <c r="B274" t="str">
        <f t="shared" si="113"/>
        <v>8030</v>
      </c>
      <c r="C274" t="str">
        <f t="shared" si="114"/>
        <v>8</v>
      </c>
      <c r="D274" t="str">
        <f t="shared" si="115"/>
        <v>0</v>
      </c>
      <c r="E274" t="str">
        <f t="shared" si="116"/>
        <v>3</v>
      </c>
      <c r="F274" t="str">
        <f t="shared" si="117"/>
        <v>0</v>
      </c>
      <c r="G274" t="str">
        <f t="shared" si="118"/>
        <v>[0.001983388494197107, -0.058791477004327665, -0.19846526639149006, null]</v>
      </c>
      <c r="H274" t="s">
        <v>835</v>
      </c>
      <c r="I274">
        <f t="shared" si="119"/>
        <v>1.9833884941970999E-3</v>
      </c>
      <c r="J274">
        <f t="shared" si="120"/>
        <v>-5.8791477004327602E-2</v>
      </c>
      <c r="K274">
        <f t="shared" si="121"/>
        <v>-0.19846526639149001</v>
      </c>
      <c r="L274">
        <f t="shared" si="122"/>
        <v>-1E+17</v>
      </c>
      <c r="M274">
        <f>VALUE(VLOOKUP(B274,'LOOK UP Optimal Policy'!A:F,6,FALSE))</f>
        <v>0</v>
      </c>
      <c r="N274">
        <f t="shared" si="123"/>
        <v>0</v>
      </c>
      <c r="O274">
        <f t="shared" si="124"/>
        <v>1</v>
      </c>
      <c r="P274">
        <f t="shared" si="125"/>
        <v>0</v>
      </c>
      <c r="Q274">
        <f t="shared" si="126"/>
        <v>0</v>
      </c>
      <c r="R274">
        <f t="shared" si="127"/>
        <v>0</v>
      </c>
      <c r="S274">
        <f t="shared" si="128"/>
        <v>0</v>
      </c>
      <c r="T274">
        <f t="shared" si="129"/>
        <v>0</v>
      </c>
      <c r="U274">
        <f t="shared" si="130"/>
        <v>0</v>
      </c>
      <c r="V274">
        <f t="shared" si="131"/>
        <v>0</v>
      </c>
      <c r="W274">
        <f t="shared" si="132"/>
        <v>0</v>
      </c>
      <c r="X274">
        <f t="shared" si="133"/>
        <v>0</v>
      </c>
      <c r="Y274">
        <f t="shared" si="134"/>
        <v>0</v>
      </c>
      <c r="Z274">
        <f t="shared" si="135"/>
        <v>0</v>
      </c>
      <c r="AA274">
        <f t="shared" si="136"/>
        <v>0</v>
      </c>
      <c r="AB274">
        <f t="shared" si="137"/>
        <v>1</v>
      </c>
      <c r="AC274">
        <f t="shared" si="138"/>
        <v>1</v>
      </c>
      <c r="AD274">
        <f t="shared" si="139"/>
        <v>1</v>
      </c>
    </row>
    <row r="275" spans="1:30" x14ac:dyDescent="0.2">
      <c r="A275" t="str">
        <f t="shared" si="112"/>
        <v>State [sum=13, ace=1, dealerCard=5, Pair=0]</v>
      </c>
      <c r="B275" t="str">
        <f t="shared" si="113"/>
        <v>13150</v>
      </c>
      <c r="C275" t="str">
        <f t="shared" si="114"/>
        <v>13</v>
      </c>
      <c r="D275" t="str">
        <f t="shared" si="115"/>
        <v>1</v>
      </c>
      <c r="E275" t="str">
        <f t="shared" si="116"/>
        <v>5</v>
      </c>
      <c r="F275" t="str">
        <f t="shared" si="117"/>
        <v>0</v>
      </c>
      <c r="G275" t="str">
        <f t="shared" si="118"/>
        <v>[0.009057308690440236, 0.011876890949561186, 0.406573078492677, null]</v>
      </c>
      <c r="H275" t="s">
        <v>836</v>
      </c>
      <c r="I275">
        <f t="shared" si="119"/>
        <v>9.0573086904402293E-3</v>
      </c>
      <c r="J275">
        <f t="shared" si="120"/>
        <v>1.1876890949561099E-2</v>
      </c>
      <c r="K275">
        <f t="shared" si="121"/>
        <v>0.40657307849267699</v>
      </c>
      <c r="L275">
        <f t="shared" si="122"/>
        <v>-1E+17</v>
      </c>
      <c r="M275">
        <f>VALUE(VLOOKUP(B275,'LOOK UP Optimal Policy'!A:F,6,FALSE))</f>
        <v>2</v>
      </c>
      <c r="N275">
        <f t="shared" si="123"/>
        <v>2</v>
      </c>
      <c r="O275">
        <f t="shared" si="124"/>
        <v>1</v>
      </c>
      <c r="P275">
        <f t="shared" si="125"/>
        <v>0</v>
      </c>
      <c r="Q275">
        <f t="shared" si="126"/>
        <v>0</v>
      </c>
      <c r="R275">
        <f t="shared" si="127"/>
        <v>0</v>
      </c>
      <c r="S275">
        <f t="shared" si="128"/>
        <v>0</v>
      </c>
      <c r="T275">
        <f t="shared" si="129"/>
        <v>0</v>
      </c>
      <c r="U275">
        <f t="shared" si="130"/>
        <v>0</v>
      </c>
      <c r="V275">
        <f t="shared" si="131"/>
        <v>0</v>
      </c>
      <c r="W275">
        <f t="shared" si="132"/>
        <v>0</v>
      </c>
      <c r="X275">
        <f t="shared" si="133"/>
        <v>0</v>
      </c>
      <c r="Y275">
        <f t="shared" si="134"/>
        <v>0</v>
      </c>
      <c r="Z275">
        <f t="shared" si="135"/>
        <v>0</v>
      </c>
      <c r="AA275">
        <f t="shared" si="136"/>
        <v>0</v>
      </c>
      <c r="AB275">
        <f t="shared" si="137"/>
        <v>1</v>
      </c>
      <c r="AC275">
        <f t="shared" si="138"/>
        <v>1</v>
      </c>
      <c r="AD275">
        <f t="shared" si="139"/>
        <v>1</v>
      </c>
    </row>
    <row r="276" spans="1:30" x14ac:dyDescent="0.2">
      <c r="A276" t="str">
        <f t="shared" si="112"/>
        <v>State [sum=8, ace=0, dealerCard=3, Pair=1]</v>
      </c>
      <c r="B276" t="str">
        <f t="shared" si="113"/>
        <v>8031</v>
      </c>
      <c r="C276" t="str">
        <f t="shared" si="114"/>
        <v>8</v>
      </c>
      <c r="D276" t="str">
        <f t="shared" si="115"/>
        <v>0</v>
      </c>
      <c r="E276" t="str">
        <f t="shared" si="116"/>
        <v>3</v>
      </c>
      <c r="F276" t="str">
        <f t="shared" si="117"/>
        <v>1</v>
      </c>
      <c r="G276" t="str">
        <f t="shared" si="118"/>
        <v>[7.293213157069556E-4, 0.013382213085897599, 0.17668846934282426, 0.0023783075996819457]</v>
      </c>
      <c r="H276" t="s">
        <v>837</v>
      </c>
      <c r="I276">
        <f t="shared" si="119"/>
        <v>7.2932131570695505E-4</v>
      </c>
      <c r="J276">
        <f t="shared" si="120"/>
        <v>1.33822130858975E-2</v>
      </c>
      <c r="K276">
        <f t="shared" si="121"/>
        <v>0.17668846934282401</v>
      </c>
      <c r="L276">
        <f t="shared" si="122"/>
        <v>2.37830759968194E-3</v>
      </c>
      <c r="M276">
        <f>VALUE(VLOOKUP(B276,'LOOK UP Optimal Policy'!A:F,6,FALSE))</f>
        <v>0</v>
      </c>
      <c r="N276">
        <f t="shared" si="123"/>
        <v>2</v>
      </c>
      <c r="O276">
        <f t="shared" si="124"/>
        <v>0</v>
      </c>
      <c r="P276">
        <f t="shared" si="125"/>
        <v>0</v>
      </c>
      <c r="Q276">
        <f t="shared" si="126"/>
        <v>0</v>
      </c>
      <c r="R276">
        <f t="shared" si="127"/>
        <v>0</v>
      </c>
      <c r="S276">
        <f t="shared" si="128"/>
        <v>0</v>
      </c>
      <c r="T276">
        <f t="shared" si="129"/>
        <v>0</v>
      </c>
      <c r="U276">
        <f t="shared" si="130"/>
        <v>0</v>
      </c>
      <c r="V276">
        <f t="shared" si="131"/>
        <v>0</v>
      </c>
      <c r="W276">
        <f t="shared" si="132"/>
        <v>0</v>
      </c>
      <c r="X276">
        <f t="shared" si="133"/>
        <v>0</v>
      </c>
      <c r="Y276">
        <f t="shared" si="134"/>
        <v>0</v>
      </c>
      <c r="Z276">
        <f t="shared" si="135"/>
        <v>4.1277244543438318E-3</v>
      </c>
      <c r="AA276">
        <f t="shared" si="136"/>
        <v>0</v>
      </c>
      <c r="AB276">
        <f t="shared" si="137"/>
        <v>4.1277244543438318E-3</v>
      </c>
      <c r="AC276">
        <f t="shared" si="138"/>
        <v>0</v>
      </c>
      <c r="AD276">
        <f t="shared" si="139"/>
        <v>0</v>
      </c>
    </row>
    <row r="277" spans="1:30" x14ac:dyDescent="0.2">
      <c r="A277" t="str">
        <f t="shared" si="112"/>
        <v>State [sum=10, ace=0, dealerCard=8, Pair=0]</v>
      </c>
      <c r="B277" t="str">
        <f t="shared" si="113"/>
        <v>10080</v>
      </c>
      <c r="C277" t="str">
        <f t="shared" si="114"/>
        <v>10</v>
      </c>
      <c r="D277" t="str">
        <f t="shared" si="115"/>
        <v>0</v>
      </c>
      <c r="E277" t="str">
        <f t="shared" si="116"/>
        <v>8</v>
      </c>
      <c r="F277" t="str">
        <f t="shared" si="117"/>
        <v>0</v>
      </c>
      <c r="G277" t="str">
        <f t="shared" si="118"/>
        <v>[0.00968548278168285, -0.47967761629494626, -0.10484053020642924, null]</v>
      </c>
      <c r="H277" t="s">
        <v>838</v>
      </c>
      <c r="I277">
        <f t="shared" si="119"/>
        <v>9.6854827816828509E-3</v>
      </c>
      <c r="J277">
        <f t="shared" si="120"/>
        <v>-0.47967761629494599</v>
      </c>
      <c r="K277">
        <f t="shared" si="121"/>
        <v>-0.104840530206429</v>
      </c>
      <c r="L277">
        <f t="shared" si="122"/>
        <v>-1E+17</v>
      </c>
      <c r="M277">
        <f>VALUE(VLOOKUP(B277,'LOOK UP Optimal Policy'!A:F,6,FALSE))</f>
        <v>2</v>
      </c>
      <c r="N277">
        <f t="shared" si="123"/>
        <v>0</v>
      </c>
      <c r="O277">
        <f t="shared" si="124"/>
        <v>0</v>
      </c>
      <c r="P277">
        <f t="shared" si="125"/>
        <v>0</v>
      </c>
      <c r="Q277">
        <f t="shared" si="126"/>
        <v>0</v>
      </c>
      <c r="R277">
        <f t="shared" si="127"/>
        <v>0</v>
      </c>
      <c r="S277">
        <f t="shared" si="128"/>
        <v>-10.824502254518796</v>
      </c>
      <c r="T277">
        <f t="shared" si="129"/>
        <v>0</v>
      </c>
      <c r="U277">
        <f t="shared" si="130"/>
        <v>0</v>
      </c>
      <c r="V277">
        <f t="shared" si="131"/>
        <v>0</v>
      </c>
      <c r="W277">
        <f t="shared" si="132"/>
        <v>0</v>
      </c>
      <c r="X277">
        <f t="shared" si="133"/>
        <v>0</v>
      </c>
      <c r="Y277">
        <f t="shared" si="134"/>
        <v>0</v>
      </c>
      <c r="Z277">
        <f t="shared" si="135"/>
        <v>0</v>
      </c>
      <c r="AA277">
        <f t="shared" si="136"/>
        <v>0</v>
      </c>
      <c r="AB277">
        <f t="shared" si="137"/>
        <v>10.824502254518796</v>
      </c>
      <c r="AC277">
        <f t="shared" si="138"/>
        <v>0</v>
      </c>
      <c r="AD277">
        <f t="shared" si="139"/>
        <v>0</v>
      </c>
    </row>
    <row r="278" spans="1:30" x14ac:dyDescent="0.2">
      <c r="A278" t="str">
        <f t="shared" si="112"/>
        <v>State [sum=10, ace=0, dealerCard=8, Pair=1]</v>
      </c>
      <c r="B278" t="str">
        <f t="shared" si="113"/>
        <v>10081</v>
      </c>
      <c r="C278" t="str">
        <f t="shared" si="114"/>
        <v>10</v>
      </c>
      <c r="D278" t="str">
        <f t="shared" si="115"/>
        <v>0</v>
      </c>
      <c r="E278" t="str">
        <f t="shared" si="116"/>
        <v>8</v>
      </c>
      <c r="F278" t="str">
        <f t="shared" si="117"/>
        <v>1</v>
      </c>
      <c r="G278" t="str">
        <f t="shared" si="118"/>
        <v>[0.0033274662047347004, -0.34330836156130295, 0.34917216663163464, -0.014205552720750962]</v>
      </c>
      <c r="H278" t="s">
        <v>839</v>
      </c>
      <c r="I278">
        <f t="shared" si="119"/>
        <v>3.3274662047347E-3</v>
      </c>
      <c r="J278">
        <f t="shared" si="120"/>
        <v>-0.34330836156130201</v>
      </c>
      <c r="K278">
        <f t="shared" si="121"/>
        <v>0.34917216663163397</v>
      </c>
      <c r="L278">
        <f t="shared" si="122"/>
        <v>-1.42055527207509E-2</v>
      </c>
      <c r="M278">
        <f>VALUE(VLOOKUP(B278,'LOOK UP Optimal Policy'!A:F,6,FALSE))</f>
        <v>2</v>
      </c>
      <c r="N278">
        <f t="shared" si="123"/>
        <v>2</v>
      </c>
      <c r="O278">
        <f t="shared" si="124"/>
        <v>1</v>
      </c>
      <c r="P278">
        <f t="shared" si="125"/>
        <v>0</v>
      </c>
      <c r="Q278">
        <f t="shared" si="126"/>
        <v>0</v>
      </c>
      <c r="R278">
        <f t="shared" si="127"/>
        <v>0</v>
      </c>
      <c r="S278">
        <f t="shared" si="128"/>
        <v>0</v>
      </c>
      <c r="T278">
        <f t="shared" si="129"/>
        <v>0</v>
      </c>
      <c r="U278">
        <f t="shared" si="130"/>
        <v>0</v>
      </c>
      <c r="V278">
        <f t="shared" si="131"/>
        <v>0</v>
      </c>
      <c r="W278">
        <f t="shared" si="132"/>
        <v>0</v>
      </c>
      <c r="X278">
        <f t="shared" si="133"/>
        <v>0</v>
      </c>
      <c r="Y278">
        <f t="shared" si="134"/>
        <v>0</v>
      </c>
      <c r="Z278">
        <f t="shared" si="135"/>
        <v>0</v>
      </c>
      <c r="AA278">
        <f t="shared" si="136"/>
        <v>0</v>
      </c>
      <c r="AB278">
        <f t="shared" si="137"/>
        <v>1</v>
      </c>
      <c r="AC278">
        <f t="shared" si="138"/>
        <v>1</v>
      </c>
      <c r="AD278">
        <f t="shared" si="139"/>
        <v>1</v>
      </c>
    </row>
    <row r="279" spans="1:30" x14ac:dyDescent="0.2">
      <c r="A279" t="str">
        <f t="shared" si="112"/>
        <v>State [sum=7, ace=0, dealerCard=1, Pair=0]</v>
      </c>
      <c r="B279" t="str">
        <f t="shared" si="113"/>
        <v>7010</v>
      </c>
      <c r="C279" t="str">
        <f t="shared" si="114"/>
        <v>7</v>
      </c>
      <c r="D279" t="str">
        <f t="shared" si="115"/>
        <v>0</v>
      </c>
      <c r="E279" t="str">
        <f t="shared" si="116"/>
        <v>1</v>
      </c>
      <c r="F279" t="str">
        <f t="shared" si="117"/>
        <v>0</v>
      </c>
      <c r="G279" t="str">
        <f t="shared" si="118"/>
        <v>[-0.019726367406201283, -0.7228846928087707, -1.439797413605953, null]</v>
      </c>
      <c r="H279" t="s">
        <v>840</v>
      </c>
      <c r="I279">
        <f t="shared" si="119"/>
        <v>-1.9726367406201199E-2</v>
      </c>
      <c r="J279">
        <f t="shared" si="120"/>
        <v>-0.72288469280876999</v>
      </c>
      <c r="K279">
        <f t="shared" si="121"/>
        <v>-1.4397974136059499</v>
      </c>
      <c r="L279">
        <f t="shared" si="122"/>
        <v>-1E+17</v>
      </c>
      <c r="M279">
        <f>VALUE(VLOOKUP(B279,'LOOK UP Optimal Policy'!A:F,6,FALSE))</f>
        <v>0</v>
      </c>
      <c r="N279">
        <f t="shared" si="123"/>
        <v>0</v>
      </c>
      <c r="O279">
        <f t="shared" si="124"/>
        <v>1</v>
      </c>
      <c r="P279">
        <f t="shared" si="125"/>
        <v>0</v>
      </c>
      <c r="Q279">
        <f t="shared" si="126"/>
        <v>0</v>
      </c>
      <c r="R279">
        <f t="shared" si="127"/>
        <v>0</v>
      </c>
      <c r="S279">
        <f t="shared" si="128"/>
        <v>0</v>
      </c>
      <c r="T279">
        <f t="shared" si="129"/>
        <v>0</v>
      </c>
      <c r="U279">
        <f t="shared" si="130"/>
        <v>0</v>
      </c>
      <c r="V279">
        <f t="shared" si="131"/>
        <v>0</v>
      </c>
      <c r="W279">
        <f t="shared" si="132"/>
        <v>0</v>
      </c>
      <c r="X279">
        <f t="shared" si="133"/>
        <v>0</v>
      </c>
      <c r="Y279">
        <f t="shared" si="134"/>
        <v>0</v>
      </c>
      <c r="Z279">
        <f t="shared" si="135"/>
        <v>0</v>
      </c>
      <c r="AA279">
        <f t="shared" si="136"/>
        <v>0</v>
      </c>
      <c r="AB279">
        <f t="shared" si="137"/>
        <v>1</v>
      </c>
      <c r="AC279">
        <f t="shared" si="138"/>
        <v>1</v>
      </c>
      <c r="AD279">
        <f t="shared" si="139"/>
        <v>1</v>
      </c>
    </row>
    <row r="280" spans="1:30" x14ac:dyDescent="0.2">
      <c r="A280" t="str">
        <f t="shared" si="112"/>
        <v>State [sum=12, ace=1, dealerCard=3, Pair=0]</v>
      </c>
      <c r="B280" t="str">
        <f t="shared" si="113"/>
        <v>12130</v>
      </c>
      <c r="C280" t="str">
        <f t="shared" si="114"/>
        <v>12</v>
      </c>
      <c r="D280" t="str">
        <f t="shared" si="115"/>
        <v>1</v>
      </c>
      <c r="E280" t="str">
        <f t="shared" si="116"/>
        <v>3</v>
      </c>
      <c r="F280" t="str">
        <f t="shared" si="117"/>
        <v>0</v>
      </c>
      <c r="G280" t="str">
        <f t="shared" si="118"/>
        <v>[3.125379502926484E-4, -0.010110877069887808, 0.07800283093164298, null]</v>
      </c>
      <c r="H280" t="s">
        <v>841</v>
      </c>
      <c r="I280">
        <f t="shared" si="119"/>
        <v>3.12537950292648E-4</v>
      </c>
      <c r="J280">
        <f t="shared" si="120"/>
        <v>-1.0110877069887799E-2</v>
      </c>
      <c r="K280">
        <f t="shared" si="121"/>
        <v>7.8002830931642897E-2</v>
      </c>
      <c r="L280">
        <f t="shared" si="122"/>
        <v>-1E+17</v>
      </c>
      <c r="M280">
        <f>VALUE(VLOOKUP(B280,'LOOK UP Optimal Policy'!A:F,6,FALSE))</f>
        <v>0</v>
      </c>
      <c r="N280">
        <f t="shared" si="123"/>
        <v>2</v>
      </c>
      <c r="O280">
        <f t="shared" si="124"/>
        <v>0</v>
      </c>
      <c r="P280">
        <f t="shared" si="125"/>
        <v>0</v>
      </c>
      <c r="Q280">
        <f t="shared" si="126"/>
        <v>0</v>
      </c>
      <c r="R280">
        <f t="shared" si="127"/>
        <v>0</v>
      </c>
      <c r="S280">
        <f t="shared" si="128"/>
        <v>0</v>
      </c>
      <c r="T280">
        <f t="shared" si="129"/>
        <v>0</v>
      </c>
      <c r="U280">
        <f t="shared" si="130"/>
        <v>0</v>
      </c>
      <c r="V280">
        <f t="shared" si="131"/>
        <v>0</v>
      </c>
      <c r="W280">
        <f t="shared" si="132"/>
        <v>0</v>
      </c>
      <c r="X280">
        <f t="shared" si="133"/>
        <v>0</v>
      </c>
      <c r="Y280">
        <f t="shared" si="134"/>
        <v>0</v>
      </c>
      <c r="Z280">
        <f t="shared" si="135"/>
        <v>4.0067513776075375E-3</v>
      </c>
      <c r="AA280">
        <f t="shared" si="136"/>
        <v>0</v>
      </c>
      <c r="AB280">
        <f t="shared" si="137"/>
        <v>4.0067513776075375E-3</v>
      </c>
      <c r="AC280">
        <f t="shared" si="138"/>
        <v>0</v>
      </c>
      <c r="AD280">
        <f t="shared" si="139"/>
        <v>0</v>
      </c>
    </row>
    <row r="281" spans="1:30" x14ac:dyDescent="0.2">
      <c r="A281" t="str">
        <f t="shared" si="112"/>
        <v>State [sum=12, ace=1, dealerCard=3, Pair=1]</v>
      </c>
      <c r="B281" t="str">
        <f t="shared" si="113"/>
        <v>12131</v>
      </c>
      <c r="C281" t="str">
        <f t="shared" si="114"/>
        <v>12</v>
      </c>
      <c r="D281" t="str">
        <f t="shared" si="115"/>
        <v>1</v>
      </c>
      <c r="E281" t="str">
        <f t="shared" si="116"/>
        <v>3</v>
      </c>
      <c r="F281" t="str">
        <f t="shared" si="117"/>
        <v>1</v>
      </c>
      <c r="G281" t="str">
        <f t="shared" si="118"/>
        <v>[0.0040168297638460805, -0.18058060834783435, 0.08733076496401038, 0.029262595891318615]</v>
      </c>
      <c r="H281" t="s">
        <v>842</v>
      </c>
      <c r="I281">
        <f t="shared" si="119"/>
        <v>4.0168297638460797E-3</v>
      </c>
      <c r="J281">
        <f t="shared" si="120"/>
        <v>-0.18058060834783399</v>
      </c>
      <c r="K281">
        <f t="shared" si="121"/>
        <v>8.7330764964010293E-2</v>
      </c>
      <c r="L281">
        <f t="shared" si="122"/>
        <v>2.9262595891318601E-2</v>
      </c>
      <c r="M281">
        <f>VALUE(VLOOKUP(B281,'LOOK UP Optimal Policy'!A:F,6,FALSE))</f>
        <v>3</v>
      </c>
      <c r="N281">
        <f t="shared" si="123"/>
        <v>2</v>
      </c>
      <c r="O281">
        <f t="shared" si="124"/>
        <v>0</v>
      </c>
      <c r="P281">
        <f t="shared" si="125"/>
        <v>0</v>
      </c>
      <c r="Q281">
        <f t="shared" si="126"/>
        <v>0</v>
      </c>
      <c r="R281">
        <f t="shared" si="127"/>
        <v>0</v>
      </c>
      <c r="S281">
        <f t="shared" si="128"/>
        <v>0</v>
      </c>
      <c r="T281">
        <f t="shared" si="129"/>
        <v>0</v>
      </c>
      <c r="U281">
        <f t="shared" si="130"/>
        <v>0</v>
      </c>
      <c r="V281">
        <f t="shared" si="131"/>
        <v>0</v>
      </c>
      <c r="W281">
        <f t="shared" si="132"/>
        <v>0</v>
      </c>
      <c r="X281">
        <f t="shared" si="133"/>
        <v>0.33507774612277758</v>
      </c>
      <c r="Y281">
        <f t="shared" si="134"/>
        <v>0</v>
      </c>
      <c r="Z281">
        <f t="shared" si="135"/>
        <v>0</v>
      </c>
      <c r="AA281">
        <f t="shared" si="136"/>
        <v>0</v>
      </c>
      <c r="AB281">
        <f t="shared" si="137"/>
        <v>0.33507774612277758</v>
      </c>
      <c r="AC281">
        <f t="shared" si="138"/>
        <v>0</v>
      </c>
      <c r="AD281">
        <f t="shared" si="139"/>
        <v>0</v>
      </c>
    </row>
    <row r="282" spans="1:30" x14ac:dyDescent="0.2">
      <c r="A282" t="str">
        <f t="shared" si="112"/>
        <v>State [sum=9, ace=0, dealerCard=6, Pair=0]</v>
      </c>
      <c r="B282" t="str">
        <f t="shared" si="113"/>
        <v>9060</v>
      </c>
      <c r="C282" t="str">
        <f t="shared" si="114"/>
        <v>9</v>
      </c>
      <c r="D282" t="str">
        <f t="shared" si="115"/>
        <v>0</v>
      </c>
      <c r="E282" t="str">
        <f t="shared" si="116"/>
        <v>6</v>
      </c>
      <c r="F282" t="str">
        <f t="shared" si="117"/>
        <v>0</v>
      </c>
      <c r="G282" t="str">
        <f t="shared" si="118"/>
        <v>[0.012559191791252542, 0.07954782208392937, 0.12084347840489734, null]</v>
      </c>
      <c r="H282" t="s">
        <v>843</v>
      </c>
      <c r="I282">
        <f t="shared" si="119"/>
        <v>1.25591917912525E-2</v>
      </c>
      <c r="J282">
        <f t="shared" si="120"/>
        <v>7.9547822083929298E-2</v>
      </c>
      <c r="K282">
        <f t="shared" si="121"/>
        <v>0.120843478404897</v>
      </c>
      <c r="L282">
        <f t="shared" si="122"/>
        <v>-1E+17</v>
      </c>
      <c r="M282">
        <f>VALUE(VLOOKUP(B282,'LOOK UP Optimal Policy'!A:F,6,FALSE))</f>
        <v>2</v>
      </c>
      <c r="N282">
        <f t="shared" si="123"/>
        <v>2</v>
      </c>
      <c r="O282">
        <f t="shared" si="124"/>
        <v>1</v>
      </c>
      <c r="P282">
        <f t="shared" si="125"/>
        <v>0</v>
      </c>
      <c r="Q282">
        <f t="shared" si="126"/>
        <v>0</v>
      </c>
      <c r="R282">
        <f t="shared" si="127"/>
        <v>0</v>
      </c>
      <c r="S282">
        <f t="shared" si="128"/>
        <v>0</v>
      </c>
      <c r="T282">
        <f t="shared" si="129"/>
        <v>0</v>
      </c>
      <c r="U282">
        <f t="shared" si="130"/>
        <v>0</v>
      </c>
      <c r="V282">
        <f t="shared" si="131"/>
        <v>0</v>
      </c>
      <c r="W282">
        <f t="shared" si="132"/>
        <v>0</v>
      </c>
      <c r="X282">
        <f t="shared" si="133"/>
        <v>0</v>
      </c>
      <c r="Y282">
        <f t="shared" si="134"/>
        <v>0</v>
      </c>
      <c r="Z282">
        <f t="shared" si="135"/>
        <v>0</v>
      </c>
      <c r="AA282">
        <f t="shared" si="136"/>
        <v>0</v>
      </c>
      <c r="AB282">
        <f t="shared" si="137"/>
        <v>1</v>
      </c>
      <c r="AC282">
        <f t="shared" si="138"/>
        <v>1</v>
      </c>
      <c r="AD282">
        <f t="shared" si="139"/>
        <v>1</v>
      </c>
    </row>
    <row r="283" spans="1:30" x14ac:dyDescent="0.2">
      <c r="A283" t="str">
        <f t="shared" si="112"/>
        <v>State [sum=14, ace=1, dealerCard=8, Pair=0]</v>
      </c>
      <c r="B283" t="str">
        <f t="shared" si="113"/>
        <v>14180</v>
      </c>
      <c r="C283" t="str">
        <f t="shared" si="114"/>
        <v>14</v>
      </c>
      <c r="D283" t="str">
        <f t="shared" si="115"/>
        <v>1</v>
      </c>
      <c r="E283" t="str">
        <f t="shared" si="116"/>
        <v>8</v>
      </c>
      <c r="F283" t="str">
        <f t="shared" si="117"/>
        <v>0</v>
      </c>
      <c r="G283" t="str">
        <f t="shared" si="118"/>
        <v>[-0.004110986918489276, -0.42411031883115474, -0.49512969406000473, null]</v>
      </c>
      <c r="H283" t="s">
        <v>844</v>
      </c>
      <c r="I283">
        <f t="shared" si="119"/>
        <v>-4.1109869184892704E-3</v>
      </c>
      <c r="J283">
        <f t="shared" si="120"/>
        <v>-0.42411031883115402</v>
      </c>
      <c r="K283">
        <f t="shared" si="121"/>
        <v>-0.49512969406000401</v>
      </c>
      <c r="L283">
        <f t="shared" si="122"/>
        <v>-1E+17</v>
      </c>
      <c r="M283">
        <f>VALUE(VLOOKUP(B283,'LOOK UP Optimal Policy'!A:F,6,FALSE))</f>
        <v>0</v>
      </c>
      <c r="N283">
        <f t="shared" si="123"/>
        <v>0</v>
      </c>
      <c r="O283">
        <f t="shared" si="124"/>
        <v>1</v>
      </c>
      <c r="P283">
        <f t="shared" si="125"/>
        <v>0</v>
      </c>
      <c r="Q283">
        <f t="shared" si="126"/>
        <v>0</v>
      </c>
      <c r="R283">
        <f t="shared" si="127"/>
        <v>0</v>
      </c>
      <c r="S283">
        <f t="shared" si="128"/>
        <v>0</v>
      </c>
      <c r="T283">
        <f t="shared" si="129"/>
        <v>0</v>
      </c>
      <c r="U283">
        <f t="shared" si="130"/>
        <v>0</v>
      </c>
      <c r="V283">
        <f t="shared" si="131"/>
        <v>0</v>
      </c>
      <c r="W283">
        <f t="shared" si="132"/>
        <v>0</v>
      </c>
      <c r="X283">
        <f t="shared" si="133"/>
        <v>0</v>
      </c>
      <c r="Y283">
        <f t="shared" si="134"/>
        <v>0</v>
      </c>
      <c r="Z283">
        <f t="shared" si="135"/>
        <v>0</v>
      </c>
      <c r="AA283">
        <f t="shared" si="136"/>
        <v>0</v>
      </c>
      <c r="AB283">
        <f t="shared" si="137"/>
        <v>1</v>
      </c>
      <c r="AC283">
        <f t="shared" si="138"/>
        <v>1</v>
      </c>
      <c r="AD283">
        <f t="shared" si="139"/>
        <v>1</v>
      </c>
    </row>
    <row r="284" spans="1:30" x14ac:dyDescent="0.2">
      <c r="A284" t="str">
        <f t="shared" si="112"/>
        <v>State [sum=16, ace=0, dealerCard=10, Pair=0]</v>
      </c>
      <c r="B284" t="str">
        <f t="shared" si="113"/>
        <v>160100</v>
      </c>
      <c r="C284" t="str">
        <f t="shared" si="114"/>
        <v>16</v>
      </c>
      <c r="D284" t="str">
        <f t="shared" si="115"/>
        <v>0</v>
      </c>
      <c r="E284" t="str">
        <f t="shared" si="116"/>
        <v>10</v>
      </c>
      <c r="F284" t="str">
        <f t="shared" si="117"/>
        <v>0</v>
      </c>
      <c r="G284" t="str">
        <f t="shared" si="118"/>
        <v>[-0.6109503239608302, -0.623460528811686, -1.2473037130903406, null]</v>
      </c>
      <c r="H284" t="s">
        <v>845</v>
      </c>
      <c r="I284">
        <f t="shared" si="119"/>
        <v>-0.61095032396083004</v>
      </c>
      <c r="J284">
        <f t="shared" si="120"/>
        <v>-0.62346052881168601</v>
      </c>
      <c r="K284">
        <f t="shared" si="121"/>
        <v>-1.2473037130903399</v>
      </c>
      <c r="L284">
        <f t="shared" si="122"/>
        <v>-1E+17</v>
      </c>
      <c r="M284">
        <f>VALUE(VLOOKUP(B284,'LOOK UP Optimal Policy'!A:F,6,FALSE))</f>
        <v>0</v>
      </c>
      <c r="N284">
        <f t="shared" si="123"/>
        <v>0</v>
      </c>
      <c r="O284">
        <f t="shared" si="124"/>
        <v>1</v>
      </c>
      <c r="P284">
        <f t="shared" si="125"/>
        <v>0</v>
      </c>
      <c r="Q284">
        <f t="shared" si="126"/>
        <v>0</v>
      </c>
      <c r="R284">
        <f t="shared" si="127"/>
        <v>0</v>
      </c>
      <c r="S284">
        <f t="shared" si="128"/>
        <v>0</v>
      </c>
      <c r="T284">
        <f t="shared" si="129"/>
        <v>0</v>
      </c>
      <c r="U284">
        <f t="shared" si="130"/>
        <v>0</v>
      </c>
      <c r="V284">
        <f t="shared" si="131"/>
        <v>0</v>
      </c>
      <c r="W284">
        <f t="shared" si="132"/>
        <v>0</v>
      </c>
      <c r="X284">
        <f t="shared" si="133"/>
        <v>0</v>
      </c>
      <c r="Y284">
        <f t="shared" si="134"/>
        <v>0</v>
      </c>
      <c r="Z284">
        <f t="shared" si="135"/>
        <v>0</v>
      </c>
      <c r="AA284">
        <f t="shared" si="136"/>
        <v>0</v>
      </c>
      <c r="AB284">
        <f t="shared" si="137"/>
        <v>1</v>
      </c>
      <c r="AC284">
        <f t="shared" si="138"/>
        <v>1</v>
      </c>
      <c r="AD284">
        <f t="shared" si="139"/>
        <v>1</v>
      </c>
    </row>
    <row r="285" spans="1:30" x14ac:dyDescent="0.2">
      <c r="A285" t="str">
        <f t="shared" si="112"/>
        <v>State [sum=16, ace=0, dealerCard=10, Pair=1]</v>
      </c>
      <c r="B285" t="str">
        <f t="shared" si="113"/>
        <v>160101</v>
      </c>
      <c r="C285" t="str">
        <f t="shared" si="114"/>
        <v>16</v>
      </c>
      <c r="D285" t="str">
        <f t="shared" si="115"/>
        <v>0</v>
      </c>
      <c r="E285" t="str">
        <f t="shared" si="116"/>
        <v>10</v>
      </c>
      <c r="F285" t="str">
        <f t="shared" si="117"/>
        <v>1</v>
      </c>
      <c r="G285" t="str">
        <f t="shared" si="118"/>
        <v>[-0.5833138623213245, -0.5244255014660104, -1.1736263798710114, -0.031273651001514476]</v>
      </c>
      <c r="H285" t="s">
        <v>846</v>
      </c>
      <c r="I285">
        <f t="shared" si="119"/>
        <v>-0.58331386232132398</v>
      </c>
      <c r="J285">
        <f t="shared" si="120"/>
        <v>-0.52442550146600997</v>
      </c>
      <c r="K285">
        <f t="shared" si="121"/>
        <v>-1.17362637987101</v>
      </c>
      <c r="L285">
        <f t="shared" si="122"/>
        <v>3.1273651001514399E-2</v>
      </c>
      <c r="M285">
        <f>VALUE(VLOOKUP(B285,'LOOK UP Optimal Policy'!A:F,6,FALSE))</f>
        <v>3</v>
      </c>
      <c r="N285">
        <f t="shared" si="123"/>
        <v>3</v>
      </c>
      <c r="O285">
        <f t="shared" si="124"/>
        <v>1</v>
      </c>
      <c r="P285">
        <f t="shared" si="125"/>
        <v>0</v>
      </c>
      <c r="Q285">
        <f t="shared" si="126"/>
        <v>0</v>
      </c>
      <c r="R285">
        <f t="shared" si="127"/>
        <v>0</v>
      </c>
      <c r="S285">
        <f t="shared" si="128"/>
        <v>0</v>
      </c>
      <c r="T285">
        <f t="shared" si="129"/>
        <v>0</v>
      </c>
      <c r="U285">
        <f t="shared" si="130"/>
        <v>0</v>
      </c>
      <c r="V285">
        <f t="shared" si="131"/>
        <v>0</v>
      </c>
      <c r="W285">
        <f t="shared" si="132"/>
        <v>0</v>
      </c>
      <c r="X285">
        <f t="shared" si="133"/>
        <v>0</v>
      </c>
      <c r="Y285">
        <f t="shared" si="134"/>
        <v>0</v>
      </c>
      <c r="Z285">
        <f t="shared" si="135"/>
        <v>0</v>
      </c>
      <c r="AA285">
        <f t="shared" si="136"/>
        <v>0</v>
      </c>
      <c r="AB285">
        <f t="shared" si="137"/>
        <v>1</v>
      </c>
      <c r="AC285">
        <f t="shared" si="138"/>
        <v>1</v>
      </c>
      <c r="AD285">
        <f t="shared" si="139"/>
        <v>1</v>
      </c>
    </row>
    <row r="286" spans="1:30" x14ac:dyDescent="0.2">
      <c r="A286" t="str">
        <f t="shared" si="112"/>
        <v>State [sum=8, ace=0, dealerCard=4, Pair=0]</v>
      </c>
      <c r="B286" t="str">
        <f t="shared" si="113"/>
        <v>8040</v>
      </c>
      <c r="C286" t="str">
        <f t="shared" si="114"/>
        <v>8</v>
      </c>
      <c r="D286" t="str">
        <f t="shared" si="115"/>
        <v>0</v>
      </c>
      <c r="E286" t="str">
        <f t="shared" si="116"/>
        <v>4</v>
      </c>
      <c r="F286" t="str">
        <f t="shared" si="117"/>
        <v>0</v>
      </c>
      <c r="G286" t="str">
        <f t="shared" si="118"/>
        <v>[0.003220533194009543, -0.12160785208179706, 0.10411596127452759, null]</v>
      </c>
      <c r="H286" t="s">
        <v>847</v>
      </c>
      <c r="I286">
        <f t="shared" si="119"/>
        <v>3.22053319400954E-3</v>
      </c>
      <c r="J286">
        <f t="shared" si="120"/>
        <v>-0.121607852081797</v>
      </c>
      <c r="K286">
        <f t="shared" si="121"/>
        <v>0.10411596127452701</v>
      </c>
      <c r="L286">
        <f t="shared" si="122"/>
        <v>-1E+17</v>
      </c>
      <c r="M286">
        <f>VALUE(VLOOKUP(B286,'LOOK UP Optimal Policy'!A:F,6,FALSE))</f>
        <v>0</v>
      </c>
      <c r="N286">
        <f t="shared" si="123"/>
        <v>2</v>
      </c>
      <c r="O286">
        <f t="shared" si="124"/>
        <v>0</v>
      </c>
      <c r="P286">
        <f t="shared" si="125"/>
        <v>0</v>
      </c>
      <c r="Q286">
        <f t="shared" si="126"/>
        <v>0</v>
      </c>
      <c r="R286">
        <f t="shared" si="127"/>
        <v>0</v>
      </c>
      <c r="S286">
        <f t="shared" si="128"/>
        <v>0</v>
      </c>
      <c r="T286">
        <f t="shared" si="129"/>
        <v>0</v>
      </c>
      <c r="U286">
        <f t="shared" si="130"/>
        <v>0</v>
      </c>
      <c r="V286">
        <f t="shared" si="131"/>
        <v>0</v>
      </c>
      <c r="W286">
        <f t="shared" si="132"/>
        <v>0</v>
      </c>
      <c r="X286">
        <f t="shared" si="133"/>
        <v>0</v>
      </c>
      <c r="Y286">
        <f t="shared" si="134"/>
        <v>0</v>
      </c>
      <c r="Z286">
        <f t="shared" si="135"/>
        <v>3.0932175572175938E-2</v>
      </c>
      <c r="AA286">
        <f t="shared" si="136"/>
        <v>0</v>
      </c>
      <c r="AB286">
        <f t="shared" si="137"/>
        <v>3.0932175572175938E-2</v>
      </c>
      <c r="AC286">
        <f t="shared" si="138"/>
        <v>0</v>
      </c>
      <c r="AD286">
        <f t="shared" si="139"/>
        <v>0</v>
      </c>
    </row>
    <row r="287" spans="1:30" x14ac:dyDescent="0.2">
      <c r="A287" t="str">
        <f t="shared" si="112"/>
        <v>State [sum=13, ace=1, dealerCard=6, Pair=0]</v>
      </c>
      <c r="B287" t="str">
        <f t="shared" si="113"/>
        <v>13160</v>
      </c>
      <c r="C287" t="str">
        <f t="shared" si="114"/>
        <v>13</v>
      </c>
      <c r="D287" t="str">
        <f t="shared" si="115"/>
        <v>1</v>
      </c>
      <c r="E287" t="str">
        <f t="shared" si="116"/>
        <v>6</v>
      </c>
      <c r="F287" t="str">
        <f t="shared" si="117"/>
        <v>0</v>
      </c>
      <c r="G287" t="str">
        <f t="shared" si="118"/>
        <v>[0.010500717780981826, -0.03654187772068306, 0.25819643031659273, null]</v>
      </c>
      <c r="H287" t="s">
        <v>848</v>
      </c>
      <c r="I287">
        <f t="shared" si="119"/>
        <v>1.05007177809818E-2</v>
      </c>
      <c r="J287">
        <f t="shared" si="120"/>
        <v>-3.6541877720683E-2</v>
      </c>
      <c r="K287">
        <f t="shared" si="121"/>
        <v>0.25819643031659201</v>
      </c>
      <c r="L287">
        <f t="shared" si="122"/>
        <v>-1E+17</v>
      </c>
      <c r="M287">
        <f>VALUE(VLOOKUP(B287,'LOOK UP Optimal Policy'!A:F,6,FALSE))</f>
        <v>2</v>
      </c>
      <c r="N287">
        <f t="shared" si="123"/>
        <v>2</v>
      </c>
      <c r="O287">
        <f t="shared" si="124"/>
        <v>1</v>
      </c>
      <c r="P287">
        <f t="shared" si="125"/>
        <v>0</v>
      </c>
      <c r="Q287">
        <f t="shared" si="126"/>
        <v>0</v>
      </c>
      <c r="R287">
        <f t="shared" si="127"/>
        <v>0</v>
      </c>
      <c r="S287">
        <f t="shared" si="128"/>
        <v>0</v>
      </c>
      <c r="T287">
        <f t="shared" si="129"/>
        <v>0</v>
      </c>
      <c r="U287">
        <f t="shared" si="130"/>
        <v>0</v>
      </c>
      <c r="V287">
        <f t="shared" si="131"/>
        <v>0</v>
      </c>
      <c r="W287">
        <f t="shared" si="132"/>
        <v>0</v>
      </c>
      <c r="X287">
        <f t="shared" si="133"/>
        <v>0</v>
      </c>
      <c r="Y287">
        <f t="shared" si="134"/>
        <v>0</v>
      </c>
      <c r="Z287">
        <f t="shared" si="135"/>
        <v>0</v>
      </c>
      <c r="AA287">
        <f t="shared" si="136"/>
        <v>0</v>
      </c>
      <c r="AB287">
        <f t="shared" si="137"/>
        <v>1</v>
      </c>
      <c r="AC287">
        <f t="shared" si="138"/>
        <v>1</v>
      </c>
      <c r="AD287">
        <f t="shared" si="139"/>
        <v>1</v>
      </c>
    </row>
    <row r="288" spans="1:30" x14ac:dyDescent="0.2">
      <c r="A288" t="str">
        <f t="shared" si="112"/>
        <v>State [sum=8, ace=0, dealerCard=4, Pair=1]</v>
      </c>
      <c r="B288" t="str">
        <f t="shared" si="113"/>
        <v>8041</v>
      </c>
      <c r="C288" t="str">
        <f t="shared" si="114"/>
        <v>8</v>
      </c>
      <c r="D288" t="str">
        <f t="shared" si="115"/>
        <v>0</v>
      </c>
      <c r="E288" t="str">
        <f t="shared" si="116"/>
        <v>4</v>
      </c>
      <c r="F288" t="str">
        <f t="shared" si="117"/>
        <v>1</v>
      </c>
      <c r="G288" t="str">
        <f t="shared" si="118"/>
        <v>[0.002923588256096777, -0.07328314016283057, 0.019774895597846127, 0.003545447426632149]</v>
      </c>
      <c r="H288" t="s">
        <v>849</v>
      </c>
      <c r="I288">
        <f t="shared" si="119"/>
        <v>2.9235882560967701E-3</v>
      </c>
      <c r="J288">
        <f t="shared" si="120"/>
        <v>-7.3283140162830496E-2</v>
      </c>
      <c r="K288">
        <f t="shared" si="121"/>
        <v>1.97748955978461E-2</v>
      </c>
      <c r="L288">
        <f t="shared" si="122"/>
        <v>3.54544742663214E-3</v>
      </c>
      <c r="M288">
        <f>VALUE(VLOOKUP(B288,'LOOK UP Optimal Policy'!A:F,6,FALSE))</f>
        <v>0</v>
      </c>
      <c r="N288">
        <f t="shared" si="123"/>
        <v>2</v>
      </c>
      <c r="O288">
        <f t="shared" si="124"/>
        <v>0</v>
      </c>
      <c r="P288">
        <f t="shared" si="125"/>
        <v>0</v>
      </c>
      <c r="Q288">
        <f t="shared" si="126"/>
        <v>0</v>
      </c>
      <c r="R288">
        <f t="shared" si="127"/>
        <v>0</v>
      </c>
      <c r="S288">
        <f t="shared" si="128"/>
        <v>0</v>
      </c>
      <c r="T288">
        <f t="shared" si="129"/>
        <v>0</v>
      </c>
      <c r="U288">
        <f t="shared" si="130"/>
        <v>0</v>
      </c>
      <c r="V288">
        <f t="shared" si="131"/>
        <v>0</v>
      </c>
      <c r="W288">
        <f t="shared" si="132"/>
        <v>0</v>
      </c>
      <c r="X288">
        <f t="shared" si="133"/>
        <v>0</v>
      </c>
      <c r="Y288">
        <f t="shared" si="134"/>
        <v>0</v>
      </c>
      <c r="Z288">
        <f t="shared" si="135"/>
        <v>0.14784342307300019</v>
      </c>
      <c r="AA288">
        <f t="shared" si="136"/>
        <v>0</v>
      </c>
      <c r="AB288">
        <f t="shared" si="137"/>
        <v>0.14784342307300019</v>
      </c>
      <c r="AC288">
        <f t="shared" si="138"/>
        <v>0</v>
      </c>
      <c r="AD288">
        <f t="shared" si="139"/>
        <v>0</v>
      </c>
    </row>
    <row r="289" spans="1:30" x14ac:dyDescent="0.2">
      <c r="A289" t="str">
        <f t="shared" si="112"/>
        <v>State [sum=10, ace=0, dealerCard=9, Pair=0]</v>
      </c>
      <c r="B289" t="str">
        <f t="shared" si="113"/>
        <v>10090</v>
      </c>
      <c r="C289" t="str">
        <f t="shared" si="114"/>
        <v>10</v>
      </c>
      <c r="D289" t="str">
        <f t="shared" si="115"/>
        <v>0</v>
      </c>
      <c r="E289" t="str">
        <f t="shared" si="116"/>
        <v>9</v>
      </c>
      <c r="F289" t="str">
        <f t="shared" si="117"/>
        <v>0</v>
      </c>
      <c r="G289" t="str">
        <f t="shared" si="118"/>
        <v>[0.0020701338096111056, -0.4102663139251182, -0.12497401144330796, null]</v>
      </c>
      <c r="H289" t="s">
        <v>850</v>
      </c>
      <c r="I289">
        <f t="shared" si="119"/>
        <v>2.0701338096111E-3</v>
      </c>
      <c r="J289">
        <f t="shared" si="120"/>
        <v>-0.41026631392511798</v>
      </c>
      <c r="K289">
        <f t="shared" si="121"/>
        <v>-0.124974011443307</v>
      </c>
      <c r="L289">
        <f t="shared" si="122"/>
        <v>-1E+17</v>
      </c>
      <c r="M289">
        <f>VALUE(VLOOKUP(B289,'LOOK UP Optimal Policy'!A:F,6,FALSE))</f>
        <v>2</v>
      </c>
      <c r="N289">
        <f t="shared" si="123"/>
        <v>0</v>
      </c>
      <c r="O289">
        <f t="shared" si="124"/>
        <v>0</v>
      </c>
      <c r="P289">
        <f t="shared" si="125"/>
        <v>0</v>
      </c>
      <c r="Q289">
        <f t="shared" si="126"/>
        <v>0</v>
      </c>
      <c r="R289">
        <f t="shared" si="127"/>
        <v>0</v>
      </c>
      <c r="S289">
        <f t="shared" si="128"/>
        <v>-60.370016113492149</v>
      </c>
      <c r="T289">
        <f t="shared" si="129"/>
        <v>0</v>
      </c>
      <c r="U289">
        <f t="shared" si="130"/>
        <v>0</v>
      </c>
      <c r="V289">
        <f t="shared" si="131"/>
        <v>0</v>
      </c>
      <c r="W289">
        <f t="shared" si="132"/>
        <v>0</v>
      </c>
      <c r="X289">
        <f t="shared" si="133"/>
        <v>0</v>
      </c>
      <c r="Y289">
        <f t="shared" si="134"/>
        <v>0</v>
      </c>
      <c r="Z289">
        <f t="shared" si="135"/>
        <v>0</v>
      </c>
      <c r="AA289">
        <f t="shared" si="136"/>
        <v>0</v>
      </c>
      <c r="AB289">
        <f t="shared" si="137"/>
        <v>60.370016113492149</v>
      </c>
      <c r="AC289">
        <f t="shared" si="138"/>
        <v>0</v>
      </c>
      <c r="AD289">
        <f t="shared" si="139"/>
        <v>0</v>
      </c>
    </row>
    <row r="290" spans="1:30" x14ac:dyDescent="0.2">
      <c r="A290" t="str">
        <f t="shared" si="112"/>
        <v>State [sum=10, ace=0, dealerCard=9, Pair=1]</v>
      </c>
      <c r="B290" t="str">
        <f t="shared" si="113"/>
        <v>10091</v>
      </c>
      <c r="C290" t="str">
        <f t="shared" si="114"/>
        <v>10</v>
      </c>
      <c r="D290" t="str">
        <f t="shared" si="115"/>
        <v>0</v>
      </c>
      <c r="E290" t="str">
        <f t="shared" si="116"/>
        <v>9</v>
      </c>
      <c r="F290" t="str">
        <f t="shared" si="117"/>
        <v>1</v>
      </c>
      <c r="G290" t="str">
        <f t="shared" si="118"/>
        <v>[1.3624176102667947E-4, -0.28632616346877, -0.06494892988228276, -0.01685814141092125]</v>
      </c>
      <c r="H290" t="s">
        <v>851</v>
      </c>
      <c r="I290">
        <f t="shared" si="119"/>
        <v>1.3624176102667901E-4</v>
      </c>
      <c r="J290">
        <f t="shared" si="120"/>
        <v>-0.28632616346876999</v>
      </c>
      <c r="K290">
        <f t="shared" si="121"/>
        <v>-6.4948929882282694E-2</v>
      </c>
      <c r="L290">
        <f t="shared" si="122"/>
        <v>-1.68581414109212E-2</v>
      </c>
      <c r="M290">
        <f>VALUE(VLOOKUP(B290,'LOOK UP Optimal Policy'!A:F,6,FALSE))</f>
        <v>2</v>
      </c>
      <c r="N290">
        <f t="shared" si="123"/>
        <v>0</v>
      </c>
      <c r="O290">
        <f t="shared" si="124"/>
        <v>0</v>
      </c>
      <c r="P290">
        <f t="shared" si="125"/>
        <v>0</v>
      </c>
      <c r="Q290">
        <f t="shared" si="126"/>
        <v>0</v>
      </c>
      <c r="R290">
        <f t="shared" si="127"/>
        <v>0</v>
      </c>
      <c r="S290">
        <f t="shared" si="128"/>
        <v>-476.71822055767706</v>
      </c>
      <c r="T290">
        <f t="shared" si="129"/>
        <v>0</v>
      </c>
      <c r="U290">
        <f t="shared" si="130"/>
        <v>0</v>
      </c>
      <c r="V290">
        <f t="shared" si="131"/>
        <v>0</v>
      </c>
      <c r="W290">
        <f t="shared" si="132"/>
        <v>0</v>
      </c>
      <c r="X290">
        <f t="shared" si="133"/>
        <v>0</v>
      </c>
      <c r="Y290">
        <f t="shared" si="134"/>
        <v>0</v>
      </c>
      <c r="Z290">
        <f t="shared" si="135"/>
        <v>0</v>
      </c>
      <c r="AA290">
        <f t="shared" si="136"/>
        <v>0</v>
      </c>
      <c r="AB290">
        <f t="shared" si="137"/>
        <v>476.71822055767706</v>
      </c>
      <c r="AC290">
        <f t="shared" si="138"/>
        <v>0</v>
      </c>
      <c r="AD290">
        <f t="shared" si="139"/>
        <v>0</v>
      </c>
    </row>
    <row r="291" spans="1:30" x14ac:dyDescent="0.2">
      <c r="A291" t="str">
        <f t="shared" si="112"/>
        <v>State [sum=7, ace=0, dealerCard=2, Pair=0]</v>
      </c>
      <c r="B291" t="str">
        <f t="shared" si="113"/>
        <v>7020</v>
      </c>
      <c r="C291" t="str">
        <f t="shared" si="114"/>
        <v>7</v>
      </c>
      <c r="D291" t="str">
        <f t="shared" si="115"/>
        <v>0</v>
      </c>
      <c r="E291" t="str">
        <f t="shared" si="116"/>
        <v>2</v>
      </c>
      <c r="F291" t="str">
        <f t="shared" si="117"/>
        <v>0</v>
      </c>
      <c r="G291" t="str">
        <f t="shared" si="118"/>
        <v>[-0.004430314368153162, -0.1757603976071599, -0.25925103792010346, null]</v>
      </c>
      <c r="H291" t="s">
        <v>852</v>
      </c>
      <c r="I291">
        <f t="shared" si="119"/>
        <v>-4.4303143681531602E-3</v>
      </c>
      <c r="J291">
        <f t="shared" si="120"/>
        <v>-0.175760397607159</v>
      </c>
      <c r="K291">
        <f t="shared" si="121"/>
        <v>-0.25925103792010301</v>
      </c>
      <c r="L291">
        <f t="shared" si="122"/>
        <v>-1E+17</v>
      </c>
      <c r="M291">
        <f>VALUE(VLOOKUP(B291,'LOOK UP Optimal Policy'!A:F,6,FALSE))</f>
        <v>0</v>
      </c>
      <c r="N291">
        <f t="shared" si="123"/>
        <v>0</v>
      </c>
      <c r="O291">
        <f t="shared" si="124"/>
        <v>1</v>
      </c>
      <c r="P291">
        <f t="shared" si="125"/>
        <v>0</v>
      </c>
      <c r="Q291">
        <f t="shared" si="126"/>
        <v>0</v>
      </c>
      <c r="R291">
        <f t="shared" si="127"/>
        <v>0</v>
      </c>
      <c r="S291">
        <f t="shared" si="128"/>
        <v>0</v>
      </c>
      <c r="T291">
        <f t="shared" si="129"/>
        <v>0</v>
      </c>
      <c r="U291">
        <f t="shared" si="130"/>
        <v>0</v>
      </c>
      <c r="V291">
        <f t="shared" si="131"/>
        <v>0</v>
      </c>
      <c r="W291">
        <f t="shared" si="132"/>
        <v>0</v>
      </c>
      <c r="X291">
        <f t="shared" si="133"/>
        <v>0</v>
      </c>
      <c r="Y291">
        <f t="shared" si="134"/>
        <v>0</v>
      </c>
      <c r="Z291">
        <f t="shared" si="135"/>
        <v>0</v>
      </c>
      <c r="AA291">
        <f t="shared" si="136"/>
        <v>0</v>
      </c>
      <c r="AB291">
        <f t="shared" si="137"/>
        <v>1</v>
      </c>
      <c r="AC291">
        <f t="shared" si="138"/>
        <v>1</v>
      </c>
      <c r="AD291">
        <f t="shared" si="139"/>
        <v>1</v>
      </c>
    </row>
    <row r="292" spans="1:30" x14ac:dyDescent="0.2">
      <c r="A292" t="str">
        <f t="shared" si="112"/>
        <v>State [sum=12, ace=1, dealerCard=4, Pair=0]</v>
      </c>
      <c r="B292" t="str">
        <f t="shared" si="113"/>
        <v>12140</v>
      </c>
      <c r="C292" t="str">
        <f t="shared" si="114"/>
        <v>12</v>
      </c>
      <c r="D292" t="str">
        <f t="shared" si="115"/>
        <v>1</v>
      </c>
      <c r="E292" t="str">
        <f t="shared" si="116"/>
        <v>4</v>
      </c>
      <c r="F292" t="str">
        <f t="shared" si="117"/>
        <v>0</v>
      </c>
      <c r="G292" t="str">
        <f t="shared" si="118"/>
        <v>[1.4617303134137458E-4, 0.011633279260629136, -5.388606226757187E-4, null]</v>
      </c>
      <c r="H292" t="s">
        <v>853</v>
      </c>
      <c r="I292">
        <f t="shared" si="119"/>
        <v>1.4617303134137401E-4</v>
      </c>
      <c r="J292">
        <f t="shared" si="120"/>
        <v>1.16332792606291E-2</v>
      </c>
      <c r="K292">
        <f t="shared" si="121"/>
        <v>-5.3886062267571801E-4</v>
      </c>
      <c r="L292">
        <f t="shared" si="122"/>
        <v>-1E+17</v>
      </c>
      <c r="M292">
        <f>VALUE(VLOOKUP(B292,'LOOK UP Optimal Policy'!A:F,6,FALSE))</f>
        <v>0</v>
      </c>
      <c r="N292">
        <f t="shared" si="123"/>
        <v>1</v>
      </c>
      <c r="O292">
        <f t="shared" si="124"/>
        <v>0</v>
      </c>
      <c r="P292">
        <f t="shared" si="125"/>
        <v>0</v>
      </c>
      <c r="Q292">
        <f t="shared" si="126"/>
        <v>0</v>
      </c>
      <c r="R292">
        <f t="shared" si="127"/>
        <v>0</v>
      </c>
      <c r="S292">
        <f t="shared" si="128"/>
        <v>0</v>
      </c>
      <c r="T292">
        <f t="shared" si="129"/>
        <v>0</v>
      </c>
      <c r="U292">
        <f t="shared" si="130"/>
        <v>0</v>
      </c>
      <c r="V292">
        <f t="shared" si="131"/>
        <v>0</v>
      </c>
      <c r="W292">
        <f t="shared" si="132"/>
        <v>0</v>
      </c>
      <c r="X292">
        <f t="shared" si="133"/>
        <v>0</v>
      </c>
      <c r="Y292">
        <f t="shared" si="134"/>
        <v>1.2565075424267717E-2</v>
      </c>
      <c r="Z292">
        <f t="shared" si="135"/>
        <v>0</v>
      </c>
      <c r="AA292">
        <f t="shared" si="136"/>
        <v>0</v>
      </c>
      <c r="AB292">
        <f t="shared" si="137"/>
        <v>1.2565075424267717E-2</v>
      </c>
      <c r="AC292">
        <f t="shared" si="138"/>
        <v>0</v>
      </c>
      <c r="AD292">
        <f t="shared" si="139"/>
        <v>0</v>
      </c>
    </row>
    <row r="293" spans="1:30" x14ac:dyDescent="0.2">
      <c r="A293" t="str">
        <f t="shared" si="112"/>
        <v>State [sum=12, ace=1, dealerCard=4, Pair=1]</v>
      </c>
      <c r="B293" t="str">
        <f t="shared" si="113"/>
        <v>12141</v>
      </c>
      <c r="C293" t="str">
        <f t="shared" si="114"/>
        <v>12</v>
      </c>
      <c r="D293" t="str">
        <f t="shared" si="115"/>
        <v>1</v>
      </c>
      <c r="E293" t="str">
        <f t="shared" si="116"/>
        <v>4</v>
      </c>
      <c r="F293" t="str">
        <f t="shared" si="117"/>
        <v>1</v>
      </c>
      <c r="G293" t="str">
        <f t="shared" si="118"/>
        <v>[0.005379203605068518, -0.13404837698482683, 0.04781111641965271, 0.024857641559143016]</v>
      </c>
      <c r="H293" t="s">
        <v>854</v>
      </c>
      <c r="I293">
        <f t="shared" si="119"/>
        <v>5.37920360506851E-3</v>
      </c>
      <c r="J293">
        <f t="shared" si="120"/>
        <v>-0.134048376984826</v>
      </c>
      <c r="K293">
        <f t="shared" si="121"/>
        <v>4.7811116419652702E-2</v>
      </c>
      <c r="L293">
        <f t="shared" si="122"/>
        <v>2.4857641559142999E-2</v>
      </c>
      <c r="M293">
        <f>VALUE(VLOOKUP(B293,'LOOK UP Optimal Policy'!A:F,6,FALSE))</f>
        <v>3</v>
      </c>
      <c r="N293">
        <f t="shared" si="123"/>
        <v>2</v>
      </c>
      <c r="O293">
        <f t="shared" si="124"/>
        <v>0</v>
      </c>
      <c r="P293">
        <f t="shared" si="125"/>
        <v>0</v>
      </c>
      <c r="Q293">
        <f t="shared" si="126"/>
        <v>0</v>
      </c>
      <c r="R293">
        <f t="shared" si="127"/>
        <v>0</v>
      </c>
      <c r="S293">
        <f t="shared" si="128"/>
        <v>0</v>
      </c>
      <c r="T293">
        <f t="shared" si="129"/>
        <v>0</v>
      </c>
      <c r="U293">
        <f t="shared" si="130"/>
        <v>0</v>
      </c>
      <c r="V293">
        <f t="shared" si="131"/>
        <v>0</v>
      </c>
      <c r="W293">
        <f t="shared" si="132"/>
        <v>0</v>
      </c>
      <c r="X293">
        <f t="shared" si="133"/>
        <v>0.51991343061224349</v>
      </c>
      <c r="Y293">
        <f t="shared" si="134"/>
        <v>0</v>
      </c>
      <c r="Z293">
        <f t="shared" si="135"/>
        <v>0</v>
      </c>
      <c r="AA293">
        <f t="shared" si="136"/>
        <v>0</v>
      </c>
      <c r="AB293">
        <f t="shared" si="137"/>
        <v>0.51991343061224349</v>
      </c>
      <c r="AC293">
        <f t="shared" si="138"/>
        <v>0</v>
      </c>
      <c r="AD293">
        <f t="shared" si="139"/>
        <v>0</v>
      </c>
    </row>
    <row r="294" spans="1:30" x14ac:dyDescent="0.2">
      <c r="A294" t="str">
        <f t="shared" si="112"/>
        <v>State [sum=9, ace=0, dealerCard=7, Pair=0]</v>
      </c>
      <c r="B294" t="str">
        <f t="shared" si="113"/>
        <v>9070</v>
      </c>
      <c r="C294" t="str">
        <f t="shared" si="114"/>
        <v>9</v>
      </c>
      <c r="D294" t="str">
        <f t="shared" si="115"/>
        <v>0</v>
      </c>
      <c r="E294" t="str">
        <f t="shared" si="116"/>
        <v>7</v>
      </c>
      <c r="F294" t="str">
        <f t="shared" si="117"/>
        <v>0</v>
      </c>
      <c r="G294" t="str">
        <f t="shared" si="118"/>
        <v>[0.004333185052447575, -0.3911035436763029, 0.07607903628098568, null]</v>
      </c>
      <c r="H294" t="s">
        <v>855</v>
      </c>
      <c r="I294">
        <f t="shared" si="119"/>
        <v>4.3331850524475704E-3</v>
      </c>
      <c r="J294">
        <f t="shared" si="120"/>
        <v>-0.39110354367630201</v>
      </c>
      <c r="K294">
        <f t="shared" si="121"/>
        <v>7.6079036280985599E-2</v>
      </c>
      <c r="L294">
        <f t="shared" si="122"/>
        <v>-1E+17</v>
      </c>
      <c r="M294">
        <f>VALUE(VLOOKUP(B294,'LOOK UP Optimal Policy'!A:F,6,FALSE))</f>
        <v>0</v>
      </c>
      <c r="N294">
        <f t="shared" si="123"/>
        <v>2</v>
      </c>
      <c r="O294">
        <f t="shared" si="124"/>
        <v>0</v>
      </c>
      <c r="P294">
        <f t="shared" si="125"/>
        <v>0</v>
      </c>
      <c r="Q294">
        <f t="shared" si="126"/>
        <v>0</v>
      </c>
      <c r="R294">
        <f t="shared" si="127"/>
        <v>0</v>
      </c>
      <c r="S294">
        <f t="shared" si="128"/>
        <v>0</v>
      </c>
      <c r="T294">
        <f t="shared" si="129"/>
        <v>0</v>
      </c>
      <c r="U294">
        <f t="shared" si="130"/>
        <v>0</v>
      </c>
      <c r="V294">
        <f t="shared" si="131"/>
        <v>0</v>
      </c>
      <c r="W294">
        <f t="shared" si="132"/>
        <v>0</v>
      </c>
      <c r="X294">
        <f t="shared" si="133"/>
        <v>0</v>
      </c>
      <c r="Y294">
        <f t="shared" si="134"/>
        <v>0</v>
      </c>
      <c r="Z294">
        <f t="shared" si="135"/>
        <v>5.6956360967082356E-2</v>
      </c>
      <c r="AA294">
        <f t="shared" si="136"/>
        <v>0</v>
      </c>
      <c r="AB294">
        <f t="shared" si="137"/>
        <v>5.6956360967082356E-2</v>
      </c>
      <c r="AC294">
        <f t="shared" si="138"/>
        <v>0</v>
      </c>
      <c r="AD294">
        <f t="shared" si="139"/>
        <v>0</v>
      </c>
    </row>
    <row r="295" spans="1:30" x14ac:dyDescent="0.2">
      <c r="A295" t="str">
        <f t="shared" si="112"/>
        <v>State [sum=14, ace=1, dealerCard=9, Pair=0]</v>
      </c>
      <c r="B295" t="str">
        <f t="shared" si="113"/>
        <v>14190</v>
      </c>
      <c r="C295" t="str">
        <f t="shared" si="114"/>
        <v>14</v>
      </c>
      <c r="D295" t="str">
        <f t="shared" si="115"/>
        <v>1</v>
      </c>
      <c r="E295" t="str">
        <f t="shared" si="116"/>
        <v>9</v>
      </c>
      <c r="F295" t="str">
        <f t="shared" si="117"/>
        <v>0</v>
      </c>
      <c r="G295" t="str">
        <f t="shared" si="118"/>
        <v>[-0.004837703289478619, -0.485412049857708, -0.5935271792648742, null]</v>
      </c>
      <c r="H295" t="s">
        <v>856</v>
      </c>
      <c r="I295">
        <f t="shared" si="119"/>
        <v>-4.83770328947861E-3</v>
      </c>
      <c r="J295">
        <f t="shared" si="120"/>
        <v>-0.48541204985770797</v>
      </c>
      <c r="K295">
        <f t="shared" si="121"/>
        <v>-0.59352717926487397</v>
      </c>
      <c r="L295">
        <f t="shared" si="122"/>
        <v>-1E+17</v>
      </c>
      <c r="M295">
        <f>VALUE(VLOOKUP(B295,'LOOK UP Optimal Policy'!A:F,6,FALSE))</f>
        <v>0</v>
      </c>
      <c r="N295">
        <f t="shared" si="123"/>
        <v>0</v>
      </c>
      <c r="O295">
        <f t="shared" si="124"/>
        <v>1</v>
      </c>
      <c r="P295">
        <f t="shared" si="125"/>
        <v>0</v>
      </c>
      <c r="Q295">
        <f t="shared" si="126"/>
        <v>0</v>
      </c>
      <c r="R295">
        <f t="shared" si="127"/>
        <v>0</v>
      </c>
      <c r="S295">
        <f t="shared" si="128"/>
        <v>0</v>
      </c>
      <c r="T295">
        <f t="shared" si="129"/>
        <v>0</v>
      </c>
      <c r="U295">
        <f t="shared" si="130"/>
        <v>0</v>
      </c>
      <c r="V295">
        <f t="shared" si="131"/>
        <v>0</v>
      </c>
      <c r="W295">
        <f t="shared" si="132"/>
        <v>0</v>
      </c>
      <c r="X295">
        <f t="shared" si="133"/>
        <v>0</v>
      </c>
      <c r="Y295">
        <f t="shared" si="134"/>
        <v>0</v>
      </c>
      <c r="Z295">
        <f t="shared" si="135"/>
        <v>0</v>
      </c>
      <c r="AA295">
        <f t="shared" si="136"/>
        <v>0</v>
      </c>
      <c r="AB295">
        <f t="shared" si="137"/>
        <v>1</v>
      </c>
      <c r="AC295">
        <f t="shared" si="138"/>
        <v>1</v>
      </c>
      <c r="AD295">
        <f t="shared" si="139"/>
        <v>1</v>
      </c>
    </row>
    <row r="296" spans="1:30" x14ac:dyDescent="0.2">
      <c r="A296" t="str">
        <f t="shared" si="112"/>
        <v>State [sum=18, ace=1, dealerCard=10, Pair=0]</v>
      </c>
      <c r="B296" t="str">
        <f t="shared" si="113"/>
        <v>181100</v>
      </c>
      <c r="C296" t="str">
        <f t="shared" si="114"/>
        <v>18</v>
      </c>
      <c r="D296" t="str">
        <f t="shared" si="115"/>
        <v>1</v>
      </c>
      <c r="E296" t="str">
        <f t="shared" si="116"/>
        <v>10</v>
      </c>
      <c r="F296" t="str">
        <f t="shared" si="117"/>
        <v>0</v>
      </c>
      <c r="G296" t="str">
        <f t="shared" si="118"/>
        <v>[-0.013036332494641914, -0.3358022564950553, -0.9854522681468474, null]</v>
      </c>
      <c r="H296" t="s">
        <v>857</v>
      </c>
      <c r="I296">
        <f t="shared" si="119"/>
        <v>-1.30363324946419E-2</v>
      </c>
      <c r="J296">
        <f t="shared" si="120"/>
        <v>-0.33580225649505502</v>
      </c>
      <c r="K296">
        <f t="shared" si="121"/>
        <v>-0.98545226814684705</v>
      </c>
      <c r="L296">
        <f t="shared" si="122"/>
        <v>-1E+17</v>
      </c>
      <c r="M296">
        <f>VALUE(VLOOKUP(B296,'LOOK UP Optimal Policy'!A:F,6,FALSE))</f>
        <v>0</v>
      </c>
      <c r="N296">
        <f t="shared" si="123"/>
        <v>0</v>
      </c>
      <c r="O296">
        <f t="shared" si="124"/>
        <v>1</v>
      </c>
      <c r="P296">
        <f t="shared" si="125"/>
        <v>0</v>
      </c>
      <c r="Q296">
        <f t="shared" si="126"/>
        <v>0</v>
      </c>
      <c r="R296">
        <f t="shared" si="127"/>
        <v>0</v>
      </c>
      <c r="S296">
        <f t="shared" si="128"/>
        <v>0</v>
      </c>
      <c r="T296">
        <f t="shared" si="129"/>
        <v>0</v>
      </c>
      <c r="U296">
        <f t="shared" si="130"/>
        <v>0</v>
      </c>
      <c r="V296">
        <f t="shared" si="131"/>
        <v>0</v>
      </c>
      <c r="W296">
        <f t="shared" si="132"/>
        <v>0</v>
      </c>
      <c r="X296">
        <f t="shared" si="133"/>
        <v>0</v>
      </c>
      <c r="Y296">
        <f t="shared" si="134"/>
        <v>0</v>
      </c>
      <c r="Z296">
        <f t="shared" si="135"/>
        <v>0</v>
      </c>
      <c r="AA296">
        <f t="shared" si="136"/>
        <v>0</v>
      </c>
      <c r="AB296">
        <f t="shared" si="137"/>
        <v>1</v>
      </c>
      <c r="AC296">
        <f t="shared" si="138"/>
        <v>1</v>
      </c>
      <c r="AD296">
        <f t="shared" si="139"/>
        <v>1</v>
      </c>
    </row>
    <row r="297" spans="1:30" x14ac:dyDescent="0.2">
      <c r="A297" t="str">
        <f t="shared" si="112"/>
        <v>State [sum=8, ace=0, dealerCard=5, Pair=0]</v>
      </c>
      <c r="B297" t="str">
        <f t="shared" si="113"/>
        <v>8050</v>
      </c>
      <c r="C297" t="str">
        <f t="shared" si="114"/>
        <v>8</v>
      </c>
      <c r="D297" t="str">
        <f t="shared" si="115"/>
        <v>0</v>
      </c>
      <c r="E297" t="str">
        <f t="shared" si="116"/>
        <v>5</v>
      </c>
      <c r="F297" t="str">
        <f t="shared" si="117"/>
        <v>0</v>
      </c>
      <c r="G297" t="str">
        <f t="shared" si="118"/>
        <v>[0.008649753868102038, -0.19846427505785555, 0.06276811162215942, null]</v>
      </c>
      <c r="H297" t="s">
        <v>858</v>
      </c>
      <c r="I297">
        <f t="shared" si="119"/>
        <v>8.6497538681020308E-3</v>
      </c>
      <c r="J297">
        <f t="shared" si="120"/>
        <v>-0.19846427505785499</v>
      </c>
      <c r="K297">
        <f t="shared" si="121"/>
        <v>6.2768111622159395E-2</v>
      </c>
      <c r="L297">
        <f t="shared" si="122"/>
        <v>-1E+17</v>
      </c>
      <c r="M297">
        <f>VALUE(VLOOKUP(B297,'LOOK UP Optimal Policy'!A:F,6,FALSE))</f>
        <v>0</v>
      </c>
      <c r="N297">
        <f t="shared" si="123"/>
        <v>2</v>
      </c>
      <c r="O297">
        <f t="shared" si="124"/>
        <v>0</v>
      </c>
      <c r="P297">
        <f t="shared" si="125"/>
        <v>0</v>
      </c>
      <c r="Q297">
        <f t="shared" si="126"/>
        <v>0</v>
      </c>
      <c r="R297">
        <f t="shared" si="127"/>
        <v>0</v>
      </c>
      <c r="S297">
        <f t="shared" si="128"/>
        <v>0</v>
      </c>
      <c r="T297">
        <f t="shared" si="129"/>
        <v>0</v>
      </c>
      <c r="U297">
        <f t="shared" si="130"/>
        <v>0</v>
      </c>
      <c r="V297">
        <f t="shared" si="131"/>
        <v>0</v>
      </c>
      <c r="W297">
        <f t="shared" si="132"/>
        <v>0</v>
      </c>
      <c r="X297">
        <f t="shared" si="133"/>
        <v>0</v>
      </c>
      <c r="Y297">
        <f t="shared" si="134"/>
        <v>0</v>
      </c>
      <c r="Z297">
        <f t="shared" si="135"/>
        <v>0.13780490832941289</v>
      </c>
      <c r="AA297">
        <f t="shared" si="136"/>
        <v>0</v>
      </c>
      <c r="AB297">
        <f t="shared" si="137"/>
        <v>0.13780490832941289</v>
      </c>
      <c r="AC297">
        <f t="shared" si="138"/>
        <v>0</v>
      </c>
      <c r="AD297">
        <f t="shared" si="139"/>
        <v>0</v>
      </c>
    </row>
    <row r="298" spans="1:30" x14ac:dyDescent="0.2">
      <c r="A298" t="str">
        <f t="shared" si="112"/>
        <v>State [sum=13, ace=1, dealerCard=7, Pair=0]</v>
      </c>
      <c r="B298" t="str">
        <f t="shared" si="113"/>
        <v>13170</v>
      </c>
      <c r="C298" t="str">
        <f t="shared" si="114"/>
        <v>13</v>
      </c>
      <c r="D298" t="str">
        <f t="shared" si="115"/>
        <v>1</v>
      </c>
      <c r="E298" t="str">
        <f t="shared" si="116"/>
        <v>7</v>
      </c>
      <c r="F298" t="str">
        <f t="shared" si="117"/>
        <v>0</v>
      </c>
      <c r="G298" t="str">
        <f t="shared" si="118"/>
        <v>[-0.0022991675286993096, -0.3480118177125658, -0.3519137422632113, null]</v>
      </c>
      <c r="H298" t="s">
        <v>859</v>
      </c>
      <c r="I298">
        <f t="shared" si="119"/>
        <v>-2.2991675286993E-3</v>
      </c>
      <c r="J298">
        <f t="shared" si="120"/>
        <v>-0.34801181771256501</v>
      </c>
      <c r="K298">
        <f t="shared" si="121"/>
        <v>-0.35191374226321098</v>
      </c>
      <c r="L298">
        <f t="shared" si="122"/>
        <v>-1E+17</v>
      </c>
      <c r="M298">
        <f>VALUE(VLOOKUP(B298,'LOOK UP Optimal Policy'!A:F,6,FALSE))</f>
        <v>0</v>
      </c>
      <c r="N298">
        <f t="shared" si="123"/>
        <v>0</v>
      </c>
      <c r="O298">
        <f t="shared" si="124"/>
        <v>1</v>
      </c>
      <c r="P298">
        <f t="shared" si="125"/>
        <v>0</v>
      </c>
      <c r="Q298">
        <f t="shared" si="126"/>
        <v>0</v>
      </c>
      <c r="R298">
        <f t="shared" si="127"/>
        <v>0</v>
      </c>
      <c r="S298">
        <f t="shared" si="128"/>
        <v>0</v>
      </c>
      <c r="T298">
        <f t="shared" si="129"/>
        <v>0</v>
      </c>
      <c r="U298">
        <f t="shared" si="130"/>
        <v>0</v>
      </c>
      <c r="V298">
        <f t="shared" si="131"/>
        <v>0</v>
      </c>
      <c r="W298">
        <f t="shared" si="132"/>
        <v>0</v>
      </c>
      <c r="X298">
        <f t="shared" si="133"/>
        <v>0</v>
      </c>
      <c r="Y298">
        <f t="shared" si="134"/>
        <v>0</v>
      </c>
      <c r="Z298">
        <f t="shared" si="135"/>
        <v>0</v>
      </c>
      <c r="AA298">
        <f t="shared" si="136"/>
        <v>0</v>
      </c>
      <c r="AB298">
        <f t="shared" si="137"/>
        <v>1</v>
      </c>
      <c r="AC298">
        <f t="shared" si="138"/>
        <v>1</v>
      </c>
      <c r="AD298">
        <f t="shared" si="139"/>
        <v>1</v>
      </c>
    </row>
    <row r="299" spans="1:30" x14ac:dyDescent="0.2">
      <c r="A299" t="str">
        <f t="shared" si="112"/>
        <v>State [sum=8, ace=0, dealerCard=5, Pair=1]</v>
      </c>
      <c r="B299" t="str">
        <f t="shared" si="113"/>
        <v>8051</v>
      </c>
      <c r="C299" t="str">
        <f t="shared" si="114"/>
        <v>8</v>
      </c>
      <c r="D299" t="str">
        <f t="shared" si="115"/>
        <v>0</v>
      </c>
      <c r="E299" t="str">
        <f t="shared" si="116"/>
        <v>5</v>
      </c>
      <c r="F299" t="str">
        <f t="shared" si="117"/>
        <v>1</v>
      </c>
      <c r="G299" t="str">
        <f t="shared" si="118"/>
        <v>[0.005106949530712097, -0.1371815466404671, -0.1106235980850068, 0.007331728136639597]</v>
      </c>
      <c r="H299" t="s">
        <v>860</v>
      </c>
      <c r="I299">
        <f t="shared" si="119"/>
        <v>5.1069495307120901E-3</v>
      </c>
      <c r="J299">
        <f t="shared" si="120"/>
        <v>-0.137181546640467</v>
      </c>
      <c r="K299">
        <f t="shared" si="121"/>
        <v>-0.11062359808500601</v>
      </c>
      <c r="L299">
        <f t="shared" si="122"/>
        <v>7.3317281366395903E-3</v>
      </c>
      <c r="M299">
        <f>VALUE(VLOOKUP(B299,'LOOK UP Optimal Policy'!A:F,6,FALSE))</f>
        <v>3</v>
      </c>
      <c r="N299">
        <f t="shared" si="123"/>
        <v>3</v>
      </c>
      <c r="O299">
        <f t="shared" si="124"/>
        <v>1</v>
      </c>
      <c r="P299">
        <f t="shared" si="125"/>
        <v>0</v>
      </c>
      <c r="Q299">
        <f t="shared" si="126"/>
        <v>0</v>
      </c>
      <c r="R299">
        <f t="shared" si="127"/>
        <v>0</v>
      </c>
      <c r="S299">
        <f t="shared" si="128"/>
        <v>0</v>
      </c>
      <c r="T299">
        <f t="shared" si="129"/>
        <v>0</v>
      </c>
      <c r="U299">
        <f t="shared" si="130"/>
        <v>0</v>
      </c>
      <c r="V299">
        <f t="shared" si="131"/>
        <v>0</v>
      </c>
      <c r="W299">
        <f t="shared" si="132"/>
        <v>0</v>
      </c>
      <c r="X299">
        <f t="shared" si="133"/>
        <v>0</v>
      </c>
      <c r="Y299">
        <f t="shared" si="134"/>
        <v>0</v>
      </c>
      <c r="Z299">
        <f t="shared" si="135"/>
        <v>0</v>
      </c>
      <c r="AA299">
        <f t="shared" si="136"/>
        <v>0</v>
      </c>
      <c r="AB299">
        <f t="shared" si="137"/>
        <v>1</v>
      </c>
      <c r="AC299">
        <f t="shared" si="138"/>
        <v>1</v>
      </c>
      <c r="AD299">
        <f t="shared" si="139"/>
        <v>1</v>
      </c>
    </row>
    <row r="300" spans="1:30" x14ac:dyDescent="0.2">
      <c r="A300" t="str">
        <f t="shared" si="112"/>
        <v>State [sum=7, ace=0, dealerCard=3, Pair=0]</v>
      </c>
      <c r="B300" t="str">
        <f t="shared" si="113"/>
        <v>7030</v>
      </c>
      <c r="C300" t="str">
        <f t="shared" si="114"/>
        <v>7</v>
      </c>
      <c r="D300" t="str">
        <f t="shared" si="115"/>
        <v>0</v>
      </c>
      <c r="E300" t="str">
        <f t="shared" si="116"/>
        <v>3</v>
      </c>
      <c r="F300" t="str">
        <f t="shared" si="117"/>
        <v>0</v>
      </c>
      <c r="G300" t="str">
        <f t="shared" si="118"/>
        <v>[-8.604654745833356E-4, -0.14089497413958305, 0.057073797519622035, null]</v>
      </c>
      <c r="H300" t="s">
        <v>861</v>
      </c>
      <c r="I300">
        <f t="shared" si="119"/>
        <v>-8.6046547458333501E-4</v>
      </c>
      <c r="J300">
        <f t="shared" si="120"/>
        <v>-0.14089497413958299</v>
      </c>
      <c r="K300">
        <f t="shared" si="121"/>
        <v>5.7073797519622001E-2</v>
      </c>
      <c r="L300">
        <f t="shared" si="122"/>
        <v>-1E+17</v>
      </c>
      <c r="M300">
        <f>VALUE(VLOOKUP(B300,'LOOK UP Optimal Policy'!A:F,6,FALSE))</f>
        <v>0</v>
      </c>
      <c r="N300">
        <f t="shared" si="123"/>
        <v>2</v>
      </c>
      <c r="O300">
        <f t="shared" si="124"/>
        <v>0</v>
      </c>
      <c r="P300">
        <f t="shared" si="125"/>
        <v>0</v>
      </c>
      <c r="Q300">
        <f t="shared" si="126"/>
        <v>0</v>
      </c>
      <c r="R300">
        <f t="shared" si="127"/>
        <v>0</v>
      </c>
      <c r="S300">
        <f t="shared" si="128"/>
        <v>0</v>
      </c>
      <c r="T300">
        <f t="shared" si="129"/>
        <v>0</v>
      </c>
      <c r="U300">
        <f t="shared" si="130"/>
        <v>0</v>
      </c>
      <c r="V300">
        <f t="shared" si="131"/>
        <v>0</v>
      </c>
      <c r="W300">
        <f t="shared" si="132"/>
        <v>0</v>
      </c>
      <c r="X300">
        <f t="shared" si="133"/>
        <v>0</v>
      </c>
      <c r="Y300">
        <f t="shared" si="134"/>
        <v>0</v>
      </c>
      <c r="Z300">
        <f t="shared" si="135"/>
        <v>-1.5076366248233377E-2</v>
      </c>
      <c r="AA300">
        <f t="shared" si="136"/>
        <v>0</v>
      </c>
      <c r="AB300">
        <f t="shared" si="137"/>
        <v>1.5076366248233377E-2</v>
      </c>
      <c r="AC300">
        <f t="shared" si="138"/>
        <v>0</v>
      </c>
      <c r="AD300">
        <f t="shared" si="139"/>
        <v>0</v>
      </c>
    </row>
    <row r="301" spans="1:30" x14ac:dyDescent="0.2">
      <c r="A301" t="str">
        <f t="shared" si="112"/>
        <v>State [sum=12, ace=1, dealerCard=5, Pair=0]</v>
      </c>
      <c r="B301" t="str">
        <f t="shared" si="113"/>
        <v>12150</v>
      </c>
      <c r="C301" t="str">
        <f t="shared" si="114"/>
        <v>12</v>
      </c>
      <c r="D301" t="str">
        <f t="shared" si="115"/>
        <v>1</v>
      </c>
      <c r="E301" t="str">
        <f t="shared" si="116"/>
        <v>5</v>
      </c>
      <c r="F301" t="str">
        <f t="shared" si="117"/>
        <v>0</v>
      </c>
      <c r="G301" t="str">
        <f t="shared" si="118"/>
        <v>[3.8873122940473546E-4, 0.03787847924717901, 0.056912929085974576, null]</v>
      </c>
      <c r="H301" t="s">
        <v>862</v>
      </c>
      <c r="I301">
        <f t="shared" si="119"/>
        <v>3.8873122940473502E-4</v>
      </c>
      <c r="J301">
        <f t="shared" si="120"/>
        <v>3.7878479247178999E-2</v>
      </c>
      <c r="K301">
        <f t="shared" si="121"/>
        <v>5.6912929085974499E-2</v>
      </c>
      <c r="L301">
        <f t="shared" si="122"/>
        <v>-1E+17</v>
      </c>
      <c r="M301">
        <f>VALUE(VLOOKUP(B301,'LOOK UP Optimal Policy'!A:F,6,FALSE))</f>
        <v>0</v>
      </c>
      <c r="N301">
        <f t="shared" si="123"/>
        <v>2</v>
      </c>
      <c r="O301">
        <f t="shared" si="124"/>
        <v>0</v>
      </c>
      <c r="P301">
        <f t="shared" si="125"/>
        <v>0</v>
      </c>
      <c r="Q301">
        <f t="shared" si="126"/>
        <v>0</v>
      </c>
      <c r="R301">
        <f t="shared" si="127"/>
        <v>0</v>
      </c>
      <c r="S301">
        <f t="shared" si="128"/>
        <v>0</v>
      </c>
      <c r="T301">
        <f t="shared" si="129"/>
        <v>0</v>
      </c>
      <c r="U301">
        <f t="shared" si="130"/>
        <v>0</v>
      </c>
      <c r="V301">
        <f t="shared" si="131"/>
        <v>0</v>
      </c>
      <c r="W301">
        <f t="shared" si="132"/>
        <v>0</v>
      </c>
      <c r="X301">
        <f t="shared" si="133"/>
        <v>0</v>
      </c>
      <c r="Y301">
        <f t="shared" si="134"/>
        <v>0</v>
      </c>
      <c r="Z301">
        <f t="shared" si="135"/>
        <v>6.8302797913898467E-3</v>
      </c>
      <c r="AA301">
        <f t="shared" si="136"/>
        <v>0</v>
      </c>
      <c r="AB301">
        <f t="shared" si="137"/>
        <v>6.8302797913898467E-3</v>
      </c>
      <c r="AC301">
        <f t="shared" si="138"/>
        <v>0</v>
      </c>
      <c r="AD301">
        <f t="shared" si="139"/>
        <v>0</v>
      </c>
    </row>
    <row r="302" spans="1:30" x14ac:dyDescent="0.2">
      <c r="A302" t="str">
        <f t="shared" si="112"/>
        <v>State [sum=12, ace=1, dealerCard=5, Pair=1]</v>
      </c>
      <c r="B302" t="str">
        <f t="shared" si="113"/>
        <v>12151</v>
      </c>
      <c r="C302" t="str">
        <f t="shared" si="114"/>
        <v>12</v>
      </c>
      <c r="D302" t="str">
        <f t="shared" si="115"/>
        <v>1</v>
      </c>
      <c r="E302" t="str">
        <f t="shared" si="116"/>
        <v>5</v>
      </c>
      <c r="F302" t="str">
        <f t="shared" si="117"/>
        <v>1</v>
      </c>
      <c r="G302" t="str">
        <f t="shared" si="118"/>
        <v>[0.008736907402701432, -0.05899898429144974, 0.24356560096245503, 0.029226889874956575]</v>
      </c>
      <c r="H302" t="s">
        <v>863</v>
      </c>
      <c r="I302">
        <f t="shared" si="119"/>
        <v>8.7369074027014298E-3</v>
      </c>
      <c r="J302">
        <f t="shared" si="120"/>
        <v>-5.8998984291449702E-2</v>
      </c>
      <c r="K302">
        <f t="shared" si="121"/>
        <v>0.243565600962455</v>
      </c>
      <c r="L302">
        <f t="shared" si="122"/>
        <v>2.9226889874956499E-2</v>
      </c>
      <c r="M302">
        <f>VALUE(VLOOKUP(B302,'LOOK UP Optimal Policy'!A:F,6,FALSE))</f>
        <v>3</v>
      </c>
      <c r="N302">
        <f t="shared" si="123"/>
        <v>2</v>
      </c>
      <c r="O302">
        <f t="shared" si="124"/>
        <v>0</v>
      </c>
      <c r="P302">
        <f t="shared" si="125"/>
        <v>0</v>
      </c>
      <c r="Q302">
        <f t="shared" si="126"/>
        <v>0</v>
      </c>
      <c r="R302">
        <f t="shared" si="127"/>
        <v>0</v>
      </c>
      <c r="S302">
        <f t="shared" si="128"/>
        <v>0</v>
      </c>
      <c r="T302">
        <f t="shared" si="129"/>
        <v>0</v>
      </c>
      <c r="U302">
        <f t="shared" si="130"/>
        <v>0</v>
      </c>
      <c r="V302">
        <f t="shared" si="131"/>
        <v>0</v>
      </c>
      <c r="W302">
        <f t="shared" si="132"/>
        <v>0</v>
      </c>
      <c r="X302">
        <f t="shared" si="133"/>
        <v>0.11999596724441293</v>
      </c>
      <c r="Y302">
        <f t="shared" si="134"/>
        <v>0</v>
      </c>
      <c r="Z302">
        <f t="shared" si="135"/>
        <v>0</v>
      </c>
      <c r="AA302">
        <f t="shared" si="136"/>
        <v>0</v>
      </c>
      <c r="AB302">
        <f t="shared" si="137"/>
        <v>0.11999596724441293</v>
      </c>
      <c r="AC302">
        <f t="shared" si="138"/>
        <v>0</v>
      </c>
      <c r="AD302">
        <f t="shared" si="139"/>
        <v>0</v>
      </c>
    </row>
    <row r="303" spans="1:30" x14ac:dyDescent="0.2">
      <c r="A303" t="str">
        <f t="shared" si="112"/>
        <v>State [sum=9, ace=0, dealerCard=8, Pair=0]</v>
      </c>
      <c r="B303" t="str">
        <f t="shared" si="113"/>
        <v>9080</v>
      </c>
      <c r="C303" t="str">
        <f t="shared" si="114"/>
        <v>9</v>
      </c>
      <c r="D303" t="str">
        <f t="shared" si="115"/>
        <v>0</v>
      </c>
      <c r="E303" t="str">
        <f t="shared" si="116"/>
        <v>8</v>
      </c>
      <c r="F303" t="str">
        <f t="shared" si="117"/>
        <v>0</v>
      </c>
      <c r="G303" t="str">
        <f t="shared" si="118"/>
        <v>[8.448016159809392E-4, -0.3998438096512943, -0.41894440314181003, null]</v>
      </c>
      <c r="H303" t="s">
        <v>864</v>
      </c>
      <c r="I303">
        <f t="shared" si="119"/>
        <v>8.4480161598093895E-4</v>
      </c>
      <c r="J303">
        <f t="shared" si="120"/>
        <v>-0.39984380965129401</v>
      </c>
      <c r="K303">
        <f t="shared" si="121"/>
        <v>-0.41894440314180997</v>
      </c>
      <c r="L303">
        <f t="shared" si="122"/>
        <v>-1E+17</v>
      </c>
      <c r="M303">
        <f>VALUE(VLOOKUP(B303,'LOOK UP Optimal Policy'!A:F,6,FALSE))</f>
        <v>0</v>
      </c>
      <c r="N303">
        <f t="shared" si="123"/>
        <v>0</v>
      </c>
      <c r="O303">
        <f t="shared" si="124"/>
        <v>1</v>
      </c>
      <c r="P303">
        <f t="shared" si="125"/>
        <v>0</v>
      </c>
      <c r="Q303">
        <f t="shared" si="126"/>
        <v>0</v>
      </c>
      <c r="R303">
        <f t="shared" si="127"/>
        <v>0</v>
      </c>
      <c r="S303">
        <f t="shared" si="128"/>
        <v>0</v>
      </c>
      <c r="T303">
        <f t="shared" si="129"/>
        <v>0</v>
      </c>
      <c r="U303">
        <f t="shared" si="130"/>
        <v>0</v>
      </c>
      <c r="V303">
        <f t="shared" si="131"/>
        <v>0</v>
      </c>
      <c r="W303">
        <f t="shared" si="132"/>
        <v>0</v>
      </c>
      <c r="X303">
        <f t="shared" si="133"/>
        <v>0</v>
      </c>
      <c r="Y303">
        <f t="shared" si="134"/>
        <v>0</v>
      </c>
      <c r="Z303">
        <f t="shared" si="135"/>
        <v>0</v>
      </c>
      <c r="AA303">
        <f t="shared" si="136"/>
        <v>0</v>
      </c>
      <c r="AB303">
        <f t="shared" si="137"/>
        <v>1</v>
      </c>
      <c r="AC303">
        <f t="shared" si="138"/>
        <v>1</v>
      </c>
      <c r="AD303">
        <f t="shared" si="139"/>
        <v>1</v>
      </c>
    </row>
    <row r="304" spans="1:30" x14ac:dyDescent="0.2">
      <c r="A304" t="str">
        <f t="shared" si="112"/>
        <v>State [sum=6, ace=0, dealerCard=1, Pair=0]</v>
      </c>
      <c r="B304" t="str">
        <f t="shared" si="113"/>
        <v>6010</v>
      </c>
      <c r="C304" t="str">
        <f t="shared" si="114"/>
        <v>6</v>
      </c>
      <c r="D304" t="str">
        <f t="shared" si="115"/>
        <v>0</v>
      </c>
      <c r="E304" t="str">
        <f t="shared" si="116"/>
        <v>1</v>
      </c>
      <c r="F304" t="str">
        <f t="shared" si="117"/>
        <v>0</v>
      </c>
      <c r="G304" t="str">
        <f t="shared" si="118"/>
        <v>[-0.014650337057779348, -0.6624095283004652, -1.3505513816250851, null]</v>
      </c>
      <c r="H304" t="s">
        <v>865</v>
      </c>
      <c r="I304">
        <f t="shared" si="119"/>
        <v>-1.46503370577793E-2</v>
      </c>
      <c r="J304">
        <f t="shared" si="120"/>
        <v>-0.66240952830046496</v>
      </c>
      <c r="K304">
        <f t="shared" si="121"/>
        <v>-1.35055138162508</v>
      </c>
      <c r="L304">
        <f t="shared" si="122"/>
        <v>-1E+17</v>
      </c>
      <c r="M304">
        <f>VALUE(VLOOKUP(B304,'LOOK UP Optimal Policy'!A:F,6,FALSE))</f>
        <v>0</v>
      </c>
      <c r="N304">
        <f t="shared" si="123"/>
        <v>0</v>
      </c>
      <c r="O304">
        <f t="shared" si="124"/>
        <v>1</v>
      </c>
      <c r="P304">
        <f t="shared" si="125"/>
        <v>0</v>
      </c>
      <c r="Q304">
        <f t="shared" si="126"/>
        <v>0</v>
      </c>
      <c r="R304">
        <f t="shared" si="127"/>
        <v>0</v>
      </c>
      <c r="S304">
        <f t="shared" si="128"/>
        <v>0</v>
      </c>
      <c r="T304">
        <f t="shared" si="129"/>
        <v>0</v>
      </c>
      <c r="U304">
        <f t="shared" si="130"/>
        <v>0</v>
      </c>
      <c r="V304">
        <f t="shared" si="131"/>
        <v>0</v>
      </c>
      <c r="W304">
        <f t="shared" si="132"/>
        <v>0</v>
      </c>
      <c r="X304">
        <f t="shared" si="133"/>
        <v>0</v>
      </c>
      <c r="Y304">
        <f t="shared" si="134"/>
        <v>0</v>
      </c>
      <c r="Z304">
        <f t="shared" si="135"/>
        <v>0</v>
      </c>
      <c r="AA304">
        <f t="shared" si="136"/>
        <v>0</v>
      </c>
      <c r="AB304">
        <f t="shared" si="137"/>
        <v>1</v>
      </c>
      <c r="AC304">
        <f t="shared" si="138"/>
        <v>1</v>
      </c>
      <c r="AD304">
        <f t="shared" si="139"/>
        <v>1</v>
      </c>
    </row>
    <row r="305" spans="1:30" x14ac:dyDescent="0.2">
      <c r="A305" t="str">
        <f t="shared" si="112"/>
        <v>State [sum=6, ace=0, dealerCard=1, Pair=1]</v>
      </c>
      <c r="B305" t="str">
        <f t="shared" si="113"/>
        <v>6011</v>
      </c>
      <c r="C305" t="str">
        <f t="shared" si="114"/>
        <v>6</v>
      </c>
      <c r="D305" t="str">
        <f t="shared" si="115"/>
        <v>0</v>
      </c>
      <c r="E305" t="str">
        <f t="shared" si="116"/>
        <v>1</v>
      </c>
      <c r="F305" t="str">
        <f t="shared" si="117"/>
        <v>1</v>
      </c>
      <c r="G305" t="str">
        <f t="shared" si="118"/>
        <v>[-0.011722732496556323, -0.5150074882626965, -0.8524707922246121, -0.011460541692799234]</v>
      </c>
      <c r="H305" t="s">
        <v>866</v>
      </c>
      <c r="I305">
        <f t="shared" si="119"/>
        <v>-1.1722732496556299E-2</v>
      </c>
      <c r="J305">
        <f t="shared" si="120"/>
        <v>-0.51500748826269604</v>
      </c>
      <c r="K305">
        <f t="shared" si="121"/>
        <v>-0.85247079222461197</v>
      </c>
      <c r="L305">
        <f t="shared" si="122"/>
        <v>-1.1460541692799199E-2</v>
      </c>
      <c r="M305">
        <f>VALUE(VLOOKUP(B305,'LOOK UP Optimal Policy'!A:F,6,FALSE))</f>
        <v>0</v>
      </c>
      <c r="N305">
        <f t="shared" si="123"/>
        <v>3</v>
      </c>
      <c r="O305">
        <f t="shared" si="124"/>
        <v>0</v>
      </c>
      <c r="P305">
        <f t="shared" si="125"/>
        <v>0</v>
      </c>
      <c r="Q305">
        <f t="shared" si="126"/>
        <v>0</v>
      </c>
      <c r="R305">
        <f t="shared" si="127"/>
        <v>0</v>
      </c>
      <c r="S305">
        <f t="shared" si="128"/>
        <v>0</v>
      </c>
      <c r="T305">
        <f t="shared" si="129"/>
        <v>0</v>
      </c>
      <c r="U305">
        <f t="shared" si="130"/>
        <v>0</v>
      </c>
      <c r="V305">
        <f t="shared" si="131"/>
        <v>0</v>
      </c>
      <c r="W305">
        <f t="shared" si="132"/>
        <v>0</v>
      </c>
      <c r="X305">
        <f t="shared" si="133"/>
        <v>0</v>
      </c>
      <c r="Y305">
        <f t="shared" si="134"/>
        <v>0</v>
      </c>
      <c r="Z305">
        <f t="shared" si="135"/>
        <v>0</v>
      </c>
      <c r="AA305">
        <f t="shared" si="136"/>
        <v>1.0228776973013272</v>
      </c>
      <c r="AB305">
        <f t="shared" si="137"/>
        <v>1.0228776973013272</v>
      </c>
      <c r="AC305">
        <f t="shared" si="138"/>
        <v>1</v>
      </c>
      <c r="AD305">
        <f t="shared" si="139"/>
        <v>1</v>
      </c>
    </row>
    <row r="306" spans="1:30" x14ac:dyDescent="0.2">
      <c r="A306" t="str">
        <f t="shared" si="112"/>
        <v>State [sum=8, ace=0, dealerCard=6, Pair=0]</v>
      </c>
      <c r="B306" t="str">
        <f t="shared" si="113"/>
        <v>8060</v>
      </c>
      <c r="C306" t="str">
        <f t="shared" si="114"/>
        <v>8</v>
      </c>
      <c r="D306" t="str">
        <f t="shared" si="115"/>
        <v>0</v>
      </c>
      <c r="E306" t="str">
        <f t="shared" si="116"/>
        <v>6</v>
      </c>
      <c r="F306" t="str">
        <f t="shared" si="117"/>
        <v>0</v>
      </c>
      <c r="G306" t="str">
        <f t="shared" si="118"/>
        <v>[0.010228144916878274, -0.01463814782169217, 0.08108852657635295, null]</v>
      </c>
      <c r="H306" t="s">
        <v>867</v>
      </c>
      <c r="I306">
        <f t="shared" si="119"/>
        <v>1.02281449168782E-2</v>
      </c>
      <c r="J306">
        <f t="shared" si="120"/>
        <v>-1.46381478216921E-2</v>
      </c>
      <c r="K306">
        <f t="shared" si="121"/>
        <v>8.1088526576352904E-2</v>
      </c>
      <c r="L306">
        <f t="shared" si="122"/>
        <v>-1E+17</v>
      </c>
      <c r="M306">
        <f>VALUE(VLOOKUP(B306,'LOOK UP Optimal Policy'!A:F,6,FALSE))</f>
        <v>0</v>
      </c>
      <c r="N306">
        <f t="shared" si="123"/>
        <v>2</v>
      </c>
      <c r="O306">
        <f t="shared" si="124"/>
        <v>0</v>
      </c>
      <c r="P306">
        <f t="shared" si="125"/>
        <v>0</v>
      </c>
      <c r="Q306">
        <f t="shared" si="126"/>
        <v>0</v>
      </c>
      <c r="R306">
        <f t="shared" si="127"/>
        <v>0</v>
      </c>
      <c r="S306">
        <f t="shared" si="128"/>
        <v>0</v>
      </c>
      <c r="T306">
        <f t="shared" si="129"/>
        <v>0</v>
      </c>
      <c r="U306">
        <f t="shared" si="130"/>
        <v>0</v>
      </c>
      <c r="V306">
        <f t="shared" si="131"/>
        <v>0</v>
      </c>
      <c r="W306">
        <f t="shared" si="132"/>
        <v>0</v>
      </c>
      <c r="X306">
        <f t="shared" si="133"/>
        <v>0</v>
      </c>
      <c r="Y306">
        <f t="shared" si="134"/>
        <v>0</v>
      </c>
      <c r="Z306">
        <f t="shared" si="135"/>
        <v>0.126135537895702</v>
      </c>
      <c r="AA306">
        <f t="shared" si="136"/>
        <v>0</v>
      </c>
      <c r="AB306">
        <f t="shared" si="137"/>
        <v>0.126135537895702</v>
      </c>
      <c r="AC306">
        <f t="shared" si="138"/>
        <v>0</v>
      </c>
      <c r="AD306">
        <f t="shared" si="139"/>
        <v>0</v>
      </c>
    </row>
    <row r="307" spans="1:30" x14ac:dyDescent="0.2">
      <c r="A307" t="str">
        <f t="shared" si="112"/>
        <v>State [sum=13, ace=1, dealerCard=8, Pair=0]</v>
      </c>
      <c r="B307" t="str">
        <f t="shared" si="113"/>
        <v>13180</v>
      </c>
      <c r="C307" t="str">
        <f t="shared" si="114"/>
        <v>13</v>
      </c>
      <c r="D307" t="str">
        <f t="shared" si="115"/>
        <v>1</v>
      </c>
      <c r="E307" t="str">
        <f t="shared" si="116"/>
        <v>8</v>
      </c>
      <c r="F307" t="str">
        <f t="shared" si="117"/>
        <v>0</v>
      </c>
      <c r="G307" t="str">
        <f t="shared" si="118"/>
        <v>[1.3066910282556667E-4, -0.3929693457078652, -0.22241272279982213, null]</v>
      </c>
      <c r="H307" t="s">
        <v>868</v>
      </c>
      <c r="I307">
        <f t="shared" si="119"/>
        <v>1.3066910282556599E-4</v>
      </c>
      <c r="J307">
        <f t="shared" si="120"/>
        <v>-0.39296934570786501</v>
      </c>
      <c r="K307">
        <f t="shared" si="121"/>
        <v>-0.22241272279982199</v>
      </c>
      <c r="L307">
        <f t="shared" si="122"/>
        <v>-1E+17</v>
      </c>
      <c r="M307">
        <f>VALUE(VLOOKUP(B307,'LOOK UP Optimal Policy'!A:F,6,FALSE))</f>
        <v>0</v>
      </c>
      <c r="N307">
        <f t="shared" si="123"/>
        <v>0</v>
      </c>
      <c r="O307">
        <f t="shared" si="124"/>
        <v>1</v>
      </c>
      <c r="P307">
        <f t="shared" si="125"/>
        <v>0</v>
      </c>
      <c r="Q307">
        <f t="shared" si="126"/>
        <v>0</v>
      </c>
      <c r="R307">
        <f t="shared" si="127"/>
        <v>0</v>
      </c>
      <c r="S307">
        <f t="shared" si="128"/>
        <v>0</v>
      </c>
      <c r="T307">
        <f t="shared" si="129"/>
        <v>0</v>
      </c>
      <c r="U307">
        <f t="shared" si="130"/>
        <v>0</v>
      </c>
      <c r="V307">
        <f t="shared" si="131"/>
        <v>0</v>
      </c>
      <c r="W307">
        <f t="shared" si="132"/>
        <v>0</v>
      </c>
      <c r="X307">
        <f t="shared" si="133"/>
        <v>0</v>
      </c>
      <c r="Y307">
        <f t="shared" si="134"/>
        <v>0</v>
      </c>
      <c r="Z307">
        <f t="shared" si="135"/>
        <v>0</v>
      </c>
      <c r="AA307">
        <f t="shared" si="136"/>
        <v>0</v>
      </c>
      <c r="AB307">
        <f t="shared" si="137"/>
        <v>1</v>
      </c>
      <c r="AC307">
        <f t="shared" si="138"/>
        <v>1</v>
      </c>
      <c r="AD307">
        <f t="shared" si="139"/>
        <v>1</v>
      </c>
    </row>
    <row r="308" spans="1:30" x14ac:dyDescent="0.2">
      <c r="A308" t="str">
        <f t="shared" si="112"/>
        <v>State [sum=8, ace=0, dealerCard=6, Pair=1]</v>
      </c>
      <c r="B308" t="str">
        <f t="shared" si="113"/>
        <v>8061</v>
      </c>
      <c r="C308" t="str">
        <f t="shared" si="114"/>
        <v>8</v>
      </c>
      <c r="D308" t="str">
        <f t="shared" si="115"/>
        <v>0</v>
      </c>
      <c r="E308" t="str">
        <f t="shared" si="116"/>
        <v>6</v>
      </c>
      <c r="F308" t="str">
        <f t="shared" si="117"/>
        <v>1</v>
      </c>
      <c r="G308" t="str">
        <f t="shared" si="118"/>
        <v>[0.00572701523515935, -0.036248422140309815, 0.036024219072696255, 0.007221979572888215]</v>
      </c>
      <c r="H308" t="s">
        <v>869</v>
      </c>
      <c r="I308">
        <f t="shared" si="119"/>
        <v>5.7270152351593497E-3</v>
      </c>
      <c r="J308">
        <f t="shared" si="120"/>
        <v>-3.6248422140309801E-2</v>
      </c>
      <c r="K308">
        <f t="shared" si="121"/>
        <v>3.6024219072696199E-2</v>
      </c>
      <c r="L308">
        <f t="shared" si="122"/>
        <v>7.2219795728882099E-3</v>
      </c>
      <c r="M308">
        <f>VALUE(VLOOKUP(B308,'LOOK UP Optimal Policy'!A:F,6,FALSE))</f>
        <v>3</v>
      </c>
      <c r="N308">
        <f t="shared" si="123"/>
        <v>2</v>
      </c>
      <c r="O308">
        <f t="shared" si="124"/>
        <v>0</v>
      </c>
      <c r="P308">
        <f t="shared" si="125"/>
        <v>0</v>
      </c>
      <c r="Q308">
        <f t="shared" si="126"/>
        <v>0</v>
      </c>
      <c r="R308">
        <f t="shared" si="127"/>
        <v>0</v>
      </c>
      <c r="S308">
        <f t="shared" si="128"/>
        <v>0</v>
      </c>
      <c r="T308">
        <f t="shared" si="129"/>
        <v>0</v>
      </c>
      <c r="U308">
        <f t="shared" si="130"/>
        <v>0</v>
      </c>
      <c r="V308">
        <f t="shared" si="131"/>
        <v>0</v>
      </c>
      <c r="W308">
        <f t="shared" si="132"/>
        <v>0</v>
      </c>
      <c r="X308">
        <f t="shared" si="133"/>
        <v>0.20047567327731353</v>
      </c>
      <c r="Y308">
        <f t="shared" si="134"/>
        <v>0</v>
      </c>
      <c r="Z308">
        <f t="shared" si="135"/>
        <v>0</v>
      </c>
      <c r="AA308">
        <f t="shared" si="136"/>
        <v>0</v>
      </c>
      <c r="AB308">
        <f t="shared" si="137"/>
        <v>0.20047567327731353</v>
      </c>
      <c r="AC308">
        <f t="shared" si="138"/>
        <v>0</v>
      </c>
      <c r="AD308">
        <f t="shared" si="139"/>
        <v>0</v>
      </c>
    </row>
    <row r="309" spans="1:30" x14ac:dyDescent="0.2">
      <c r="A309" t="str">
        <f t="shared" si="112"/>
        <v>State [sum=7, ace=0, dealerCard=4, Pair=0]</v>
      </c>
      <c r="B309" t="str">
        <f t="shared" si="113"/>
        <v>7040</v>
      </c>
      <c r="C309" t="str">
        <f t="shared" si="114"/>
        <v>7</v>
      </c>
      <c r="D309" t="str">
        <f t="shared" si="115"/>
        <v>0</v>
      </c>
      <c r="E309" t="str">
        <f t="shared" si="116"/>
        <v>4</v>
      </c>
      <c r="F309" t="str">
        <f t="shared" si="117"/>
        <v>0</v>
      </c>
      <c r="G309" t="str">
        <f t="shared" si="118"/>
        <v>[0.0015836342855778734, -0.1928004810338385, -0.12168405405127576, null]</v>
      </c>
      <c r="H309" t="s">
        <v>870</v>
      </c>
      <c r="I309">
        <f t="shared" si="119"/>
        <v>1.5836342855778699E-3</v>
      </c>
      <c r="J309">
        <f t="shared" si="120"/>
        <v>-0.19280048103383801</v>
      </c>
      <c r="K309">
        <f t="shared" si="121"/>
        <v>-0.121684054051275</v>
      </c>
      <c r="L309">
        <f t="shared" si="122"/>
        <v>-1E+17</v>
      </c>
      <c r="M309">
        <f>VALUE(VLOOKUP(B309,'LOOK UP Optimal Policy'!A:F,6,FALSE))</f>
        <v>0</v>
      </c>
      <c r="N309">
        <f t="shared" si="123"/>
        <v>0</v>
      </c>
      <c r="O309">
        <f t="shared" si="124"/>
        <v>1</v>
      </c>
      <c r="P309">
        <f t="shared" si="125"/>
        <v>0</v>
      </c>
      <c r="Q309">
        <f t="shared" si="126"/>
        <v>0</v>
      </c>
      <c r="R309">
        <f t="shared" si="127"/>
        <v>0</v>
      </c>
      <c r="S309">
        <f t="shared" si="128"/>
        <v>0</v>
      </c>
      <c r="T309">
        <f t="shared" si="129"/>
        <v>0</v>
      </c>
      <c r="U309">
        <f t="shared" si="130"/>
        <v>0</v>
      </c>
      <c r="V309">
        <f t="shared" si="131"/>
        <v>0</v>
      </c>
      <c r="W309">
        <f t="shared" si="132"/>
        <v>0</v>
      </c>
      <c r="X309">
        <f t="shared" si="133"/>
        <v>0</v>
      </c>
      <c r="Y309">
        <f t="shared" si="134"/>
        <v>0</v>
      </c>
      <c r="Z309">
        <f t="shared" si="135"/>
        <v>0</v>
      </c>
      <c r="AA309">
        <f t="shared" si="136"/>
        <v>0</v>
      </c>
      <c r="AB309">
        <f t="shared" si="137"/>
        <v>1</v>
      </c>
      <c r="AC309">
        <f t="shared" si="138"/>
        <v>1</v>
      </c>
      <c r="AD309">
        <f t="shared" si="139"/>
        <v>1</v>
      </c>
    </row>
    <row r="310" spans="1:30" x14ac:dyDescent="0.2">
      <c r="A310" t="str">
        <f t="shared" si="112"/>
        <v>State [sum=12, ace=1, dealerCard=6, Pair=0]</v>
      </c>
      <c r="B310" t="str">
        <f t="shared" si="113"/>
        <v>12160</v>
      </c>
      <c r="C310" t="str">
        <f t="shared" si="114"/>
        <v>12</v>
      </c>
      <c r="D310" t="str">
        <f t="shared" si="115"/>
        <v>1</v>
      </c>
      <c r="E310" t="str">
        <f t="shared" si="116"/>
        <v>6</v>
      </c>
      <c r="F310" t="str">
        <f t="shared" si="117"/>
        <v>0</v>
      </c>
      <c r="G310" t="str">
        <f t="shared" si="118"/>
        <v>[2.8157870221663206E-4, 8.404076665804103E-4, 0.07938675840499076, null]</v>
      </c>
      <c r="H310" t="s">
        <v>871</v>
      </c>
      <c r="I310">
        <f t="shared" si="119"/>
        <v>2.81578702216632E-4</v>
      </c>
      <c r="J310">
        <f t="shared" si="120"/>
        <v>8.4040766658040995E-4</v>
      </c>
      <c r="K310">
        <f t="shared" si="121"/>
        <v>7.9386758404990695E-2</v>
      </c>
      <c r="L310">
        <f t="shared" si="122"/>
        <v>-1E+17</v>
      </c>
      <c r="M310">
        <f>VALUE(VLOOKUP(B310,'LOOK UP Optimal Policy'!A:F,6,FALSE))</f>
        <v>0</v>
      </c>
      <c r="N310">
        <f t="shared" si="123"/>
        <v>2</v>
      </c>
      <c r="O310">
        <f t="shared" si="124"/>
        <v>0</v>
      </c>
      <c r="P310">
        <f t="shared" si="125"/>
        <v>0</v>
      </c>
      <c r="Q310">
        <f t="shared" si="126"/>
        <v>0</v>
      </c>
      <c r="R310">
        <f t="shared" si="127"/>
        <v>0</v>
      </c>
      <c r="S310">
        <f t="shared" si="128"/>
        <v>0</v>
      </c>
      <c r="T310">
        <f t="shared" si="129"/>
        <v>0</v>
      </c>
      <c r="U310">
        <f t="shared" si="130"/>
        <v>0</v>
      </c>
      <c r="V310">
        <f t="shared" si="131"/>
        <v>0</v>
      </c>
      <c r="W310">
        <f t="shared" si="132"/>
        <v>0</v>
      </c>
      <c r="X310">
        <f t="shared" si="133"/>
        <v>0</v>
      </c>
      <c r="Y310">
        <f t="shared" si="134"/>
        <v>0</v>
      </c>
      <c r="Z310">
        <f t="shared" si="135"/>
        <v>3.5469227850337621E-3</v>
      </c>
      <c r="AA310">
        <f t="shared" si="136"/>
        <v>0</v>
      </c>
      <c r="AB310">
        <f t="shared" si="137"/>
        <v>3.5469227850337621E-3</v>
      </c>
      <c r="AC310">
        <f t="shared" si="138"/>
        <v>0</v>
      </c>
      <c r="AD310">
        <f t="shared" si="139"/>
        <v>0</v>
      </c>
    </row>
    <row r="311" spans="1:30" x14ac:dyDescent="0.2">
      <c r="A311" t="str">
        <f t="shared" si="112"/>
        <v>State [sum=12, ace=1, dealerCard=6, Pair=1]</v>
      </c>
      <c r="B311" t="str">
        <f t="shared" si="113"/>
        <v>12161</v>
      </c>
      <c r="C311" t="str">
        <f t="shared" si="114"/>
        <v>12</v>
      </c>
      <c r="D311" t="str">
        <f t="shared" si="115"/>
        <v>1</v>
      </c>
      <c r="E311" t="str">
        <f t="shared" si="116"/>
        <v>6</v>
      </c>
      <c r="F311" t="str">
        <f t="shared" si="117"/>
        <v>1</v>
      </c>
      <c r="G311" t="str">
        <f t="shared" si="118"/>
        <v>[0.0099151211143879, -0.10392058977656382, 0.07290342660834617, 0.027851316504734318]</v>
      </c>
      <c r="H311" t="s">
        <v>872</v>
      </c>
      <c r="I311">
        <f t="shared" si="119"/>
        <v>9.9151211143878992E-3</v>
      </c>
      <c r="J311">
        <f t="shared" si="120"/>
        <v>-0.103920589776563</v>
      </c>
      <c r="K311">
        <f t="shared" si="121"/>
        <v>7.2903426608346103E-2</v>
      </c>
      <c r="L311">
        <f t="shared" si="122"/>
        <v>2.78513165047343E+16</v>
      </c>
      <c r="M311">
        <f>VALUE(VLOOKUP(B311,'LOOK UP Optimal Policy'!A:F,6,FALSE))</f>
        <v>3</v>
      </c>
      <c r="N311">
        <f t="shared" si="123"/>
        <v>3</v>
      </c>
      <c r="O311">
        <f t="shared" si="124"/>
        <v>1</v>
      </c>
      <c r="P311">
        <f t="shared" si="125"/>
        <v>0</v>
      </c>
      <c r="Q311">
        <f t="shared" si="126"/>
        <v>0</v>
      </c>
      <c r="R311">
        <f t="shared" si="127"/>
        <v>0</v>
      </c>
      <c r="S311">
        <f t="shared" si="128"/>
        <v>0</v>
      </c>
      <c r="T311">
        <f t="shared" si="129"/>
        <v>0</v>
      </c>
      <c r="U311">
        <f t="shared" si="130"/>
        <v>0</v>
      </c>
      <c r="V311">
        <f t="shared" si="131"/>
        <v>0</v>
      </c>
      <c r="W311">
        <f t="shared" si="132"/>
        <v>0</v>
      </c>
      <c r="X311">
        <f t="shared" si="133"/>
        <v>0</v>
      </c>
      <c r="Y311">
        <f t="shared" si="134"/>
        <v>0</v>
      </c>
      <c r="Z311">
        <f t="shared" si="135"/>
        <v>0</v>
      </c>
      <c r="AA311">
        <f t="shared" si="136"/>
        <v>0</v>
      </c>
      <c r="AB311">
        <f t="shared" si="137"/>
        <v>1</v>
      </c>
      <c r="AC311">
        <f t="shared" si="138"/>
        <v>1</v>
      </c>
      <c r="AD311">
        <f t="shared" si="139"/>
        <v>1</v>
      </c>
    </row>
    <row r="312" spans="1:30" x14ac:dyDescent="0.2">
      <c r="A312" t="str">
        <f t="shared" si="112"/>
        <v>State [sum=9, ace=0, dealerCard=9, Pair=0]</v>
      </c>
      <c r="B312" t="str">
        <f t="shared" si="113"/>
        <v>9090</v>
      </c>
      <c r="C312" t="str">
        <f t="shared" si="114"/>
        <v>9</v>
      </c>
      <c r="D312" t="str">
        <f t="shared" si="115"/>
        <v>0</v>
      </c>
      <c r="E312" t="str">
        <f t="shared" si="116"/>
        <v>9</v>
      </c>
      <c r="F312" t="str">
        <f t="shared" si="117"/>
        <v>0</v>
      </c>
      <c r="G312" t="str">
        <f t="shared" si="118"/>
        <v>[-0.006575335385911157, -0.49690499525892823, -0.3754006203872377, null]</v>
      </c>
      <c r="H312" t="s">
        <v>873</v>
      </c>
      <c r="I312">
        <f t="shared" si="119"/>
        <v>-6.5753353859111501E-3</v>
      </c>
      <c r="J312">
        <f t="shared" si="120"/>
        <v>-0.49690499525892801</v>
      </c>
      <c r="K312">
        <f t="shared" si="121"/>
        <v>-0.37540062038723698</v>
      </c>
      <c r="L312">
        <f t="shared" si="122"/>
        <v>-1E+17</v>
      </c>
      <c r="M312">
        <f>VALUE(VLOOKUP(B312,'LOOK UP Optimal Policy'!A:F,6,FALSE))</f>
        <v>0</v>
      </c>
      <c r="N312">
        <f t="shared" si="123"/>
        <v>0</v>
      </c>
      <c r="O312">
        <f t="shared" si="124"/>
        <v>1</v>
      </c>
      <c r="P312">
        <f t="shared" si="125"/>
        <v>0</v>
      </c>
      <c r="Q312">
        <f t="shared" si="126"/>
        <v>0</v>
      </c>
      <c r="R312">
        <f t="shared" si="127"/>
        <v>0</v>
      </c>
      <c r="S312">
        <f t="shared" si="128"/>
        <v>0</v>
      </c>
      <c r="T312">
        <f t="shared" si="129"/>
        <v>0</v>
      </c>
      <c r="U312">
        <f t="shared" si="130"/>
        <v>0</v>
      </c>
      <c r="V312">
        <f t="shared" si="131"/>
        <v>0</v>
      </c>
      <c r="W312">
        <f t="shared" si="132"/>
        <v>0</v>
      </c>
      <c r="X312">
        <f t="shared" si="133"/>
        <v>0</v>
      </c>
      <c r="Y312">
        <f t="shared" si="134"/>
        <v>0</v>
      </c>
      <c r="Z312">
        <f t="shared" si="135"/>
        <v>0</v>
      </c>
      <c r="AA312">
        <f t="shared" si="136"/>
        <v>0</v>
      </c>
      <c r="AB312">
        <f t="shared" si="137"/>
        <v>1</v>
      </c>
      <c r="AC312">
        <f t="shared" si="138"/>
        <v>1</v>
      </c>
      <c r="AD312">
        <f t="shared" si="139"/>
        <v>1</v>
      </c>
    </row>
    <row r="313" spans="1:30" x14ac:dyDescent="0.2">
      <c r="A313" t="str">
        <f t="shared" si="112"/>
        <v>State [sum=6, ace=0, dealerCard=2, Pair=0]</v>
      </c>
      <c r="B313" t="str">
        <f t="shared" si="113"/>
        <v>6020</v>
      </c>
      <c r="C313" t="str">
        <f t="shared" si="114"/>
        <v>6</v>
      </c>
      <c r="D313" t="str">
        <f t="shared" si="115"/>
        <v>0</v>
      </c>
      <c r="E313" t="str">
        <f t="shared" si="116"/>
        <v>2</v>
      </c>
      <c r="F313" t="str">
        <f t="shared" si="117"/>
        <v>0</v>
      </c>
      <c r="G313" t="str">
        <f t="shared" si="118"/>
        <v>[-0.003073055786358203, -0.18783635970330073, -0.3420756471582167, null]</v>
      </c>
      <c r="H313" t="s">
        <v>874</v>
      </c>
      <c r="I313">
        <f t="shared" si="119"/>
        <v>-3.0730557863581998E-3</v>
      </c>
      <c r="J313">
        <f t="shared" si="120"/>
        <v>-0.18783635970330001</v>
      </c>
      <c r="K313">
        <f t="shared" si="121"/>
        <v>-0.34207564715821598</v>
      </c>
      <c r="L313">
        <f t="shared" si="122"/>
        <v>-1E+17</v>
      </c>
      <c r="M313">
        <f>VALUE(VLOOKUP(B313,'LOOK UP Optimal Policy'!A:F,6,FALSE))</f>
        <v>0</v>
      </c>
      <c r="N313">
        <f t="shared" si="123"/>
        <v>0</v>
      </c>
      <c r="O313">
        <f t="shared" si="124"/>
        <v>1</v>
      </c>
      <c r="P313">
        <f t="shared" si="125"/>
        <v>0</v>
      </c>
      <c r="Q313">
        <f t="shared" si="126"/>
        <v>0</v>
      </c>
      <c r="R313">
        <f t="shared" si="127"/>
        <v>0</v>
      </c>
      <c r="S313">
        <f t="shared" si="128"/>
        <v>0</v>
      </c>
      <c r="T313">
        <f t="shared" si="129"/>
        <v>0</v>
      </c>
      <c r="U313">
        <f t="shared" si="130"/>
        <v>0</v>
      </c>
      <c r="V313">
        <f t="shared" si="131"/>
        <v>0</v>
      </c>
      <c r="W313">
        <f t="shared" si="132"/>
        <v>0</v>
      </c>
      <c r="X313">
        <f t="shared" si="133"/>
        <v>0</v>
      </c>
      <c r="Y313">
        <f t="shared" si="134"/>
        <v>0</v>
      </c>
      <c r="Z313">
        <f t="shared" si="135"/>
        <v>0</v>
      </c>
      <c r="AA313">
        <f t="shared" si="136"/>
        <v>0</v>
      </c>
      <c r="AB313">
        <f t="shared" si="137"/>
        <v>1</v>
      </c>
      <c r="AC313">
        <f t="shared" si="138"/>
        <v>1</v>
      </c>
      <c r="AD313">
        <f t="shared" si="139"/>
        <v>1</v>
      </c>
    </row>
    <row r="314" spans="1:30" x14ac:dyDescent="0.2">
      <c r="A314" t="str">
        <f t="shared" si="112"/>
        <v>State [sum=6, ace=0, dealerCard=2, Pair=1]</v>
      </c>
      <c r="B314" t="str">
        <f t="shared" si="113"/>
        <v>6021</v>
      </c>
      <c r="C314" t="str">
        <f t="shared" si="114"/>
        <v>6</v>
      </c>
      <c r="D314" t="str">
        <f t="shared" si="115"/>
        <v>0</v>
      </c>
      <c r="E314" t="str">
        <f t="shared" si="116"/>
        <v>2</v>
      </c>
      <c r="F314" t="str">
        <f t="shared" si="117"/>
        <v>1</v>
      </c>
      <c r="G314" t="str">
        <f t="shared" si="118"/>
        <v>[-0.0016992424176747202, -0.1680480980872261, -0.21235080470740153, -3.417922598894038E-5]</v>
      </c>
      <c r="H314" t="s">
        <v>875</v>
      </c>
      <c r="I314">
        <f t="shared" si="119"/>
        <v>-1.69924241767472E-3</v>
      </c>
      <c r="J314">
        <f t="shared" si="120"/>
        <v>-0.16804809808722601</v>
      </c>
      <c r="K314">
        <f t="shared" si="121"/>
        <v>-0.212350804707401</v>
      </c>
      <c r="L314">
        <f t="shared" si="122"/>
        <v>-3.4179225988940302E-5</v>
      </c>
      <c r="M314">
        <f>VALUE(VLOOKUP(B314,'LOOK UP Optimal Policy'!A:F,6,FALSE))</f>
        <v>3</v>
      </c>
      <c r="N314">
        <f t="shared" si="123"/>
        <v>3</v>
      </c>
      <c r="O314">
        <f t="shared" si="124"/>
        <v>1</v>
      </c>
      <c r="P314">
        <f t="shared" si="125"/>
        <v>0</v>
      </c>
      <c r="Q314">
        <f t="shared" si="126"/>
        <v>0</v>
      </c>
      <c r="R314">
        <f t="shared" si="127"/>
        <v>0</v>
      </c>
      <c r="S314">
        <f t="shared" si="128"/>
        <v>0</v>
      </c>
      <c r="T314">
        <f t="shared" si="129"/>
        <v>0</v>
      </c>
      <c r="U314">
        <f t="shared" si="130"/>
        <v>0</v>
      </c>
      <c r="V314">
        <f t="shared" si="131"/>
        <v>0</v>
      </c>
      <c r="W314">
        <f t="shared" si="132"/>
        <v>0</v>
      </c>
      <c r="X314">
        <f t="shared" si="133"/>
        <v>0</v>
      </c>
      <c r="Y314">
        <f t="shared" si="134"/>
        <v>0</v>
      </c>
      <c r="Z314">
        <f t="shared" si="135"/>
        <v>0</v>
      </c>
      <c r="AA314">
        <f t="shared" si="136"/>
        <v>0</v>
      </c>
      <c r="AB314">
        <f t="shared" si="137"/>
        <v>1</v>
      </c>
      <c r="AC314">
        <f t="shared" si="138"/>
        <v>1</v>
      </c>
      <c r="AD314">
        <f t="shared" si="139"/>
        <v>1</v>
      </c>
    </row>
    <row r="315" spans="1:30" x14ac:dyDescent="0.2">
      <c r="A315" t="str">
        <f t="shared" si="112"/>
        <v>State [sum=8, ace=0, dealerCard=7, Pair=0]</v>
      </c>
      <c r="B315" t="str">
        <f t="shared" si="113"/>
        <v>8070</v>
      </c>
      <c r="C315" t="str">
        <f t="shared" si="114"/>
        <v>8</v>
      </c>
      <c r="D315" t="str">
        <f t="shared" si="115"/>
        <v>0</v>
      </c>
      <c r="E315" t="str">
        <f t="shared" si="116"/>
        <v>7</v>
      </c>
      <c r="F315" t="str">
        <f t="shared" si="117"/>
        <v>0</v>
      </c>
      <c r="G315" t="str">
        <f t="shared" si="118"/>
        <v>[0.0028392675284261235, -0.43727748134674727, 0.11100949215865086, null]</v>
      </c>
      <c r="H315" t="s">
        <v>876</v>
      </c>
      <c r="I315">
        <f t="shared" si="119"/>
        <v>2.8392675284261201E-3</v>
      </c>
      <c r="J315">
        <f t="shared" si="120"/>
        <v>-0.43727748134674699</v>
      </c>
      <c r="K315">
        <f t="shared" si="121"/>
        <v>0.11100949215865</v>
      </c>
      <c r="L315">
        <f t="shared" si="122"/>
        <v>-1E+17</v>
      </c>
      <c r="M315">
        <f>VALUE(VLOOKUP(B315,'LOOK UP Optimal Policy'!A:F,6,FALSE))</f>
        <v>0</v>
      </c>
      <c r="N315">
        <f t="shared" si="123"/>
        <v>2</v>
      </c>
      <c r="O315">
        <f t="shared" si="124"/>
        <v>0</v>
      </c>
      <c r="P315">
        <f t="shared" si="125"/>
        <v>0</v>
      </c>
      <c r="Q315">
        <f t="shared" si="126"/>
        <v>0</v>
      </c>
      <c r="R315">
        <f t="shared" si="127"/>
        <v>0</v>
      </c>
      <c r="S315">
        <f t="shared" si="128"/>
        <v>0</v>
      </c>
      <c r="T315">
        <f t="shared" si="129"/>
        <v>0</v>
      </c>
      <c r="U315">
        <f t="shared" si="130"/>
        <v>0</v>
      </c>
      <c r="V315">
        <f t="shared" si="131"/>
        <v>0</v>
      </c>
      <c r="W315">
        <f t="shared" si="132"/>
        <v>0</v>
      </c>
      <c r="X315">
        <f t="shared" si="133"/>
        <v>0</v>
      </c>
      <c r="Y315">
        <f t="shared" si="134"/>
        <v>0</v>
      </c>
      <c r="Z315">
        <f t="shared" si="135"/>
        <v>2.5576799544027827E-2</v>
      </c>
      <c r="AA315">
        <f t="shared" si="136"/>
        <v>0</v>
      </c>
      <c r="AB315">
        <f t="shared" si="137"/>
        <v>2.5576799544027827E-2</v>
      </c>
      <c r="AC315">
        <f t="shared" si="138"/>
        <v>0</v>
      </c>
      <c r="AD315">
        <f t="shared" si="139"/>
        <v>0</v>
      </c>
    </row>
    <row r="316" spans="1:30" x14ac:dyDescent="0.2">
      <c r="A316" t="str">
        <f t="shared" si="112"/>
        <v>State [sum=13, ace=1, dealerCard=9, Pair=0]</v>
      </c>
      <c r="B316" t="str">
        <f t="shared" si="113"/>
        <v>13190</v>
      </c>
      <c r="C316" t="str">
        <f t="shared" si="114"/>
        <v>13</v>
      </c>
      <c r="D316" t="str">
        <f t="shared" si="115"/>
        <v>1</v>
      </c>
      <c r="E316" t="str">
        <f t="shared" si="116"/>
        <v>9</v>
      </c>
      <c r="F316" t="str">
        <f t="shared" si="117"/>
        <v>0</v>
      </c>
      <c r="G316" t="str">
        <f t="shared" si="118"/>
        <v>[-0.003475955581957637, -0.481210354304804, -0.6800772769747923, null]</v>
      </c>
      <c r="H316" t="s">
        <v>877</v>
      </c>
      <c r="I316">
        <f t="shared" si="119"/>
        <v>-3.4759555819576298E-3</v>
      </c>
      <c r="J316">
        <f t="shared" si="120"/>
        <v>-0.48121035430480402</v>
      </c>
      <c r="K316">
        <f t="shared" si="121"/>
        <v>-0.68007727697479203</v>
      </c>
      <c r="L316">
        <f t="shared" si="122"/>
        <v>-1E+17</v>
      </c>
      <c r="M316">
        <f>VALUE(VLOOKUP(B316,'LOOK UP Optimal Policy'!A:F,6,FALSE))</f>
        <v>0</v>
      </c>
      <c r="N316">
        <f t="shared" si="123"/>
        <v>0</v>
      </c>
      <c r="O316">
        <f t="shared" si="124"/>
        <v>1</v>
      </c>
      <c r="P316">
        <f t="shared" si="125"/>
        <v>0</v>
      </c>
      <c r="Q316">
        <f t="shared" si="126"/>
        <v>0</v>
      </c>
      <c r="R316">
        <f t="shared" si="127"/>
        <v>0</v>
      </c>
      <c r="S316">
        <f t="shared" si="128"/>
        <v>0</v>
      </c>
      <c r="T316">
        <f t="shared" si="129"/>
        <v>0</v>
      </c>
      <c r="U316">
        <f t="shared" si="130"/>
        <v>0</v>
      </c>
      <c r="V316">
        <f t="shared" si="131"/>
        <v>0</v>
      </c>
      <c r="W316">
        <f t="shared" si="132"/>
        <v>0</v>
      </c>
      <c r="X316">
        <f t="shared" si="133"/>
        <v>0</v>
      </c>
      <c r="Y316">
        <f t="shared" si="134"/>
        <v>0</v>
      </c>
      <c r="Z316">
        <f t="shared" si="135"/>
        <v>0</v>
      </c>
      <c r="AA316">
        <f t="shared" si="136"/>
        <v>0</v>
      </c>
      <c r="AB316">
        <f t="shared" si="137"/>
        <v>1</v>
      </c>
      <c r="AC316">
        <f t="shared" si="138"/>
        <v>1</v>
      </c>
      <c r="AD316">
        <f t="shared" si="139"/>
        <v>1</v>
      </c>
    </row>
    <row r="317" spans="1:30" x14ac:dyDescent="0.2">
      <c r="A317" t="str">
        <f t="shared" si="112"/>
        <v>State [sum=18, ace=0, dealerCard=10, Pair=0]</v>
      </c>
      <c r="B317" t="str">
        <f t="shared" si="113"/>
        <v>180100</v>
      </c>
      <c r="C317" t="str">
        <f t="shared" si="114"/>
        <v>18</v>
      </c>
      <c r="D317" t="str">
        <f t="shared" si="115"/>
        <v>0</v>
      </c>
      <c r="E317" t="str">
        <f t="shared" si="116"/>
        <v>10</v>
      </c>
      <c r="F317" t="str">
        <f t="shared" si="117"/>
        <v>0</v>
      </c>
      <c r="G317" t="str">
        <f t="shared" si="118"/>
        <v>[-0.7761775983065126, -0.5160767380471436, -1.2312154774289044, null]</v>
      </c>
      <c r="H317" t="s">
        <v>878</v>
      </c>
      <c r="I317">
        <f t="shared" si="119"/>
        <v>-0.77617759830651201</v>
      </c>
      <c r="J317">
        <f t="shared" si="120"/>
        <v>-0.51607673804714305</v>
      </c>
      <c r="K317">
        <f t="shared" si="121"/>
        <v>-1.2312154774288999</v>
      </c>
      <c r="L317">
        <f t="shared" si="122"/>
        <v>-1E+17</v>
      </c>
      <c r="M317">
        <f>VALUE(VLOOKUP(B317,'LOOK UP Optimal Policy'!A:F,6,FALSE))</f>
        <v>1</v>
      </c>
      <c r="N317">
        <f t="shared" si="123"/>
        <v>1</v>
      </c>
      <c r="O317">
        <f t="shared" si="124"/>
        <v>1</v>
      </c>
      <c r="P317">
        <f t="shared" si="125"/>
        <v>0</v>
      </c>
      <c r="Q317">
        <f t="shared" si="126"/>
        <v>0</v>
      </c>
      <c r="R317">
        <f t="shared" si="127"/>
        <v>0</v>
      </c>
      <c r="S317">
        <f t="shared" si="128"/>
        <v>0</v>
      </c>
      <c r="T317">
        <f t="shared" si="129"/>
        <v>0</v>
      </c>
      <c r="U317">
        <f t="shared" si="130"/>
        <v>0</v>
      </c>
      <c r="V317">
        <f t="shared" si="131"/>
        <v>0</v>
      </c>
      <c r="W317">
        <f t="shared" si="132"/>
        <v>0</v>
      </c>
      <c r="X317">
        <f t="shared" si="133"/>
        <v>0</v>
      </c>
      <c r="Y317">
        <f t="shared" si="134"/>
        <v>0</v>
      </c>
      <c r="Z317">
        <f t="shared" si="135"/>
        <v>0</v>
      </c>
      <c r="AA317">
        <f t="shared" si="136"/>
        <v>0</v>
      </c>
      <c r="AB317">
        <f t="shared" si="137"/>
        <v>1</v>
      </c>
      <c r="AC317">
        <f t="shared" si="138"/>
        <v>1</v>
      </c>
      <c r="AD317">
        <f t="shared" si="139"/>
        <v>1</v>
      </c>
    </row>
    <row r="318" spans="1:30" x14ac:dyDescent="0.2">
      <c r="A318" t="str">
        <f t="shared" si="112"/>
        <v>State [sum=8, ace=0, dealerCard=7, Pair=1]</v>
      </c>
      <c r="B318" t="str">
        <f t="shared" si="113"/>
        <v>8071</v>
      </c>
      <c r="C318" t="str">
        <f t="shared" si="114"/>
        <v>8</v>
      </c>
      <c r="D318" t="str">
        <f t="shared" si="115"/>
        <v>0</v>
      </c>
      <c r="E318" t="str">
        <f t="shared" si="116"/>
        <v>7</v>
      </c>
      <c r="F318" t="str">
        <f t="shared" si="117"/>
        <v>1</v>
      </c>
      <c r="G318" t="str">
        <f t="shared" si="118"/>
        <v>[-2.670191921095328E-4, -0.2557536600590505, -0.06917004019859438, -0.008331393983174219]</v>
      </c>
      <c r="H318" t="s">
        <v>879</v>
      </c>
      <c r="I318">
        <f t="shared" si="119"/>
        <v>-2.6701919210953202E-4</v>
      </c>
      <c r="J318">
        <f t="shared" si="120"/>
        <v>-0.25575366005904998</v>
      </c>
      <c r="K318">
        <f t="shared" si="121"/>
        <v>-6.9170040198594296E-2</v>
      </c>
      <c r="L318">
        <f t="shared" si="122"/>
        <v>-8.3313939831742099E-3</v>
      </c>
      <c r="M318">
        <f>VALUE(VLOOKUP(B318,'LOOK UP Optimal Policy'!A:F,6,FALSE))</f>
        <v>0</v>
      </c>
      <c r="N318">
        <f t="shared" si="123"/>
        <v>0</v>
      </c>
      <c r="O318">
        <f t="shared" si="124"/>
        <v>1</v>
      </c>
      <c r="P318">
        <f t="shared" si="125"/>
        <v>0</v>
      </c>
      <c r="Q318">
        <f t="shared" si="126"/>
        <v>0</v>
      </c>
      <c r="R318">
        <f t="shared" si="127"/>
        <v>0</v>
      </c>
      <c r="S318">
        <f t="shared" si="128"/>
        <v>0</v>
      </c>
      <c r="T318">
        <f t="shared" si="129"/>
        <v>0</v>
      </c>
      <c r="U318">
        <f t="shared" si="130"/>
        <v>0</v>
      </c>
      <c r="V318">
        <f t="shared" si="131"/>
        <v>0</v>
      </c>
      <c r="W318">
        <f t="shared" si="132"/>
        <v>0</v>
      </c>
      <c r="X318">
        <f t="shared" si="133"/>
        <v>0</v>
      </c>
      <c r="Y318">
        <f t="shared" si="134"/>
        <v>0</v>
      </c>
      <c r="Z318">
        <f t="shared" si="135"/>
        <v>0</v>
      </c>
      <c r="AA318">
        <f t="shared" si="136"/>
        <v>0</v>
      </c>
      <c r="AB318">
        <f t="shared" si="137"/>
        <v>1</v>
      </c>
      <c r="AC318">
        <f t="shared" si="138"/>
        <v>1</v>
      </c>
      <c r="AD318">
        <f t="shared" si="139"/>
        <v>1</v>
      </c>
    </row>
    <row r="319" spans="1:30" x14ac:dyDescent="0.2">
      <c r="A319" t="str">
        <f t="shared" si="112"/>
        <v>State [sum=18, ace=0, dealerCard=10, Pair=1]</v>
      </c>
      <c r="B319" t="str">
        <f t="shared" si="113"/>
        <v>180101</v>
      </c>
      <c r="C319" t="str">
        <f t="shared" si="114"/>
        <v>18</v>
      </c>
      <c r="D319" t="str">
        <f t="shared" si="115"/>
        <v>0</v>
      </c>
      <c r="E319" t="str">
        <f t="shared" si="116"/>
        <v>10</v>
      </c>
      <c r="F319" t="str">
        <f t="shared" si="117"/>
        <v>1</v>
      </c>
      <c r="G319" t="str">
        <f t="shared" si="118"/>
        <v>[-0.750090250532646, -0.38725416042938676, -1.3122919921368295, -0.027630003540562696]</v>
      </c>
      <c r="H319" t="s">
        <v>880</v>
      </c>
      <c r="I319">
        <f t="shared" si="119"/>
        <v>-0.750090250532646</v>
      </c>
      <c r="J319">
        <f t="shared" si="120"/>
        <v>-0.38725416042938599</v>
      </c>
      <c r="K319">
        <f t="shared" si="121"/>
        <v>-1.3122919921368199</v>
      </c>
      <c r="L319">
        <f t="shared" si="122"/>
        <v>2.76300035405626E+16</v>
      </c>
      <c r="M319">
        <f>VALUE(VLOOKUP(B319,'LOOK UP Optimal Policy'!A:F,6,FALSE))</f>
        <v>1</v>
      </c>
      <c r="N319">
        <f t="shared" si="123"/>
        <v>3</v>
      </c>
      <c r="O319">
        <f t="shared" si="124"/>
        <v>0</v>
      </c>
      <c r="P319">
        <f t="shared" si="125"/>
        <v>0</v>
      </c>
      <c r="Q319">
        <f t="shared" si="126"/>
        <v>0</v>
      </c>
      <c r="R319">
        <f t="shared" si="127"/>
        <v>-1.4015711574588556E-17</v>
      </c>
      <c r="S319">
        <f t="shared" si="128"/>
        <v>0</v>
      </c>
      <c r="T319">
        <f t="shared" si="129"/>
        <v>0</v>
      </c>
      <c r="U319">
        <f t="shared" si="130"/>
        <v>0</v>
      </c>
      <c r="V319">
        <f t="shared" si="131"/>
        <v>0</v>
      </c>
      <c r="W319">
        <f t="shared" si="132"/>
        <v>0</v>
      </c>
      <c r="X319">
        <f t="shared" si="133"/>
        <v>0</v>
      </c>
      <c r="Y319">
        <f t="shared" si="134"/>
        <v>0</v>
      </c>
      <c r="Z319">
        <f t="shared" si="135"/>
        <v>0</v>
      </c>
      <c r="AA319">
        <f t="shared" si="136"/>
        <v>0</v>
      </c>
      <c r="AB319">
        <f t="shared" si="137"/>
        <v>1.4015711574588556E-17</v>
      </c>
      <c r="AC319">
        <f t="shared" si="138"/>
        <v>0</v>
      </c>
      <c r="AD319">
        <f t="shared" si="139"/>
        <v>0</v>
      </c>
    </row>
    <row r="320" spans="1:30" x14ac:dyDescent="0.2">
      <c r="A320" t="str">
        <f t="shared" si="112"/>
        <v>State [sum=7, ace=0, dealerCard=5, Pair=0]</v>
      </c>
      <c r="B320" t="str">
        <f t="shared" si="113"/>
        <v>7050</v>
      </c>
      <c r="C320" t="str">
        <f t="shared" si="114"/>
        <v>7</v>
      </c>
      <c r="D320" t="str">
        <f t="shared" si="115"/>
        <v>0</v>
      </c>
      <c r="E320" t="str">
        <f t="shared" si="116"/>
        <v>5</v>
      </c>
      <c r="F320" t="str">
        <f t="shared" si="117"/>
        <v>0</v>
      </c>
      <c r="G320" t="str">
        <f t="shared" si="118"/>
        <v>[0.006784799789396353, -0.08375828965817964, -0.0926303251003037, null]</v>
      </c>
      <c r="H320" t="s">
        <v>881</v>
      </c>
      <c r="I320">
        <f t="shared" si="119"/>
        <v>6.7847997893963497E-3</v>
      </c>
      <c r="J320">
        <f t="shared" si="120"/>
        <v>-8.3758289658179594E-2</v>
      </c>
      <c r="K320">
        <f t="shared" si="121"/>
        <v>-9.2630325100303695E-2</v>
      </c>
      <c r="L320">
        <f t="shared" si="122"/>
        <v>-1E+17</v>
      </c>
      <c r="M320">
        <f>VALUE(VLOOKUP(B320,'LOOK UP Optimal Policy'!A:F,6,FALSE))</f>
        <v>0</v>
      </c>
      <c r="N320">
        <f t="shared" si="123"/>
        <v>0</v>
      </c>
      <c r="O320">
        <f t="shared" si="124"/>
        <v>1</v>
      </c>
      <c r="P320">
        <f t="shared" si="125"/>
        <v>0</v>
      </c>
      <c r="Q320">
        <f t="shared" si="126"/>
        <v>0</v>
      </c>
      <c r="R320">
        <f t="shared" si="127"/>
        <v>0</v>
      </c>
      <c r="S320">
        <f t="shared" si="128"/>
        <v>0</v>
      </c>
      <c r="T320">
        <f t="shared" si="129"/>
        <v>0</v>
      </c>
      <c r="U320">
        <f t="shared" si="130"/>
        <v>0</v>
      </c>
      <c r="V320">
        <f t="shared" si="131"/>
        <v>0</v>
      </c>
      <c r="W320">
        <f t="shared" si="132"/>
        <v>0</v>
      </c>
      <c r="X320">
        <f t="shared" si="133"/>
        <v>0</v>
      </c>
      <c r="Y320">
        <f t="shared" si="134"/>
        <v>0</v>
      </c>
      <c r="Z320">
        <f t="shared" si="135"/>
        <v>0</v>
      </c>
      <c r="AA320">
        <f t="shared" si="136"/>
        <v>0</v>
      </c>
      <c r="AB320">
        <f t="shared" si="137"/>
        <v>1</v>
      </c>
      <c r="AC320">
        <f t="shared" si="138"/>
        <v>1</v>
      </c>
      <c r="AD320">
        <f t="shared" si="139"/>
        <v>1</v>
      </c>
    </row>
    <row r="321" spans="1:30" x14ac:dyDescent="0.2">
      <c r="A321" t="str">
        <f t="shared" si="112"/>
        <v>State [sum=12, ace=1, dealerCard=7, Pair=0]</v>
      </c>
      <c r="B321" t="str">
        <f t="shared" si="113"/>
        <v>12170</v>
      </c>
      <c r="C321" t="str">
        <f t="shared" si="114"/>
        <v>12</v>
      </c>
      <c r="D321" t="str">
        <f t="shared" si="115"/>
        <v>1</v>
      </c>
      <c r="E321" t="str">
        <f t="shared" si="116"/>
        <v>7</v>
      </c>
      <c r="F321" t="str">
        <f t="shared" si="117"/>
        <v>0</v>
      </c>
      <c r="G321" t="str">
        <f t="shared" si="118"/>
        <v>[1.9028025052658028E-4, -0.029209835441923286, 0.020211016149949555, null]</v>
      </c>
      <c r="H321" t="s">
        <v>882</v>
      </c>
      <c r="I321">
        <f t="shared" si="119"/>
        <v>1.9028025052658001E-4</v>
      </c>
      <c r="J321">
        <f t="shared" si="120"/>
        <v>-2.9209835441923199E-2</v>
      </c>
      <c r="K321">
        <f t="shared" si="121"/>
        <v>2.0211016149949499E-2</v>
      </c>
      <c r="L321">
        <f t="shared" si="122"/>
        <v>-1E+17</v>
      </c>
      <c r="M321">
        <f>VALUE(VLOOKUP(B321,'LOOK UP Optimal Policy'!A:F,6,FALSE))</f>
        <v>0</v>
      </c>
      <c r="N321">
        <f t="shared" si="123"/>
        <v>2</v>
      </c>
      <c r="O321">
        <f t="shared" si="124"/>
        <v>0</v>
      </c>
      <c r="P321">
        <f t="shared" si="125"/>
        <v>0</v>
      </c>
      <c r="Q321">
        <f t="shared" si="126"/>
        <v>0</v>
      </c>
      <c r="R321">
        <f t="shared" si="127"/>
        <v>0</v>
      </c>
      <c r="S321">
        <f t="shared" si="128"/>
        <v>0</v>
      </c>
      <c r="T321">
        <f t="shared" si="129"/>
        <v>0</v>
      </c>
      <c r="U321">
        <f t="shared" si="130"/>
        <v>0</v>
      </c>
      <c r="V321">
        <f t="shared" si="131"/>
        <v>0</v>
      </c>
      <c r="W321">
        <f t="shared" si="132"/>
        <v>0</v>
      </c>
      <c r="X321">
        <f t="shared" si="133"/>
        <v>0</v>
      </c>
      <c r="Y321">
        <f t="shared" si="134"/>
        <v>0</v>
      </c>
      <c r="Z321">
        <f t="shared" si="135"/>
        <v>9.4146800494766536E-3</v>
      </c>
      <c r="AA321">
        <f t="shared" si="136"/>
        <v>0</v>
      </c>
      <c r="AB321">
        <f t="shared" si="137"/>
        <v>9.4146800494766536E-3</v>
      </c>
      <c r="AC321">
        <f t="shared" si="138"/>
        <v>0</v>
      </c>
      <c r="AD321">
        <f t="shared" si="139"/>
        <v>0</v>
      </c>
    </row>
    <row r="322" spans="1:30" x14ac:dyDescent="0.2">
      <c r="A322" t="str">
        <f t="shared" ref="A322:A381" si="140">LEFT(H322,FIND("-",H322)-1)</f>
        <v>State [sum=12, ace=1, dealerCard=7, Pair=1]</v>
      </c>
      <c r="B322" t="str">
        <f t="shared" ref="B322:B381" si="141">TEXT(C322,0)&amp;TEXT(D322,0)&amp;TEXT(E322,0)&amp;TEXT(F322,0)</f>
        <v>12171</v>
      </c>
      <c r="C322" t="str">
        <f t="shared" ref="C322:C381" si="142">RIGHT(RIGHT(LEFT(RIGHT(A322,LEN(A322)-FIND("[",A322)),FIND(",",RIGHT(A322,LEN(A322)-FIND("[",A322)))-1),LEN(LEFT(RIGHT(A322,LEN(A322)-FIND("[",A322)),FIND(",",RIGHT(A322,LEN(A322)-FIND("[",A322)))-1))),LEN(RIGHT(LEFT(RIGHT(A322,LEN(A322)-FIND("[",A322)),FIND(",",RIGHT(A322,LEN(A322)-FIND("[",A322)))-1),LEN(LEFT(RIGHT(A322,LEN(A322)-FIND("[",A322)),FIND(",",RIGHT(A322,LEN(A322)-FIND("[",A322)))-1))))-FIND("=",RIGHT(LEFT(RIGHT(A322,LEN(A322)-FIND("[",A322)),FIND(",",RIGHT(A322,LEN(A322)-FIND("[",A322)))-1),LEN(LEFT(RIGHT(A322,LEN(A322)-FIND("[",A322)),FIND(",",RIGHT(A322,LEN(A322)-FIND("[",A322)))-1)))))</f>
        <v>12</v>
      </c>
      <c r="D322" t="str">
        <f t="shared" ref="D322:D381" si="143">RIGHT(RIGHT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,LEN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)),LEN(RIGHT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,LEN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)))-FIND("=",RIGHT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,LEN(LEFT(RIGHT(RIGHT(A322,LEN(A322)-FIND("[",A322)),LEN(RIGHT(A322,LEN(A322)-FIND("[",A322)))-FIND("a",RIGHT(A322,LEN(A322)-FIND("[",A322)))+1),FIND(",",RIGHT(RIGHT(A322,LEN(A322)-FIND("[",A322)),LEN(RIGHT(A322,LEN(A322)-FIND("[",A322)))-FIND("a",RIGHT(A322,LEN(A322)-FIND("[",A322)))+1))-1)))))</f>
        <v>1</v>
      </c>
      <c r="E322" t="str">
        <f t="shared" ref="E322:E381" si="144">RIGHT(RIGHT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,LEN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)),LEN(RIGHT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,LEN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)))-FIND("=",RIGHT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,LEN(LEFT(RIGHT(RIGHT(A322,LEN(A322)-FIND("[",A322)),LEN(RIGHT(A322,LEN(A322)-FIND("[",A322)))-FIND("d",RIGHT(A322,LEN(A322)-FIND("[",A322)))+1),FIND(",",RIGHT(RIGHT(A322,LEN(A322)-FIND("[",A322)),LEN(RIGHT(A322,LEN(A322)-FIND("[",A322)))-FIND("d",RIGHT(A322,LEN(A322)-FIND("[",A322)))+1))-1)))))</f>
        <v>7</v>
      </c>
      <c r="F322" t="str">
        <f t="shared" ref="F322:F381" si="145">LEFT(RIGHT(A322,2),1)</f>
        <v>1</v>
      </c>
      <c r="G322" t="str">
        <f t="shared" ref="G322:G381" si="146">RIGHT(H322,LEN(H322)-FIND("-",H322))</f>
        <v>[0.0027589369158402114, -0.32183392416751305, -0.274567288518298, 0.030508469430353766]</v>
      </c>
      <c r="H322" t="s">
        <v>883</v>
      </c>
      <c r="I322">
        <f t="shared" ref="I322:I381" si="147">VALUE(RIGHT(LEFT(G322,FIND(",",G322)-1),LEN(LEFT(G322,FIND(",",G322)-1))-1))</f>
        <v>2.7589369158402101E-3</v>
      </c>
      <c r="J322">
        <f t="shared" ref="J322:J381" si="148">VALUE(LEFT(RIGHT(G322,LEN(G322)-FIND(",",G322)),FIND(",",RIGHT(G322,LEN(G322)-FIND(",",G322)))-1))</f>
        <v>-0.321833924167513</v>
      </c>
      <c r="K322">
        <f t="shared" ref="K322:K381" si="149">VALUE(LEFT(RIGHT(RIGHT(G322,LEN(G322)-FIND(",",G322)),LEN(RIGHT(G322,LEN(G322)-FIND(",",G322)))-FIND(",",RIGHT(G322,LEN(G322)-FIND(",",G322)))-1),FIND(",",RIGHT(RIGHT(G322,LEN(G322)-FIND(",",G322)),LEN(RIGHT(G322,LEN(G322)-FIND(",",G322)))-FIND(",",RIGHT(G322,LEN(G322)-FIND(",",G322)))-1))-1))</f>
        <v>-0.27456728851829798</v>
      </c>
      <c r="L322">
        <f t="shared" ref="L322:L381" si="150">IFERROR(VALUE(LEFT(RIGHT(G322,FIND(",",G322)-1),FIND("]",RIGHT(G322,FIND(",",G322)-1))-1)),-100000000000000000)</f>
        <v>3.05084694303537E-2</v>
      </c>
      <c r="M322">
        <f>VALUE(VLOOKUP(B322,'LOOK UP Optimal Policy'!A:F,6,FALSE))</f>
        <v>3</v>
      </c>
      <c r="N322">
        <f t="shared" ref="N322:N381" si="151">VALUE(IF(MAX(I322,J322,K322,L322)=I322,0,IF(MAX(I322,J322,K322,L322)=J322,1,IF(MAX(I322,J322,K322,L322)=K322,2,3))))</f>
        <v>3</v>
      </c>
      <c r="O322">
        <f t="shared" ref="O322:O381" si="152">IF(N322=M322,1,0)</f>
        <v>1</v>
      </c>
      <c r="P322">
        <f t="shared" ref="P322:P381" si="153">IF(AND(M322=1,N322=0),J322/I322,0)</f>
        <v>0</v>
      </c>
      <c r="Q322">
        <f t="shared" ref="Q322:Q381" si="154">IF(AND(M322=1,N322=2),J322/K322,0)</f>
        <v>0</v>
      </c>
      <c r="R322">
        <f t="shared" ref="R322:R381" si="155">IF(AND(M322=1,N322=3),J322/L322,0)</f>
        <v>0</v>
      </c>
      <c r="S322">
        <f t="shared" ref="S322:S381" si="156">IF(AND(M322=2,N322=0),K322/I322,0)</f>
        <v>0</v>
      </c>
      <c r="T322">
        <f t="shared" ref="T322:T381" si="157">IF(AND(M322=2,N322=1),K322/J322,0)</f>
        <v>0</v>
      </c>
      <c r="U322">
        <f t="shared" ref="U322:U381" si="158">IF(AND(M322=2,N322=3),K322/L322,0)</f>
        <v>0</v>
      </c>
      <c r="V322">
        <f t="shared" ref="V322:V381" si="159">IF(AND(M322=3,N322=0),L322/I322,0)</f>
        <v>0</v>
      </c>
      <c r="W322">
        <f t="shared" ref="W322:W381" si="160">IF(AND(M322=3,N322=1),L322/J322,0)</f>
        <v>0</v>
      </c>
      <c r="X322">
        <f t="shared" ref="X322:X381" si="161">IF(AND(M322=3,N322=2),L322/K322,0)</f>
        <v>0</v>
      </c>
      <c r="Y322">
        <f t="shared" ref="Y322:Y381" si="162">IF(AND(M322=0,N322=1),I322/J322,0)</f>
        <v>0</v>
      </c>
      <c r="Z322">
        <f t="shared" ref="Z322:Z381" si="163">IF(AND(M322=0,N322=2),I322/K322,0)</f>
        <v>0</v>
      </c>
      <c r="AA322">
        <f t="shared" ref="AA322:AA381" si="164">IF(AND(M322=0,N322=3),I322/L322,0)</f>
        <v>0</v>
      </c>
      <c r="AB322">
        <f t="shared" si="137"/>
        <v>1</v>
      </c>
      <c r="AC322">
        <f t="shared" si="138"/>
        <v>1</v>
      </c>
      <c r="AD322">
        <f t="shared" si="139"/>
        <v>1</v>
      </c>
    </row>
    <row r="323" spans="1:30" x14ac:dyDescent="0.2">
      <c r="A323" t="str">
        <f t="shared" si="140"/>
        <v>State [sum=6, ace=0, dealerCard=3, Pair=0]</v>
      </c>
      <c r="B323" t="str">
        <f t="shared" si="141"/>
        <v>6030</v>
      </c>
      <c r="C323" t="str">
        <f t="shared" si="142"/>
        <v>6</v>
      </c>
      <c r="D323" t="str">
        <f t="shared" si="143"/>
        <v>0</v>
      </c>
      <c r="E323" t="str">
        <f t="shared" si="144"/>
        <v>3</v>
      </c>
      <c r="F323" t="str">
        <f t="shared" si="145"/>
        <v>0</v>
      </c>
      <c r="G323" t="str">
        <f t="shared" si="146"/>
        <v>[6.160911922332843E-4, -0.17665366655986114, -0.1374590176134788, null]</v>
      </c>
      <c r="H323" t="s">
        <v>884</v>
      </c>
      <c r="I323">
        <f t="shared" si="147"/>
        <v>6.1609119223328401E-4</v>
      </c>
      <c r="J323">
        <f t="shared" si="148"/>
        <v>-0.17665366655986101</v>
      </c>
      <c r="K323">
        <f t="shared" si="149"/>
        <v>-0.13745901761347801</v>
      </c>
      <c r="L323">
        <f t="shared" si="150"/>
        <v>-1E+17</v>
      </c>
      <c r="M323">
        <f>VALUE(VLOOKUP(B323,'LOOK UP Optimal Policy'!A:F,6,FALSE))</f>
        <v>0</v>
      </c>
      <c r="N323">
        <f t="shared" si="151"/>
        <v>0</v>
      </c>
      <c r="O323">
        <f t="shared" si="152"/>
        <v>1</v>
      </c>
      <c r="P323">
        <f t="shared" si="153"/>
        <v>0</v>
      </c>
      <c r="Q323">
        <f t="shared" si="154"/>
        <v>0</v>
      </c>
      <c r="R323">
        <f t="shared" si="155"/>
        <v>0</v>
      </c>
      <c r="S323">
        <f t="shared" si="156"/>
        <v>0</v>
      </c>
      <c r="T323">
        <f t="shared" si="157"/>
        <v>0</v>
      </c>
      <c r="U323">
        <f t="shared" si="158"/>
        <v>0</v>
      </c>
      <c r="V323">
        <f t="shared" si="159"/>
        <v>0</v>
      </c>
      <c r="W323">
        <f t="shared" si="160"/>
        <v>0</v>
      </c>
      <c r="X323">
        <f t="shared" si="161"/>
        <v>0</v>
      </c>
      <c r="Y323">
        <f t="shared" si="162"/>
        <v>0</v>
      </c>
      <c r="Z323">
        <f t="shared" si="163"/>
        <v>0</v>
      </c>
      <c r="AA323">
        <f t="shared" si="164"/>
        <v>0</v>
      </c>
      <c r="AB323">
        <f t="shared" ref="AB323:AB381" si="165">ABS(IFERROR(IF(O323=1,1,SUM(P323:AA323)),0))</f>
        <v>1</v>
      </c>
      <c r="AC323">
        <f t="shared" ref="AC323:AC381" si="166">IF(AND(AB323&gt;0.95,AB323&lt;2),1,0)</f>
        <v>1</v>
      </c>
      <c r="AD323">
        <f t="shared" ref="AD323:AD381" si="167">IF(AND(AB323&gt;0.8,AB323&lt;2),1,0)</f>
        <v>1</v>
      </c>
    </row>
    <row r="324" spans="1:30" x14ac:dyDescent="0.2">
      <c r="A324" t="str">
        <f t="shared" si="140"/>
        <v>State [sum=6, ace=0, dealerCard=3, Pair=1]</v>
      </c>
      <c r="B324" t="str">
        <f t="shared" si="141"/>
        <v>6031</v>
      </c>
      <c r="C324" t="str">
        <f t="shared" si="142"/>
        <v>6</v>
      </c>
      <c r="D324" t="str">
        <f t="shared" si="143"/>
        <v>0</v>
      </c>
      <c r="E324" t="str">
        <f t="shared" si="144"/>
        <v>3</v>
      </c>
      <c r="F324" t="str">
        <f t="shared" si="145"/>
        <v>1</v>
      </c>
      <c r="G324" t="str">
        <f t="shared" si="146"/>
        <v>[0.0012226590787073907, -0.08688513709253712, -0.22484369466777543, 0.001735544876858435]</v>
      </c>
      <c r="H324" t="s">
        <v>885</v>
      </c>
      <c r="I324">
        <f t="shared" si="147"/>
        <v>1.2226590787073901E-3</v>
      </c>
      <c r="J324">
        <f t="shared" si="148"/>
        <v>-8.6885137092537104E-2</v>
      </c>
      <c r="K324">
        <f t="shared" si="149"/>
        <v>-0.22484369466777501</v>
      </c>
      <c r="L324">
        <f t="shared" si="150"/>
        <v>1.7355448768584299E-3</v>
      </c>
      <c r="M324">
        <f>VALUE(VLOOKUP(B324,'LOOK UP Optimal Policy'!A:F,6,FALSE))</f>
        <v>3</v>
      </c>
      <c r="N324">
        <f t="shared" si="151"/>
        <v>3</v>
      </c>
      <c r="O324">
        <f t="shared" si="152"/>
        <v>1</v>
      </c>
      <c r="P324">
        <f t="shared" si="153"/>
        <v>0</v>
      </c>
      <c r="Q324">
        <f t="shared" si="154"/>
        <v>0</v>
      </c>
      <c r="R324">
        <f t="shared" si="155"/>
        <v>0</v>
      </c>
      <c r="S324">
        <f t="shared" si="156"/>
        <v>0</v>
      </c>
      <c r="T324">
        <f t="shared" si="157"/>
        <v>0</v>
      </c>
      <c r="U324">
        <f t="shared" si="158"/>
        <v>0</v>
      </c>
      <c r="V324">
        <f t="shared" si="159"/>
        <v>0</v>
      </c>
      <c r="W324">
        <f t="shared" si="160"/>
        <v>0</v>
      </c>
      <c r="X324">
        <f t="shared" si="161"/>
        <v>0</v>
      </c>
      <c r="Y324">
        <f t="shared" si="162"/>
        <v>0</v>
      </c>
      <c r="Z324">
        <f t="shared" si="163"/>
        <v>0</v>
      </c>
      <c r="AA324">
        <f t="shared" si="164"/>
        <v>0</v>
      </c>
      <c r="AB324">
        <f t="shared" si="165"/>
        <v>1</v>
      </c>
      <c r="AC324">
        <f t="shared" si="166"/>
        <v>1</v>
      </c>
      <c r="AD324">
        <f t="shared" si="167"/>
        <v>1</v>
      </c>
    </row>
    <row r="325" spans="1:30" x14ac:dyDescent="0.2">
      <c r="A325" t="str">
        <f t="shared" si="140"/>
        <v>State [sum=20, ace=1, dealerCard=10, Pair=0]</v>
      </c>
      <c r="B325" t="str">
        <f t="shared" si="141"/>
        <v>201100</v>
      </c>
      <c r="C325" t="str">
        <f t="shared" si="142"/>
        <v>20</v>
      </c>
      <c r="D325" t="str">
        <f t="shared" si="143"/>
        <v>1</v>
      </c>
      <c r="E325" t="str">
        <f t="shared" si="144"/>
        <v>10</v>
      </c>
      <c r="F325" t="str">
        <f t="shared" si="145"/>
        <v>0</v>
      </c>
      <c r="G325" t="str">
        <f t="shared" si="146"/>
        <v>[-0.008362639141550207, 0.09462728220606156, -0.06376273164227185, null]</v>
      </c>
      <c r="H325" t="s">
        <v>886</v>
      </c>
      <c r="I325">
        <f t="shared" si="147"/>
        <v>-8.3626391415502002E-3</v>
      </c>
      <c r="J325">
        <f t="shared" si="148"/>
        <v>9.4627282206061494E-2</v>
      </c>
      <c r="K325">
        <f t="shared" si="149"/>
        <v>-6.3762731642271794E-2</v>
      </c>
      <c r="L325">
        <f t="shared" si="150"/>
        <v>-1E+17</v>
      </c>
      <c r="M325">
        <f>VALUE(VLOOKUP(B325,'LOOK UP Optimal Policy'!A:F,6,FALSE))</f>
        <v>1</v>
      </c>
      <c r="N325">
        <f t="shared" si="151"/>
        <v>1</v>
      </c>
      <c r="O325">
        <f t="shared" si="152"/>
        <v>1</v>
      </c>
      <c r="P325">
        <f t="shared" si="153"/>
        <v>0</v>
      </c>
      <c r="Q325">
        <f t="shared" si="154"/>
        <v>0</v>
      </c>
      <c r="R325">
        <f t="shared" si="155"/>
        <v>0</v>
      </c>
      <c r="S325">
        <f t="shared" si="156"/>
        <v>0</v>
      </c>
      <c r="T325">
        <f t="shared" si="157"/>
        <v>0</v>
      </c>
      <c r="U325">
        <f t="shared" si="158"/>
        <v>0</v>
      </c>
      <c r="V325">
        <f t="shared" si="159"/>
        <v>0</v>
      </c>
      <c r="W325">
        <f t="shared" si="160"/>
        <v>0</v>
      </c>
      <c r="X325">
        <f t="shared" si="161"/>
        <v>0</v>
      </c>
      <c r="Y325">
        <f t="shared" si="162"/>
        <v>0</v>
      </c>
      <c r="Z325">
        <f t="shared" si="163"/>
        <v>0</v>
      </c>
      <c r="AA325">
        <f t="shared" si="164"/>
        <v>0</v>
      </c>
      <c r="AB325">
        <f t="shared" si="165"/>
        <v>1</v>
      </c>
      <c r="AC325">
        <f t="shared" si="166"/>
        <v>1</v>
      </c>
      <c r="AD325">
        <f t="shared" si="167"/>
        <v>1</v>
      </c>
    </row>
    <row r="326" spans="1:30" x14ac:dyDescent="0.2">
      <c r="A326" t="str">
        <f t="shared" si="140"/>
        <v>State [sum=8, ace=0, dealerCard=8, Pair=0]</v>
      </c>
      <c r="B326" t="str">
        <f t="shared" si="141"/>
        <v>8080</v>
      </c>
      <c r="C326" t="str">
        <f t="shared" si="142"/>
        <v>8</v>
      </c>
      <c r="D326" t="str">
        <f t="shared" si="143"/>
        <v>0</v>
      </c>
      <c r="E326" t="str">
        <f t="shared" si="144"/>
        <v>8</v>
      </c>
      <c r="F326" t="str">
        <f t="shared" si="145"/>
        <v>0</v>
      </c>
      <c r="G326" t="str">
        <f t="shared" si="146"/>
        <v>[-0.009253349020636343, -0.3972176293898003, -0.6783891520091425, null]</v>
      </c>
      <c r="H326" t="s">
        <v>887</v>
      </c>
      <c r="I326">
        <f t="shared" si="147"/>
        <v>-9.2533490206363408E-3</v>
      </c>
      <c r="J326">
        <f t="shared" si="148"/>
        <v>-0.39721762938979999</v>
      </c>
      <c r="K326">
        <f t="shared" si="149"/>
        <v>-0.67838915200914196</v>
      </c>
      <c r="L326">
        <f t="shared" si="150"/>
        <v>-1E+17</v>
      </c>
      <c r="M326">
        <f>VALUE(VLOOKUP(B326,'LOOK UP Optimal Policy'!A:F,6,FALSE))</f>
        <v>0</v>
      </c>
      <c r="N326">
        <f t="shared" si="151"/>
        <v>0</v>
      </c>
      <c r="O326">
        <f t="shared" si="152"/>
        <v>1</v>
      </c>
      <c r="P326">
        <f t="shared" si="153"/>
        <v>0</v>
      </c>
      <c r="Q326">
        <f t="shared" si="154"/>
        <v>0</v>
      </c>
      <c r="R326">
        <f t="shared" si="155"/>
        <v>0</v>
      </c>
      <c r="S326">
        <f t="shared" si="156"/>
        <v>0</v>
      </c>
      <c r="T326">
        <f t="shared" si="157"/>
        <v>0</v>
      </c>
      <c r="U326">
        <f t="shared" si="158"/>
        <v>0</v>
      </c>
      <c r="V326">
        <f t="shared" si="159"/>
        <v>0</v>
      </c>
      <c r="W326">
        <f t="shared" si="160"/>
        <v>0</v>
      </c>
      <c r="X326">
        <f t="shared" si="161"/>
        <v>0</v>
      </c>
      <c r="Y326">
        <f t="shared" si="162"/>
        <v>0</v>
      </c>
      <c r="Z326">
        <f t="shared" si="163"/>
        <v>0</v>
      </c>
      <c r="AA326">
        <f t="shared" si="164"/>
        <v>0</v>
      </c>
      <c r="AB326">
        <f t="shared" si="165"/>
        <v>1</v>
      </c>
      <c r="AC326">
        <f t="shared" si="166"/>
        <v>1</v>
      </c>
      <c r="AD326">
        <f t="shared" si="167"/>
        <v>1</v>
      </c>
    </row>
    <row r="327" spans="1:30" x14ac:dyDescent="0.2">
      <c r="A327" t="str">
        <f t="shared" si="140"/>
        <v>State [sum=8, ace=0, dealerCard=8, Pair=1]</v>
      </c>
      <c r="B327" t="str">
        <f t="shared" si="141"/>
        <v>8081</v>
      </c>
      <c r="C327" t="str">
        <f t="shared" si="142"/>
        <v>8</v>
      </c>
      <c r="D327" t="str">
        <f t="shared" si="143"/>
        <v>0</v>
      </c>
      <c r="E327" t="str">
        <f t="shared" si="144"/>
        <v>8</v>
      </c>
      <c r="F327" t="str">
        <f t="shared" si="145"/>
        <v>1</v>
      </c>
      <c r="G327" t="str">
        <f t="shared" si="146"/>
        <v>[-0.006567381895063963, -0.2958212433545491, -0.4741593609052402, -0.011617141254606726]</v>
      </c>
      <c r="H327" t="s">
        <v>888</v>
      </c>
      <c r="I327">
        <f t="shared" si="147"/>
        <v>-6.5673818950639602E-3</v>
      </c>
      <c r="J327">
        <f t="shared" si="148"/>
        <v>-0.29582124335454901</v>
      </c>
      <c r="K327">
        <f t="shared" si="149"/>
        <v>-0.47415936090524002</v>
      </c>
      <c r="L327">
        <f t="shared" si="150"/>
        <v>-1.16171412546067E-2</v>
      </c>
      <c r="M327">
        <f>VALUE(VLOOKUP(B327,'LOOK UP Optimal Policy'!A:F,6,FALSE))</f>
        <v>0</v>
      </c>
      <c r="N327">
        <f t="shared" si="151"/>
        <v>0</v>
      </c>
      <c r="O327">
        <f t="shared" si="152"/>
        <v>1</v>
      </c>
      <c r="P327">
        <f t="shared" si="153"/>
        <v>0</v>
      </c>
      <c r="Q327">
        <f t="shared" si="154"/>
        <v>0</v>
      </c>
      <c r="R327">
        <f t="shared" si="155"/>
        <v>0</v>
      </c>
      <c r="S327">
        <f t="shared" si="156"/>
        <v>0</v>
      </c>
      <c r="T327">
        <f t="shared" si="157"/>
        <v>0</v>
      </c>
      <c r="U327">
        <f t="shared" si="158"/>
        <v>0</v>
      </c>
      <c r="V327">
        <f t="shared" si="159"/>
        <v>0</v>
      </c>
      <c r="W327">
        <f t="shared" si="160"/>
        <v>0</v>
      </c>
      <c r="X327">
        <f t="shared" si="161"/>
        <v>0</v>
      </c>
      <c r="Y327">
        <f t="shared" si="162"/>
        <v>0</v>
      </c>
      <c r="Z327">
        <f t="shared" si="163"/>
        <v>0</v>
      </c>
      <c r="AA327">
        <f t="shared" si="164"/>
        <v>0</v>
      </c>
      <c r="AB327">
        <f t="shared" si="165"/>
        <v>1</v>
      </c>
      <c r="AC327">
        <f t="shared" si="166"/>
        <v>1</v>
      </c>
      <c r="AD327">
        <f t="shared" si="167"/>
        <v>1</v>
      </c>
    </row>
    <row r="328" spans="1:30" x14ac:dyDescent="0.2">
      <c r="A328" t="str">
        <f t="shared" si="140"/>
        <v>State [sum=5, ace=0, dealerCard=1, Pair=0]</v>
      </c>
      <c r="B328" t="str">
        <f t="shared" si="141"/>
        <v>5010</v>
      </c>
      <c r="C328" t="str">
        <f t="shared" si="142"/>
        <v>5</v>
      </c>
      <c r="D328" t="str">
        <f t="shared" si="143"/>
        <v>0</v>
      </c>
      <c r="E328" t="str">
        <f t="shared" si="144"/>
        <v>1</v>
      </c>
      <c r="F328" t="str">
        <f t="shared" si="145"/>
        <v>0</v>
      </c>
      <c r="G328" t="str">
        <f t="shared" si="146"/>
        <v>[-0.012003547327559524, -0.685402007011944, -1.4040509775202792, null]</v>
      </c>
      <c r="H328" t="s">
        <v>889</v>
      </c>
      <c r="I328">
        <f t="shared" si="147"/>
        <v>-1.20035473275595E-2</v>
      </c>
      <c r="J328">
        <f t="shared" si="148"/>
        <v>-0.68540200701194398</v>
      </c>
      <c r="K328">
        <f t="shared" si="149"/>
        <v>-1.4040509775202701</v>
      </c>
      <c r="L328">
        <f t="shared" si="150"/>
        <v>-1E+17</v>
      </c>
      <c r="M328">
        <f>VALUE(VLOOKUP(B328,'LOOK UP Optimal Policy'!A:F,6,FALSE))</f>
        <v>0</v>
      </c>
      <c r="N328">
        <f t="shared" si="151"/>
        <v>0</v>
      </c>
      <c r="O328">
        <f t="shared" si="152"/>
        <v>1</v>
      </c>
      <c r="P328">
        <f t="shared" si="153"/>
        <v>0</v>
      </c>
      <c r="Q328">
        <f t="shared" si="154"/>
        <v>0</v>
      </c>
      <c r="R328">
        <f t="shared" si="155"/>
        <v>0</v>
      </c>
      <c r="S328">
        <f t="shared" si="156"/>
        <v>0</v>
      </c>
      <c r="T328">
        <f t="shared" si="157"/>
        <v>0</v>
      </c>
      <c r="U328">
        <f t="shared" si="158"/>
        <v>0</v>
      </c>
      <c r="V328">
        <f t="shared" si="159"/>
        <v>0</v>
      </c>
      <c r="W328">
        <f t="shared" si="160"/>
        <v>0</v>
      </c>
      <c r="X328">
        <f t="shared" si="161"/>
        <v>0</v>
      </c>
      <c r="Y328">
        <f t="shared" si="162"/>
        <v>0</v>
      </c>
      <c r="Z328">
        <f t="shared" si="163"/>
        <v>0</v>
      </c>
      <c r="AA328">
        <f t="shared" si="164"/>
        <v>0</v>
      </c>
      <c r="AB328">
        <f t="shared" si="165"/>
        <v>1</v>
      </c>
      <c r="AC328">
        <f t="shared" si="166"/>
        <v>1</v>
      </c>
      <c r="AD328">
        <f t="shared" si="167"/>
        <v>1</v>
      </c>
    </row>
    <row r="329" spans="1:30" x14ac:dyDescent="0.2">
      <c r="A329" t="str">
        <f t="shared" si="140"/>
        <v>State [sum=7, ace=0, dealerCard=6, Pair=0]</v>
      </c>
      <c r="B329" t="str">
        <f t="shared" si="141"/>
        <v>7060</v>
      </c>
      <c r="C329" t="str">
        <f t="shared" si="142"/>
        <v>7</v>
      </c>
      <c r="D329" t="str">
        <f t="shared" si="143"/>
        <v>0</v>
      </c>
      <c r="E329" t="str">
        <f t="shared" si="144"/>
        <v>6</v>
      </c>
      <c r="F329" t="str">
        <f t="shared" si="145"/>
        <v>0</v>
      </c>
      <c r="G329" t="str">
        <f t="shared" si="146"/>
        <v>[0.003926409245935852, -0.03816194550598653, -0.039296701516533326, null]</v>
      </c>
      <c r="H329" t="s">
        <v>890</v>
      </c>
      <c r="I329">
        <f t="shared" si="147"/>
        <v>3.9264092459358503E-3</v>
      </c>
      <c r="J329">
        <f t="shared" si="148"/>
        <v>-3.8161945505986498E-2</v>
      </c>
      <c r="K329">
        <f t="shared" si="149"/>
        <v>-3.9296701516533299E-2</v>
      </c>
      <c r="L329">
        <f t="shared" si="150"/>
        <v>-1E+17</v>
      </c>
      <c r="M329">
        <f>VALUE(VLOOKUP(B329,'LOOK UP Optimal Policy'!A:F,6,FALSE))</f>
        <v>0</v>
      </c>
      <c r="N329">
        <f t="shared" si="151"/>
        <v>0</v>
      </c>
      <c r="O329">
        <f t="shared" si="152"/>
        <v>1</v>
      </c>
      <c r="P329">
        <f t="shared" si="153"/>
        <v>0</v>
      </c>
      <c r="Q329">
        <f t="shared" si="154"/>
        <v>0</v>
      </c>
      <c r="R329">
        <f t="shared" si="155"/>
        <v>0</v>
      </c>
      <c r="S329">
        <f t="shared" si="156"/>
        <v>0</v>
      </c>
      <c r="T329">
        <f t="shared" si="157"/>
        <v>0</v>
      </c>
      <c r="U329">
        <f t="shared" si="158"/>
        <v>0</v>
      </c>
      <c r="V329">
        <f t="shared" si="159"/>
        <v>0</v>
      </c>
      <c r="W329">
        <f t="shared" si="160"/>
        <v>0</v>
      </c>
      <c r="X329">
        <f t="shared" si="161"/>
        <v>0</v>
      </c>
      <c r="Y329">
        <f t="shared" si="162"/>
        <v>0</v>
      </c>
      <c r="Z329">
        <f t="shared" si="163"/>
        <v>0</v>
      </c>
      <c r="AA329">
        <f t="shared" si="164"/>
        <v>0</v>
      </c>
      <c r="AB329">
        <f t="shared" si="165"/>
        <v>1</v>
      </c>
      <c r="AC329">
        <f t="shared" si="166"/>
        <v>1</v>
      </c>
      <c r="AD329">
        <f t="shared" si="167"/>
        <v>1</v>
      </c>
    </row>
    <row r="330" spans="1:30" x14ac:dyDescent="0.2">
      <c r="A330" t="str">
        <f t="shared" si="140"/>
        <v>State [sum=12, ace=1, dealerCard=8, Pair=0]</v>
      </c>
      <c r="B330" t="str">
        <f t="shared" si="141"/>
        <v>12180</v>
      </c>
      <c r="C330" t="str">
        <f t="shared" si="142"/>
        <v>12</v>
      </c>
      <c r="D330" t="str">
        <f t="shared" si="143"/>
        <v>1</v>
      </c>
      <c r="E330" t="str">
        <f t="shared" si="144"/>
        <v>8</v>
      </c>
      <c r="F330" t="str">
        <f t="shared" si="145"/>
        <v>0</v>
      </c>
      <c r="G330" t="str">
        <f t="shared" si="146"/>
        <v>[-4.561164616665335E-6, 0.010105739311069107, -0.0985328352667607, null]</v>
      </c>
      <c r="H330" t="s">
        <v>891</v>
      </c>
      <c r="I330">
        <f t="shared" si="147"/>
        <v>-4.56116461666533E-6</v>
      </c>
      <c r="J330">
        <f t="shared" si="148"/>
        <v>1.01057393110691E-2</v>
      </c>
      <c r="K330">
        <f t="shared" si="149"/>
        <v>-9.8532835266760696E-2</v>
      </c>
      <c r="L330">
        <f t="shared" si="150"/>
        <v>-1E+17</v>
      </c>
      <c r="M330">
        <f>VALUE(VLOOKUP(B330,'LOOK UP Optimal Policy'!A:F,6,FALSE))</f>
        <v>0</v>
      </c>
      <c r="N330">
        <f t="shared" si="151"/>
        <v>1</v>
      </c>
      <c r="O330">
        <f t="shared" si="152"/>
        <v>0</v>
      </c>
      <c r="P330">
        <f t="shared" si="153"/>
        <v>0</v>
      </c>
      <c r="Q330">
        <f t="shared" si="154"/>
        <v>0</v>
      </c>
      <c r="R330">
        <f t="shared" si="155"/>
        <v>0</v>
      </c>
      <c r="S330">
        <f t="shared" si="156"/>
        <v>0</v>
      </c>
      <c r="T330">
        <f t="shared" si="157"/>
        <v>0</v>
      </c>
      <c r="U330">
        <f t="shared" si="158"/>
        <v>0</v>
      </c>
      <c r="V330">
        <f t="shared" si="159"/>
        <v>0</v>
      </c>
      <c r="W330">
        <f t="shared" si="160"/>
        <v>0</v>
      </c>
      <c r="X330">
        <f t="shared" si="161"/>
        <v>0</v>
      </c>
      <c r="Y330">
        <f t="shared" si="162"/>
        <v>-4.5134398150062691E-4</v>
      </c>
      <c r="Z330">
        <f t="shared" si="163"/>
        <v>0</v>
      </c>
      <c r="AA330">
        <f t="shared" si="164"/>
        <v>0</v>
      </c>
      <c r="AB330">
        <f t="shared" si="165"/>
        <v>4.5134398150062691E-4</v>
      </c>
      <c r="AC330">
        <f t="shared" si="166"/>
        <v>0</v>
      </c>
      <c r="AD330">
        <f t="shared" si="167"/>
        <v>0</v>
      </c>
    </row>
    <row r="331" spans="1:30" x14ac:dyDescent="0.2">
      <c r="A331" t="str">
        <f t="shared" si="140"/>
        <v>State [sum=12, ace=1, dealerCard=8, Pair=1]</v>
      </c>
      <c r="B331" t="str">
        <f t="shared" si="141"/>
        <v>12181</v>
      </c>
      <c r="C331" t="str">
        <f t="shared" si="142"/>
        <v>12</v>
      </c>
      <c r="D331" t="str">
        <f t="shared" si="143"/>
        <v>1</v>
      </c>
      <c r="E331" t="str">
        <f t="shared" si="144"/>
        <v>8</v>
      </c>
      <c r="F331" t="str">
        <f t="shared" si="145"/>
        <v>1</v>
      </c>
      <c r="G331" t="str">
        <f t="shared" si="146"/>
        <v>[0.001290436318648276, -0.3309973114369212, -0.04749824795043265, 0.021879844991849143]</v>
      </c>
      <c r="H331" t="s">
        <v>892</v>
      </c>
      <c r="I331">
        <f t="shared" si="147"/>
        <v>1.2904363186482699E-3</v>
      </c>
      <c r="J331">
        <f t="shared" si="148"/>
        <v>-0.33099731143692102</v>
      </c>
      <c r="K331">
        <f t="shared" si="149"/>
        <v>-4.7498247950432601E-2</v>
      </c>
      <c r="L331">
        <f t="shared" si="150"/>
        <v>2.1879844991849098E-2</v>
      </c>
      <c r="M331">
        <f>VALUE(VLOOKUP(B331,'LOOK UP Optimal Policy'!A:F,6,FALSE))</f>
        <v>3</v>
      </c>
      <c r="N331">
        <f t="shared" si="151"/>
        <v>3</v>
      </c>
      <c r="O331">
        <f t="shared" si="152"/>
        <v>1</v>
      </c>
      <c r="P331">
        <f t="shared" si="153"/>
        <v>0</v>
      </c>
      <c r="Q331">
        <f t="shared" si="154"/>
        <v>0</v>
      </c>
      <c r="R331">
        <f t="shared" si="155"/>
        <v>0</v>
      </c>
      <c r="S331">
        <f t="shared" si="156"/>
        <v>0</v>
      </c>
      <c r="T331">
        <f t="shared" si="157"/>
        <v>0</v>
      </c>
      <c r="U331">
        <f t="shared" si="158"/>
        <v>0</v>
      </c>
      <c r="V331">
        <f t="shared" si="159"/>
        <v>0</v>
      </c>
      <c r="W331">
        <f t="shared" si="160"/>
        <v>0</v>
      </c>
      <c r="X331">
        <f t="shared" si="161"/>
        <v>0</v>
      </c>
      <c r="Y331">
        <f t="shared" si="162"/>
        <v>0</v>
      </c>
      <c r="Z331">
        <f t="shared" si="163"/>
        <v>0</v>
      </c>
      <c r="AA331">
        <f t="shared" si="164"/>
        <v>0</v>
      </c>
      <c r="AB331">
        <f t="shared" si="165"/>
        <v>1</v>
      </c>
      <c r="AC331">
        <f t="shared" si="166"/>
        <v>1</v>
      </c>
      <c r="AD331">
        <f t="shared" si="167"/>
        <v>1</v>
      </c>
    </row>
    <row r="332" spans="1:30" x14ac:dyDescent="0.2">
      <c r="A332" t="str">
        <f t="shared" si="140"/>
        <v>State [sum=6, ace=0, dealerCard=4, Pair=0]</v>
      </c>
      <c r="B332" t="str">
        <f t="shared" si="141"/>
        <v>6040</v>
      </c>
      <c r="C332" t="str">
        <f t="shared" si="142"/>
        <v>6</v>
      </c>
      <c r="D332" t="str">
        <f t="shared" si="143"/>
        <v>0</v>
      </c>
      <c r="E332" t="str">
        <f t="shared" si="144"/>
        <v>4</v>
      </c>
      <c r="F332" t="str">
        <f t="shared" si="145"/>
        <v>0</v>
      </c>
      <c r="G332" t="str">
        <f t="shared" si="146"/>
        <v>[0.001673429973718536, -0.2081271542224798, -0.359198996983495, null]</v>
      </c>
      <c r="H332" t="s">
        <v>893</v>
      </c>
      <c r="I332">
        <f t="shared" si="147"/>
        <v>1.67342997371853E-3</v>
      </c>
      <c r="J332">
        <f t="shared" si="148"/>
        <v>-0.20812715422247899</v>
      </c>
      <c r="K332">
        <f t="shared" si="149"/>
        <v>-0.359198996983495</v>
      </c>
      <c r="L332">
        <f t="shared" si="150"/>
        <v>-1E+17</v>
      </c>
      <c r="M332">
        <f>VALUE(VLOOKUP(B332,'LOOK UP Optimal Policy'!A:F,6,FALSE))</f>
        <v>0</v>
      </c>
      <c r="N332">
        <f t="shared" si="151"/>
        <v>0</v>
      </c>
      <c r="O332">
        <f t="shared" si="152"/>
        <v>1</v>
      </c>
      <c r="P332">
        <f t="shared" si="153"/>
        <v>0</v>
      </c>
      <c r="Q332">
        <f t="shared" si="154"/>
        <v>0</v>
      </c>
      <c r="R332">
        <f t="shared" si="155"/>
        <v>0</v>
      </c>
      <c r="S332">
        <f t="shared" si="156"/>
        <v>0</v>
      </c>
      <c r="T332">
        <f t="shared" si="157"/>
        <v>0</v>
      </c>
      <c r="U332">
        <f t="shared" si="158"/>
        <v>0</v>
      </c>
      <c r="V332">
        <f t="shared" si="159"/>
        <v>0</v>
      </c>
      <c r="W332">
        <f t="shared" si="160"/>
        <v>0</v>
      </c>
      <c r="X332">
        <f t="shared" si="161"/>
        <v>0</v>
      </c>
      <c r="Y332">
        <f t="shared" si="162"/>
        <v>0</v>
      </c>
      <c r="Z332">
        <f t="shared" si="163"/>
        <v>0</v>
      </c>
      <c r="AA332">
        <f t="shared" si="164"/>
        <v>0</v>
      </c>
      <c r="AB332">
        <f t="shared" si="165"/>
        <v>1</v>
      </c>
      <c r="AC332">
        <f t="shared" si="166"/>
        <v>1</v>
      </c>
      <c r="AD332">
        <f t="shared" si="167"/>
        <v>1</v>
      </c>
    </row>
    <row r="333" spans="1:30" x14ac:dyDescent="0.2">
      <c r="A333" t="str">
        <f t="shared" si="140"/>
        <v>State [sum=6, ace=0, dealerCard=4, Pair=1]</v>
      </c>
      <c r="B333" t="str">
        <f t="shared" si="141"/>
        <v>6041</v>
      </c>
      <c r="C333" t="str">
        <f t="shared" si="142"/>
        <v>6</v>
      </c>
      <c r="D333" t="str">
        <f t="shared" si="143"/>
        <v>0</v>
      </c>
      <c r="E333" t="str">
        <f t="shared" si="144"/>
        <v>4</v>
      </c>
      <c r="F333" t="str">
        <f t="shared" si="145"/>
        <v>1</v>
      </c>
      <c r="G333" t="str">
        <f t="shared" si="146"/>
        <v>[0.0023472359312574635, -0.09226040486321138, -0.1308759378978736, 0.0041152829725056485]</v>
      </c>
      <c r="H333" t="s">
        <v>894</v>
      </c>
      <c r="I333">
        <f t="shared" si="147"/>
        <v>2.3472359312574601E-3</v>
      </c>
      <c r="J333">
        <f t="shared" si="148"/>
        <v>-9.2260404863211298E-2</v>
      </c>
      <c r="K333">
        <f t="shared" si="149"/>
        <v>-0.130875937897873</v>
      </c>
      <c r="L333">
        <f t="shared" si="150"/>
        <v>4.1152829725056399E-3</v>
      </c>
      <c r="M333">
        <f>VALUE(VLOOKUP(B333,'LOOK UP Optimal Policy'!A:F,6,FALSE))</f>
        <v>3</v>
      </c>
      <c r="N333">
        <f t="shared" si="151"/>
        <v>3</v>
      </c>
      <c r="O333">
        <f t="shared" si="152"/>
        <v>1</v>
      </c>
      <c r="P333">
        <f t="shared" si="153"/>
        <v>0</v>
      </c>
      <c r="Q333">
        <f t="shared" si="154"/>
        <v>0</v>
      </c>
      <c r="R333">
        <f t="shared" si="155"/>
        <v>0</v>
      </c>
      <c r="S333">
        <f t="shared" si="156"/>
        <v>0</v>
      </c>
      <c r="T333">
        <f t="shared" si="157"/>
        <v>0</v>
      </c>
      <c r="U333">
        <f t="shared" si="158"/>
        <v>0</v>
      </c>
      <c r="V333">
        <f t="shared" si="159"/>
        <v>0</v>
      </c>
      <c r="W333">
        <f t="shared" si="160"/>
        <v>0</v>
      </c>
      <c r="X333">
        <f t="shared" si="161"/>
        <v>0</v>
      </c>
      <c r="Y333">
        <f t="shared" si="162"/>
        <v>0</v>
      </c>
      <c r="Z333">
        <f t="shared" si="163"/>
        <v>0</v>
      </c>
      <c r="AA333">
        <f t="shared" si="164"/>
        <v>0</v>
      </c>
      <c r="AB333">
        <f t="shared" si="165"/>
        <v>1</v>
      </c>
      <c r="AC333">
        <f t="shared" si="166"/>
        <v>1</v>
      </c>
      <c r="AD333">
        <f t="shared" si="167"/>
        <v>1</v>
      </c>
    </row>
    <row r="334" spans="1:30" x14ac:dyDescent="0.2">
      <c r="A334" t="str">
        <f t="shared" si="140"/>
        <v>State [sum=8, ace=0, dealerCard=9, Pair=0]</v>
      </c>
      <c r="B334" t="str">
        <f t="shared" si="141"/>
        <v>8090</v>
      </c>
      <c r="C334" t="str">
        <f t="shared" si="142"/>
        <v>8</v>
      </c>
      <c r="D334" t="str">
        <f t="shared" si="143"/>
        <v>0</v>
      </c>
      <c r="E334" t="str">
        <f t="shared" si="144"/>
        <v>9</v>
      </c>
      <c r="F334" t="str">
        <f t="shared" si="145"/>
        <v>0</v>
      </c>
      <c r="G334" t="str">
        <f t="shared" si="146"/>
        <v>[-0.012874619912687875, -0.5455532995980714, -0.7432693687709628, null]</v>
      </c>
      <c r="H334" t="s">
        <v>895</v>
      </c>
      <c r="I334">
        <f t="shared" si="147"/>
        <v>-1.2874619912687801E-2</v>
      </c>
      <c r="J334">
        <f t="shared" si="148"/>
        <v>-0.54555329959807097</v>
      </c>
      <c r="K334">
        <f t="shared" si="149"/>
        <v>-0.74326936877096195</v>
      </c>
      <c r="L334">
        <f t="shared" si="150"/>
        <v>-1E+17</v>
      </c>
      <c r="M334">
        <f>VALUE(VLOOKUP(B334,'LOOK UP Optimal Policy'!A:F,6,FALSE))</f>
        <v>0</v>
      </c>
      <c r="N334">
        <f t="shared" si="151"/>
        <v>0</v>
      </c>
      <c r="O334">
        <f t="shared" si="152"/>
        <v>1</v>
      </c>
      <c r="P334">
        <f t="shared" si="153"/>
        <v>0</v>
      </c>
      <c r="Q334">
        <f t="shared" si="154"/>
        <v>0</v>
      </c>
      <c r="R334">
        <f t="shared" si="155"/>
        <v>0</v>
      </c>
      <c r="S334">
        <f t="shared" si="156"/>
        <v>0</v>
      </c>
      <c r="T334">
        <f t="shared" si="157"/>
        <v>0</v>
      </c>
      <c r="U334">
        <f t="shared" si="158"/>
        <v>0</v>
      </c>
      <c r="V334">
        <f t="shared" si="159"/>
        <v>0</v>
      </c>
      <c r="W334">
        <f t="shared" si="160"/>
        <v>0</v>
      </c>
      <c r="X334">
        <f t="shared" si="161"/>
        <v>0</v>
      </c>
      <c r="Y334">
        <f t="shared" si="162"/>
        <v>0</v>
      </c>
      <c r="Z334">
        <f t="shared" si="163"/>
        <v>0</v>
      </c>
      <c r="AA334">
        <f t="shared" si="164"/>
        <v>0</v>
      </c>
      <c r="AB334">
        <f t="shared" si="165"/>
        <v>1</v>
      </c>
      <c r="AC334">
        <f t="shared" si="166"/>
        <v>1</v>
      </c>
      <c r="AD334">
        <f t="shared" si="167"/>
        <v>1</v>
      </c>
    </row>
    <row r="335" spans="1:30" x14ac:dyDescent="0.2">
      <c r="A335" t="str">
        <f t="shared" si="140"/>
        <v>State [sum=8, ace=0, dealerCard=9, Pair=1]</v>
      </c>
      <c r="B335" t="str">
        <f t="shared" si="141"/>
        <v>8091</v>
      </c>
      <c r="C335" t="str">
        <f t="shared" si="142"/>
        <v>8</v>
      </c>
      <c r="D335" t="str">
        <f t="shared" si="143"/>
        <v>0</v>
      </c>
      <c r="E335" t="str">
        <f t="shared" si="144"/>
        <v>9</v>
      </c>
      <c r="F335" t="str">
        <f t="shared" si="145"/>
        <v>1</v>
      </c>
      <c r="G335" t="str">
        <f t="shared" si="146"/>
        <v>[-0.009292701611917937, -0.39093995000456283, -0.5447991023212527, -0.013102656372863127]</v>
      </c>
      <c r="H335" t="s">
        <v>896</v>
      </c>
      <c r="I335">
        <f t="shared" si="147"/>
        <v>-9.29270161191793E-3</v>
      </c>
      <c r="J335">
        <f t="shared" si="148"/>
        <v>-0.390939950004562</v>
      </c>
      <c r="K335">
        <f t="shared" si="149"/>
        <v>-0.54479910232125195</v>
      </c>
      <c r="L335">
        <f t="shared" si="150"/>
        <v>-1.31026563728631E-2</v>
      </c>
      <c r="M335">
        <f>VALUE(VLOOKUP(B335,'LOOK UP Optimal Policy'!A:F,6,FALSE))</f>
        <v>0</v>
      </c>
      <c r="N335">
        <f t="shared" si="151"/>
        <v>0</v>
      </c>
      <c r="O335">
        <f t="shared" si="152"/>
        <v>1</v>
      </c>
      <c r="P335">
        <f t="shared" si="153"/>
        <v>0</v>
      </c>
      <c r="Q335">
        <f t="shared" si="154"/>
        <v>0</v>
      </c>
      <c r="R335">
        <f t="shared" si="155"/>
        <v>0</v>
      </c>
      <c r="S335">
        <f t="shared" si="156"/>
        <v>0</v>
      </c>
      <c r="T335">
        <f t="shared" si="157"/>
        <v>0</v>
      </c>
      <c r="U335">
        <f t="shared" si="158"/>
        <v>0</v>
      </c>
      <c r="V335">
        <f t="shared" si="159"/>
        <v>0</v>
      </c>
      <c r="W335">
        <f t="shared" si="160"/>
        <v>0</v>
      </c>
      <c r="X335">
        <f t="shared" si="161"/>
        <v>0</v>
      </c>
      <c r="Y335">
        <f t="shared" si="162"/>
        <v>0</v>
      </c>
      <c r="Z335">
        <f t="shared" si="163"/>
        <v>0</v>
      </c>
      <c r="AA335">
        <f t="shared" si="164"/>
        <v>0</v>
      </c>
      <c r="AB335">
        <f t="shared" si="165"/>
        <v>1</v>
      </c>
      <c r="AC335">
        <f t="shared" si="166"/>
        <v>1</v>
      </c>
      <c r="AD335">
        <f t="shared" si="167"/>
        <v>1</v>
      </c>
    </row>
    <row r="336" spans="1:30" x14ac:dyDescent="0.2">
      <c r="A336" t="str">
        <f t="shared" si="140"/>
        <v>State [sum=5, ace=0, dealerCard=2, Pair=0]</v>
      </c>
      <c r="B336" t="str">
        <f t="shared" si="141"/>
        <v>5020</v>
      </c>
      <c r="C336" t="str">
        <f t="shared" si="142"/>
        <v>5</v>
      </c>
      <c r="D336" t="str">
        <f t="shared" si="143"/>
        <v>0</v>
      </c>
      <c r="E336" t="str">
        <f t="shared" si="144"/>
        <v>2</v>
      </c>
      <c r="F336" t="str">
        <f t="shared" si="145"/>
        <v>0</v>
      </c>
      <c r="G336" t="str">
        <f t="shared" si="146"/>
        <v>[-0.001499766421965053, -0.19320490954590194, -0.37606193107584857, null]</v>
      </c>
      <c r="H336" t="s">
        <v>897</v>
      </c>
      <c r="I336">
        <f t="shared" si="147"/>
        <v>-1.49976642196505E-3</v>
      </c>
      <c r="J336">
        <f t="shared" si="148"/>
        <v>-0.193204909545901</v>
      </c>
      <c r="K336">
        <f t="shared" si="149"/>
        <v>-0.37606193107584801</v>
      </c>
      <c r="L336">
        <f t="shared" si="150"/>
        <v>-1E+17</v>
      </c>
      <c r="M336">
        <f>VALUE(VLOOKUP(B336,'LOOK UP Optimal Policy'!A:F,6,FALSE))</f>
        <v>0</v>
      </c>
      <c r="N336">
        <f t="shared" si="151"/>
        <v>0</v>
      </c>
      <c r="O336">
        <f t="shared" si="152"/>
        <v>1</v>
      </c>
      <c r="P336">
        <f t="shared" si="153"/>
        <v>0</v>
      </c>
      <c r="Q336">
        <f t="shared" si="154"/>
        <v>0</v>
      </c>
      <c r="R336">
        <f t="shared" si="155"/>
        <v>0</v>
      </c>
      <c r="S336">
        <f t="shared" si="156"/>
        <v>0</v>
      </c>
      <c r="T336">
        <f t="shared" si="157"/>
        <v>0</v>
      </c>
      <c r="U336">
        <f t="shared" si="158"/>
        <v>0</v>
      </c>
      <c r="V336">
        <f t="shared" si="159"/>
        <v>0</v>
      </c>
      <c r="W336">
        <f t="shared" si="160"/>
        <v>0</v>
      </c>
      <c r="X336">
        <f t="shared" si="161"/>
        <v>0</v>
      </c>
      <c r="Y336">
        <f t="shared" si="162"/>
        <v>0</v>
      </c>
      <c r="Z336">
        <f t="shared" si="163"/>
        <v>0</v>
      </c>
      <c r="AA336">
        <f t="shared" si="164"/>
        <v>0</v>
      </c>
      <c r="AB336">
        <f t="shared" si="165"/>
        <v>1</v>
      </c>
      <c r="AC336">
        <f t="shared" si="166"/>
        <v>1</v>
      </c>
      <c r="AD336">
        <f t="shared" si="167"/>
        <v>1</v>
      </c>
    </row>
    <row r="337" spans="1:30" x14ac:dyDescent="0.2">
      <c r="A337" t="str">
        <f t="shared" si="140"/>
        <v>State [sum=7, ace=0, dealerCard=7, Pair=0]</v>
      </c>
      <c r="B337" t="str">
        <f t="shared" si="141"/>
        <v>7070</v>
      </c>
      <c r="C337" t="str">
        <f t="shared" si="142"/>
        <v>7</v>
      </c>
      <c r="D337" t="str">
        <f t="shared" si="143"/>
        <v>0</v>
      </c>
      <c r="E337" t="str">
        <f t="shared" si="144"/>
        <v>7</v>
      </c>
      <c r="F337" t="str">
        <f t="shared" si="145"/>
        <v>0</v>
      </c>
      <c r="G337" t="str">
        <f t="shared" si="146"/>
        <v>[-0.008100960236723593, -0.4865045717324749, -0.8696693193666639, null]</v>
      </c>
      <c r="H337" t="s">
        <v>898</v>
      </c>
      <c r="I337">
        <f t="shared" si="147"/>
        <v>-8.1009602367235894E-3</v>
      </c>
      <c r="J337">
        <f t="shared" si="148"/>
        <v>-0.48650457173247402</v>
      </c>
      <c r="K337">
        <f t="shared" si="149"/>
        <v>-0.86966931936666303</v>
      </c>
      <c r="L337">
        <f t="shared" si="150"/>
        <v>-1E+17</v>
      </c>
      <c r="M337">
        <f>VALUE(VLOOKUP(B337,'LOOK UP Optimal Policy'!A:F,6,FALSE))</f>
        <v>0</v>
      </c>
      <c r="N337">
        <f t="shared" si="151"/>
        <v>0</v>
      </c>
      <c r="O337">
        <f t="shared" si="152"/>
        <v>1</v>
      </c>
      <c r="P337">
        <f t="shared" si="153"/>
        <v>0</v>
      </c>
      <c r="Q337">
        <f t="shared" si="154"/>
        <v>0</v>
      </c>
      <c r="R337">
        <f t="shared" si="155"/>
        <v>0</v>
      </c>
      <c r="S337">
        <f t="shared" si="156"/>
        <v>0</v>
      </c>
      <c r="T337">
        <f t="shared" si="157"/>
        <v>0</v>
      </c>
      <c r="U337">
        <f t="shared" si="158"/>
        <v>0</v>
      </c>
      <c r="V337">
        <f t="shared" si="159"/>
        <v>0</v>
      </c>
      <c r="W337">
        <f t="shared" si="160"/>
        <v>0</v>
      </c>
      <c r="X337">
        <f t="shared" si="161"/>
        <v>0</v>
      </c>
      <c r="Y337">
        <f t="shared" si="162"/>
        <v>0</v>
      </c>
      <c r="Z337">
        <f t="shared" si="163"/>
        <v>0</v>
      </c>
      <c r="AA337">
        <f t="shared" si="164"/>
        <v>0</v>
      </c>
      <c r="AB337">
        <f t="shared" si="165"/>
        <v>1</v>
      </c>
      <c r="AC337">
        <f t="shared" si="166"/>
        <v>1</v>
      </c>
      <c r="AD337">
        <f t="shared" si="167"/>
        <v>1</v>
      </c>
    </row>
    <row r="338" spans="1:30" x14ac:dyDescent="0.2">
      <c r="A338" t="str">
        <f t="shared" si="140"/>
        <v>State [sum=12, ace=1, dealerCard=9, Pair=0]</v>
      </c>
      <c r="B338" t="str">
        <f t="shared" si="141"/>
        <v>12190</v>
      </c>
      <c r="C338" t="str">
        <f t="shared" si="142"/>
        <v>12</v>
      </c>
      <c r="D338" t="str">
        <f t="shared" si="143"/>
        <v>1</v>
      </c>
      <c r="E338" t="str">
        <f t="shared" si="144"/>
        <v>9</v>
      </c>
      <c r="F338" t="str">
        <f t="shared" si="145"/>
        <v>0</v>
      </c>
      <c r="G338" t="str">
        <f t="shared" si="146"/>
        <v>[3.019722051656058E-4, -0.04805553903081268, -0.038862395162287226, null]</v>
      </c>
      <c r="H338" t="s">
        <v>899</v>
      </c>
      <c r="I338">
        <f t="shared" si="147"/>
        <v>3.0197220516560501E-4</v>
      </c>
      <c r="J338">
        <f t="shared" si="148"/>
        <v>-4.8055539030812597E-2</v>
      </c>
      <c r="K338">
        <f t="shared" si="149"/>
        <v>-3.8862395162287199E-2</v>
      </c>
      <c r="L338">
        <f t="shared" si="150"/>
        <v>-1E+17</v>
      </c>
      <c r="M338">
        <f>VALUE(VLOOKUP(B338,'LOOK UP Optimal Policy'!A:F,6,FALSE))</f>
        <v>0</v>
      </c>
      <c r="N338">
        <f t="shared" si="151"/>
        <v>0</v>
      </c>
      <c r="O338">
        <f t="shared" si="152"/>
        <v>1</v>
      </c>
      <c r="P338">
        <f t="shared" si="153"/>
        <v>0</v>
      </c>
      <c r="Q338">
        <f t="shared" si="154"/>
        <v>0</v>
      </c>
      <c r="R338">
        <f t="shared" si="155"/>
        <v>0</v>
      </c>
      <c r="S338">
        <f t="shared" si="156"/>
        <v>0</v>
      </c>
      <c r="T338">
        <f t="shared" si="157"/>
        <v>0</v>
      </c>
      <c r="U338">
        <f t="shared" si="158"/>
        <v>0</v>
      </c>
      <c r="V338">
        <f t="shared" si="159"/>
        <v>0</v>
      </c>
      <c r="W338">
        <f t="shared" si="160"/>
        <v>0</v>
      </c>
      <c r="X338">
        <f t="shared" si="161"/>
        <v>0</v>
      </c>
      <c r="Y338">
        <f t="shared" si="162"/>
        <v>0</v>
      </c>
      <c r="Z338">
        <f t="shared" si="163"/>
        <v>0</v>
      </c>
      <c r="AA338">
        <f t="shared" si="164"/>
        <v>0</v>
      </c>
      <c r="AB338">
        <f t="shared" si="165"/>
        <v>1</v>
      </c>
      <c r="AC338">
        <f t="shared" si="166"/>
        <v>1</v>
      </c>
      <c r="AD338">
        <f t="shared" si="167"/>
        <v>1</v>
      </c>
    </row>
    <row r="339" spans="1:30" x14ac:dyDescent="0.2">
      <c r="A339" t="str">
        <f t="shared" si="140"/>
        <v>State [sum=12, ace=1, dealerCard=9, Pair=1]</v>
      </c>
      <c r="B339" t="str">
        <f t="shared" si="141"/>
        <v>12191</v>
      </c>
      <c r="C339" t="str">
        <f t="shared" si="142"/>
        <v>12</v>
      </c>
      <c r="D339" t="str">
        <f t="shared" si="143"/>
        <v>1</v>
      </c>
      <c r="E339" t="str">
        <f t="shared" si="144"/>
        <v>9</v>
      </c>
      <c r="F339" t="str">
        <f t="shared" si="145"/>
        <v>1</v>
      </c>
      <c r="G339" t="str">
        <f t="shared" si="146"/>
        <v>[-0.002621249383742823, -0.3489379275535655, -0.4410836639262326, 0.023449718049239728]</v>
      </c>
      <c r="H339" t="s">
        <v>900</v>
      </c>
      <c r="I339">
        <f t="shared" si="147"/>
        <v>-2.62124938374282E-3</v>
      </c>
      <c r="J339">
        <f t="shared" si="148"/>
        <v>-0.34893792755356501</v>
      </c>
      <c r="K339">
        <f t="shared" si="149"/>
        <v>-0.44108366392623199</v>
      </c>
      <c r="L339">
        <f t="shared" si="150"/>
        <v>2.34497180492397E-2</v>
      </c>
      <c r="M339">
        <f>VALUE(VLOOKUP(B339,'LOOK UP Optimal Policy'!A:F,6,FALSE))</f>
        <v>3</v>
      </c>
      <c r="N339">
        <f t="shared" si="151"/>
        <v>3</v>
      </c>
      <c r="O339">
        <f t="shared" si="152"/>
        <v>1</v>
      </c>
      <c r="P339">
        <f t="shared" si="153"/>
        <v>0</v>
      </c>
      <c r="Q339">
        <f t="shared" si="154"/>
        <v>0</v>
      </c>
      <c r="R339">
        <f t="shared" si="155"/>
        <v>0</v>
      </c>
      <c r="S339">
        <f t="shared" si="156"/>
        <v>0</v>
      </c>
      <c r="T339">
        <f t="shared" si="157"/>
        <v>0</v>
      </c>
      <c r="U339">
        <f t="shared" si="158"/>
        <v>0</v>
      </c>
      <c r="V339">
        <f t="shared" si="159"/>
        <v>0</v>
      </c>
      <c r="W339">
        <f t="shared" si="160"/>
        <v>0</v>
      </c>
      <c r="X339">
        <f t="shared" si="161"/>
        <v>0</v>
      </c>
      <c r="Y339">
        <f t="shared" si="162"/>
        <v>0</v>
      </c>
      <c r="Z339">
        <f t="shared" si="163"/>
        <v>0</v>
      </c>
      <c r="AA339">
        <f t="shared" si="164"/>
        <v>0</v>
      </c>
      <c r="AB339">
        <f t="shared" si="165"/>
        <v>1</v>
      </c>
      <c r="AC339">
        <f t="shared" si="166"/>
        <v>1</v>
      </c>
      <c r="AD339">
        <f t="shared" si="167"/>
        <v>1</v>
      </c>
    </row>
    <row r="340" spans="1:30" x14ac:dyDescent="0.2">
      <c r="A340" t="str">
        <f t="shared" si="140"/>
        <v>State [sum=6, ace=0, dealerCard=5, Pair=0]</v>
      </c>
      <c r="B340" t="str">
        <f t="shared" si="141"/>
        <v>6050</v>
      </c>
      <c r="C340" t="str">
        <f t="shared" si="142"/>
        <v>6</v>
      </c>
      <c r="D340" t="str">
        <f t="shared" si="143"/>
        <v>0</v>
      </c>
      <c r="E340" t="str">
        <f t="shared" si="144"/>
        <v>5</v>
      </c>
      <c r="F340" t="str">
        <f t="shared" si="145"/>
        <v>0</v>
      </c>
      <c r="G340" t="str">
        <f t="shared" si="146"/>
        <v>[0.003838085989134314, 0.019299392002938263, -0.1789642618187639, null]</v>
      </c>
      <c r="H340" t="s">
        <v>901</v>
      </c>
      <c r="I340">
        <f t="shared" si="147"/>
        <v>3.8380859891343098E-3</v>
      </c>
      <c r="J340">
        <f t="shared" si="148"/>
        <v>1.92993920029382E-2</v>
      </c>
      <c r="K340">
        <f t="shared" si="149"/>
        <v>-0.17896426181876299</v>
      </c>
      <c r="L340">
        <f t="shared" si="150"/>
        <v>-1E+17</v>
      </c>
      <c r="M340">
        <f>VALUE(VLOOKUP(B340,'LOOK UP Optimal Policy'!A:F,6,FALSE))</f>
        <v>0</v>
      </c>
      <c r="N340">
        <f t="shared" si="151"/>
        <v>1</v>
      </c>
      <c r="O340">
        <f t="shared" si="152"/>
        <v>0</v>
      </c>
      <c r="P340">
        <f t="shared" si="153"/>
        <v>0</v>
      </c>
      <c r="Q340">
        <f t="shared" si="154"/>
        <v>0</v>
      </c>
      <c r="R340">
        <f t="shared" si="155"/>
        <v>0</v>
      </c>
      <c r="S340">
        <f t="shared" si="156"/>
        <v>0</v>
      </c>
      <c r="T340">
        <f t="shared" si="157"/>
        <v>0</v>
      </c>
      <c r="U340">
        <f t="shared" si="158"/>
        <v>0</v>
      </c>
      <c r="V340">
        <f t="shared" si="159"/>
        <v>0</v>
      </c>
      <c r="W340">
        <f t="shared" si="160"/>
        <v>0</v>
      </c>
      <c r="X340">
        <f t="shared" si="161"/>
        <v>0</v>
      </c>
      <c r="Y340">
        <f t="shared" si="162"/>
        <v>0.19887082393839078</v>
      </c>
      <c r="Z340">
        <f t="shared" si="163"/>
        <v>0</v>
      </c>
      <c r="AA340">
        <f t="shared" si="164"/>
        <v>0</v>
      </c>
      <c r="AB340">
        <f t="shared" si="165"/>
        <v>0.19887082393839078</v>
      </c>
      <c r="AC340">
        <f t="shared" si="166"/>
        <v>0</v>
      </c>
      <c r="AD340">
        <f t="shared" si="167"/>
        <v>0</v>
      </c>
    </row>
    <row r="341" spans="1:30" x14ac:dyDescent="0.2">
      <c r="A341" t="str">
        <f t="shared" si="140"/>
        <v>State [sum=6, ace=0, dealerCard=5, Pair=1]</v>
      </c>
      <c r="B341" t="str">
        <f t="shared" si="141"/>
        <v>6051</v>
      </c>
      <c r="C341" t="str">
        <f t="shared" si="142"/>
        <v>6</v>
      </c>
      <c r="D341" t="str">
        <f t="shared" si="143"/>
        <v>0</v>
      </c>
      <c r="E341" t="str">
        <f t="shared" si="144"/>
        <v>5</v>
      </c>
      <c r="F341" t="str">
        <f t="shared" si="145"/>
        <v>1</v>
      </c>
      <c r="G341" t="str">
        <f t="shared" si="146"/>
        <v>[0.0028310877204184796, -0.06246859553994806, -0.018540586577821632, 0.0076063112121799595]</v>
      </c>
      <c r="H341" t="s">
        <v>902</v>
      </c>
      <c r="I341">
        <f t="shared" si="147"/>
        <v>2.83108772041847E-3</v>
      </c>
      <c r="J341">
        <f t="shared" si="148"/>
        <v>-6.2468595539947998E-2</v>
      </c>
      <c r="K341">
        <f t="shared" si="149"/>
        <v>-1.8540586577821601E-2</v>
      </c>
      <c r="L341">
        <f t="shared" si="150"/>
        <v>7.60631121217995E-3</v>
      </c>
      <c r="M341">
        <f>VALUE(VLOOKUP(B341,'LOOK UP Optimal Policy'!A:F,6,FALSE))</f>
        <v>3</v>
      </c>
      <c r="N341">
        <f t="shared" si="151"/>
        <v>3</v>
      </c>
      <c r="O341">
        <f t="shared" si="152"/>
        <v>1</v>
      </c>
      <c r="P341">
        <f t="shared" si="153"/>
        <v>0</v>
      </c>
      <c r="Q341">
        <f t="shared" si="154"/>
        <v>0</v>
      </c>
      <c r="R341">
        <f t="shared" si="155"/>
        <v>0</v>
      </c>
      <c r="S341">
        <f t="shared" si="156"/>
        <v>0</v>
      </c>
      <c r="T341">
        <f t="shared" si="157"/>
        <v>0</v>
      </c>
      <c r="U341">
        <f t="shared" si="158"/>
        <v>0</v>
      </c>
      <c r="V341">
        <f t="shared" si="159"/>
        <v>0</v>
      </c>
      <c r="W341">
        <f t="shared" si="160"/>
        <v>0</v>
      </c>
      <c r="X341">
        <f t="shared" si="161"/>
        <v>0</v>
      </c>
      <c r="Y341">
        <f t="shared" si="162"/>
        <v>0</v>
      </c>
      <c r="Z341">
        <f t="shared" si="163"/>
        <v>0</v>
      </c>
      <c r="AA341">
        <f t="shared" si="164"/>
        <v>0</v>
      </c>
      <c r="AB341">
        <f t="shared" si="165"/>
        <v>1</v>
      </c>
      <c r="AC341">
        <f t="shared" si="166"/>
        <v>1</v>
      </c>
      <c r="AD341">
        <f t="shared" si="167"/>
        <v>1</v>
      </c>
    </row>
    <row r="342" spans="1:30" x14ac:dyDescent="0.2">
      <c r="A342" t="str">
        <f t="shared" si="140"/>
        <v>State [sum=5, ace=0, dealerCard=3, Pair=0]</v>
      </c>
      <c r="B342" t="str">
        <f t="shared" si="141"/>
        <v>5030</v>
      </c>
      <c r="C342" t="str">
        <f t="shared" si="142"/>
        <v>5</v>
      </c>
      <c r="D342" t="str">
        <f t="shared" si="143"/>
        <v>0</v>
      </c>
      <c r="E342" t="str">
        <f t="shared" si="144"/>
        <v>3</v>
      </c>
      <c r="F342" t="str">
        <f t="shared" si="145"/>
        <v>0</v>
      </c>
      <c r="G342" t="str">
        <f t="shared" si="146"/>
        <v>[0.001201129048194532, -0.1429355738957031, -0.3538599159379898, null]</v>
      </c>
      <c r="H342" t="s">
        <v>903</v>
      </c>
      <c r="I342">
        <f t="shared" si="147"/>
        <v>1.20112904819453E-3</v>
      </c>
      <c r="J342">
        <f t="shared" si="148"/>
        <v>-0.14293557389570299</v>
      </c>
      <c r="K342">
        <f t="shared" si="149"/>
        <v>-0.35385991593798899</v>
      </c>
      <c r="L342">
        <f t="shared" si="150"/>
        <v>-1E+17</v>
      </c>
      <c r="M342">
        <f>VALUE(VLOOKUP(B342,'LOOK UP Optimal Policy'!A:F,6,FALSE))</f>
        <v>0</v>
      </c>
      <c r="N342">
        <f t="shared" si="151"/>
        <v>0</v>
      </c>
      <c r="O342">
        <f t="shared" si="152"/>
        <v>1</v>
      </c>
      <c r="P342">
        <f t="shared" si="153"/>
        <v>0</v>
      </c>
      <c r="Q342">
        <f t="shared" si="154"/>
        <v>0</v>
      </c>
      <c r="R342">
        <f t="shared" si="155"/>
        <v>0</v>
      </c>
      <c r="S342">
        <f t="shared" si="156"/>
        <v>0</v>
      </c>
      <c r="T342">
        <f t="shared" si="157"/>
        <v>0</v>
      </c>
      <c r="U342">
        <f t="shared" si="158"/>
        <v>0</v>
      </c>
      <c r="V342">
        <f t="shared" si="159"/>
        <v>0</v>
      </c>
      <c r="W342">
        <f t="shared" si="160"/>
        <v>0</v>
      </c>
      <c r="X342">
        <f t="shared" si="161"/>
        <v>0</v>
      </c>
      <c r="Y342">
        <f t="shared" si="162"/>
        <v>0</v>
      </c>
      <c r="Z342">
        <f t="shared" si="163"/>
        <v>0</v>
      </c>
      <c r="AA342">
        <f t="shared" si="164"/>
        <v>0</v>
      </c>
      <c r="AB342">
        <f t="shared" si="165"/>
        <v>1</v>
      </c>
      <c r="AC342">
        <f t="shared" si="166"/>
        <v>1</v>
      </c>
      <c r="AD342">
        <f t="shared" si="167"/>
        <v>1</v>
      </c>
    </row>
    <row r="343" spans="1:30" x14ac:dyDescent="0.2">
      <c r="A343" t="str">
        <f t="shared" si="140"/>
        <v>State [sum=20, ace=0, dealerCard=10, Pair=1]</v>
      </c>
      <c r="B343" t="str">
        <f t="shared" si="141"/>
        <v>200101</v>
      </c>
      <c r="C343" t="str">
        <f t="shared" si="142"/>
        <v>20</v>
      </c>
      <c r="D343" t="str">
        <f t="shared" si="143"/>
        <v>0</v>
      </c>
      <c r="E343" t="str">
        <f t="shared" si="144"/>
        <v>10</v>
      </c>
      <c r="F343" t="str">
        <f t="shared" si="145"/>
        <v>1</v>
      </c>
      <c r="G343" t="str">
        <f t="shared" si="146"/>
        <v>[-0.9070234881617563, 0.26686893305111253, -1.6646773630344873, -0.01644568620066049]</v>
      </c>
      <c r="H343" t="s">
        <v>904</v>
      </c>
      <c r="I343">
        <f t="shared" si="147"/>
        <v>-0.90702348816175604</v>
      </c>
      <c r="J343">
        <f t="shared" si="148"/>
        <v>0.26686893305111198</v>
      </c>
      <c r="K343">
        <f t="shared" si="149"/>
        <v>-1.66467736303448</v>
      </c>
      <c r="L343">
        <f t="shared" si="150"/>
        <v>1.6445686200660399E-2</v>
      </c>
      <c r="M343">
        <f>VALUE(VLOOKUP(B343,'LOOK UP Optimal Policy'!A:F,6,FALSE))</f>
        <v>1</v>
      </c>
      <c r="N343">
        <f t="shared" si="151"/>
        <v>1</v>
      </c>
      <c r="O343">
        <f t="shared" si="152"/>
        <v>1</v>
      </c>
      <c r="P343">
        <f t="shared" si="153"/>
        <v>0</v>
      </c>
      <c r="Q343">
        <f t="shared" si="154"/>
        <v>0</v>
      </c>
      <c r="R343">
        <f t="shared" si="155"/>
        <v>0</v>
      </c>
      <c r="S343">
        <f t="shared" si="156"/>
        <v>0</v>
      </c>
      <c r="T343">
        <f t="shared" si="157"/>
        <v>0</v>
      </c>
      <c r="U343">
        <f t="shared" si="158"/>
        <v>0</v>
      </c>
      <c r="V343">
        <f t="shared" si="159"/>
        <v>0</v>
      </c>
      <c r="W343">
        <f t="shared" si="160"/>
        <v>0</v>
      </c>
      <c r="X343">
        <f t="shared" si="161"/>
        <v>0</v>
      </c>
      <c r="Y343">
        <f t="shared" si="162"/>
        <v>0</v>
      </c>
      <c r="Z343">
        <f t="shared" si="163"/>
        <v>0</v>
      </c>
      <c r="AA343">
        <f t="shared" si="164"/>
        <v>0</v>
      </c>
      <c r="AB343">
        <f t="shared" si="165"/>
        <v>1</v>
      </c>
      <c r="AC343">
        <f t="shared" si="166"/>
        <v>1</v>
      </c>
      <c r="AD343">
        <f t="shared" si="167"/>
        <v>1</v>
      </c>
    </row>
    <row r="344" spans="1:30" x14ac:dyDescent="0.2">
      <c r="A344" t="str">
        <f t="shared" si="140"/>
        <v>State [sum=20, ace=0, dealerCard=10, Pair=0]</v>
      </c>
      <c r="B344" t="str">
        <f t="shared" si="141"/>
        <v>200100</v>
      </c>
      <c r="C344" t="str">
        <f t="shared" si="142"/>
        <v>20</v>
      </c>
      <c r="D344" t="str">
        <f t="shared" si="143"/>
        <v>0</v>
      </c>
      <c r="E344" t="str">
        <f t="shared" si="144"/>
        <v>10</v>
      </c>
      <c r="F344" t="str">
        <f t="shared" si="145"/>
        <v>0</v>
      </c>
      <c r="G344" t="str">
        <f t="shared" si="146"/>
        <v>[-0.9079396756732452, -0.0036659778381705078, -1.7289936499139131, null]</v>
      </c>
      <c r="H344" t="s">
        <v>905</v>
      </c>
      <c r="I344">
        <f t="shared" si="147"/>
        <v>-0.90793967567324496</v>
      </c>
      <c r="J344">
        <f t="shared" si="148"/>
        <v>-3.6659778381705E-3</v>
      </c>
      <c r="K344">
        <f t="shared" si="149"/>
        <v>-1.72899364991391</v>
      </c>
      <c r="L344">
        <f t="shared" si="150"/>
        <v>-1E+17</v>
      </c>
      <c r="M344">
        <f>VALUE(VLOOKUP(B344,'LOOK UP Optimal Policy'!A:F,6,FALSE))</f>
        <v>1</v>
      </c>
      <c r="N344">
        <f t="shared" si="151"/>
        <v>1</v>
      </c>
      <c r="O344">
        <f t="shared" si="152"/>
        <v>1</v>
      </c>
      <c r="P344">
        <f t="shared" si="153"/>
        <v>0</v>
      </c>
      <c r="Q344">
        <f t="shared" si="154"/>
        <v>0</v>
      </c>
      <c r="R344">
        <f t="shared" si="155"/>
        <v>0</v>
      </c>
      <c r="S344">
        <f t="shared" si="156"/>
        <v>0</v>
      </c>
      <c r="T344">
        <f t="shared" si="157"/>
        <v>0</v>
      </c>
      <c r="U344">
        <f t="shared" si="158"/>
        <v>0</v>
      </c>
      <c r="V344">
        <f t="shared" si="159"/>
        <v>0</v>
      </c>
      <c r="W344">
        <f t="shared" si="160"/>
        <v>0</v>
      </c>
      <c r="X344">
        <f t="shared" si="161"/>
        <v>0</v>
      </c>
      <c r="Y344">
        <f t="shared" si="162"/>
        <v>0</v>
      </c>
      <c r="Z344">
        <f t="shared" si="163"/>
        <v>0</v>
      </c>
      <c r="AA344">
        <f t="shared" si="164"/>
        <v>0</v>
      </c>
      <c r="AB344">
        <f t="shared" si="165"/>
        <v>1</v>
      </c>
      <c r="AC344">
        <f t="shared" si="166"/>
        <v>1</v>
      </c>
      <c r="AD344">
        <f t="shared" si="167"/>
        <v>1</v>
      </c>
    </row>
    <row r="345" spans="1:30" x14ac:dyDescent="0.2">
      <c r="A345" t="str">
        <f t="shared" si="140"/>
        <v>State [sum=7, ace=0, dealerCard=8, Pair=0]</v>
      </c>
      <c r="B345" t="str">
        <f t="shared" si="141"/>
        <v>7080</v>
      </c>
      <c r="C345" t="str">
        <f t="shared" si="142"/>
        <v>7</v>
      </c>
      <c r="D345" t="str">
        <f t="shared" si="143"/>
        <v>0</v>
      </c>
      <c r="E345" t="str">
        <f t="shared" si="144"/>
        <v>8</v>
      </c>
      <c r="F345" t="str">
        <f t="shared" si="145"/>
        <v>0</v>
      </c>
      <c r="G345" t="str">
        <f t="shared" si="146"/>
        <v>[-0.01658885603399011, -0.4585760957081361, -0.8834528693610347, null]</v>
      </c>
      <c r="H345" t="s">
        <v>906</v>
      </c>
      <c r="I345">
        <f t="shared" si="147"/>
        <v>-1.6588856033990101E-2</v>
      </c>
      <c r="J345">
        <f t="shared" si="148"/>
        <v>-0.45857609570813601</v>
      </c>
      <c r="K345">
        <f t="shared" si="149"/>
        <v>-0.88345286936103395</v>
      </c>
      <c r="L345">
        <f t="shared" si="150"/>
        <v>-1E+17</v>
      </c>
      <c r="M345">
        <f>VALUE(VLOOKUP(B345,'LOOK UP Optimal Policy'!A:F,6,FALSE))</f>
        <v>0</v>
      </c>
      <c r="N345">
        <f t="shared" si="151"/>
        <v>0</v>
      </c>
      <c r="O345">
        <f t="shared" si="152"/>
        <v>1</v>
      </c>
      <c r="P345">
        <f t="shared" si="153"/>
        <v>0</v>
      </c>
      <c r="Q345">
        <f t="shared" si="154"/>
        <v>0</v>
      </c>
      <c r="R345">
        <f t="shared" si="155"/>
        <v>0</v>
      </c>
      <c r="S345">
        <f t="shared" si="156"/>
        <v>0</v>
      </c>
      <c r="T345">
        <f t="shared" si="157"/>
        <v>0</v>
      </c>
      <c r="U345">
        <f t="shared" si="158"/>
        <v>0</v>
      </c>
      <c r="V345">
        <f t="shared" si="159"/>
        <v>0</v>
      </c>
      <c r="W345">
        <f t="shared" si="160"/>
        <v>0</v>
      </c>
      <c r="X345">
        <f t="shared" si="161"/>
        <v>0</v>
      </c>
      <c r="Y345">
        <f t="shared" si="162"/>
        <v>0</v>
      </c>
      <c r="Z345">
        <f t="shared" si="163"/>
        <v>0</v>
      </c>
      <c r="AA345">
        <f t="shared" si="164"/>
        <v>0</v>
      </c>
      <c r="AB345">
        <f t="shared" si="165"/>
        <v>1</v>
      </c>
      <c r="AC345">
        <f t="shared" si="166"/>
        <v>1</v>
      </c>
      <c r="AD345">
        <f t="shared" si="167"/>
        <v>1</v>
      </c>
    </row>
    <row r="346" spans="1:30" x14ac:dyDescent="0.2">
      <c r="A346" t="str">
        <f t="shared" si="140"/>
        <v>State [sum=4, ace=0, dealerCard=1, Pair=0]</v>
      </c>
      <c r="B346" t="str">
        <f t="shared" si="141"/>
        <v>4010</v>
      </c>
      <c r="C346" t="str">
        <f t="shared" si="142"/>
        <v>4</v>
      </c>
      <c r="D346" t="str">
        <f t="shared" si="143"/>
        <v>0</v>
      </c>
      <c r="E346" t="str">
        <f t="shared" si="144"/>
        <v>1</v>
      </c>
      <c r="F346" t="str">
        <f t="shared" si="145"/>
        <v>0</v>
      </c>
      <c r="G346" t="str">
        <f t="shared" si="146"/>
        <v>[-2.6076999959344735E-4, -0.04901034075030368, -0.0988086582818804, null]</v>
      </c>
      <c r="H346" t="s">
        <v>907</v>
      </c>
      <c r="I346">
        <f t="shared" si="147"/>
        <v>-2.6076999959344702E-4</v>
      </c>
      <c r="J346">
        <f t="shared" si="148"/>
        <v>-4.9010340750303603E-2</v>
      </c>
      <c r="K346">
        <f t="shared" si="149"/>
        <v>-9.8808658281880402E-2</v>
      </c>
      <c r="L346">
        <f t="shared" si="150"/>
        <v>-1E+17</v>
      </c>
      <c r="M346">
        <f>VALUE(VLOOKUP(B346,'LOOK UP Optimal Policy'!A:F,6,FALSE))</f>
        <v>0</v>
      </c>
      <c r="N346">
        <f t="shared" si="151"/>
        <v>0</v>
      </c>
      <c r="O346">
        <f t="shared" si="152"/>
        <v>1</v>
      </c>
      <c r="P346">
        <f t="shared" si="153"/>
        <v>0</v>
      </c>
      <c r="Q346">
        <f t="shared" si="154"/>
        <v>0</v>
      </c>
      <c r="R346">
        <f t="shared" si="155"/>
        <v>0</v>
      </c>
      <c r="S346">
        <f t="shared" si="156"/>
        <v>0</v>
      </c>
      <c r="T346">
        <f t="shared" si="157"/>
        <v>0</v>
      </c>
      <c r="U346">
        <f t="shared" si="158"/>
        <v>0</v>
      </c>
      <c r="V346">
        <f t="shared" si="159"/>
        <v>0</v>
      </c>
      <c r="W346">
        <f t="shared" si="160"/>
        <v>0</v>
      </c>
      <c r="X346">
        <f t="shared" si="161"/>
        <v>0</v>
      </c>
      <c r="Y346">
        <f t="shared" si="162"/>
        <v>0</v>
      </c>
      <c r="Z346">
        <f t="shared" si="163"/>
        <v>0</v>
      </c>
      <c r="AA346">
        <f t="shared" si="164"/>
        <v>0</v>
      </c>
      <c r="AB346">
        <f t="shared" si="165"/>
        <v>1</v>
      </c>
      <c r="AC346">
        <f t="shared" si="166"/>
        <v>1</v>
      </c>
      <c r="AD346">
        <f t="shared" si="167"/>
        <v>1</v>
      </c>
    </row>
    <row r="347" spans="1:30" x14ac:dyDescent="0.2">
      <c r="A347" t="str">
        <f t="shared" si="140"/>
        <v>State [sum=4, ace=0, dealerCard=1, Pair=1]</v>
      </c>
      <c r="B347" t="str">
        <f t="shared" si="141"/>
        <v>4011</v>
      </c>
      <c r="C347" t="str">
        <f t="shared" si="142"/>
        <v>4</v>
      </c>
      <c r="D347" t="str">
        <f t="shared" si="143"/>
        <v>0</v>
      </c>
      <c r="E347" t="str">
        <f t="shared" si="144"/>
        <v>1</v>
      </c>
      <c r="F347" t="str">
        <f t="shared" si="145"/>
        <v>1</v>
      </c>
      <c r="G347" t="str">
        <f t="shared" si="146"/>
        <v>[-0.006147646115446571, -0.4602952440582898, -0.9961925505357928, -0.005092479476417743]</v>
      </c>
      <c r="H347" t="s">
        <v>908</v>
      </c>
      <c r="I347">
        <f t="shared" si="147"/>
        <v>-6.1476461154465704E-3</v>
      </c>
      <c r="J347">
        <f t="shared" si="148"/>
        <v>-0.46029524405828898</v>
      </c>
      <c r="K347">
        <f t="shared" si="149"/>
        <v>-0.99619255053579203</v>
      </c>
      <c r="L347">
        <f t="shared" si="150"/>
        <v>-5.0924794764177399E-3</v>
      </c>
      <c r="M347">
        <f>VALUE(VLOOKUP(B347,'LOOK UP Optimal Policy'!A:F,6,FALSE))</f>
        <v>0</v>
      </c>
      <c r="N347">
        <f t="shared" si="151"/>
        <v>3</v>
      </c>
      <c r="O347">
        <f t="shared" si="152"/>
        <v>0</v>
      </c>
      <c r="P347">
        <f t="shared" si="153"/>
        <v>0</v>
      </c>
      <c r="Q347">
        <f t="shared" si="154"/>
        <v>0</v>
      </c>
      <c r="R347">
        <f t="shared" si="155"/>
        <v>0</v>
      </c>
      <c r="S347">
        <f t="shared" si="156"/>
        <v>0</v>
      </c>
      <c r="T347">
        <f t="shared" si="157"/>
        <v>0</v>
      </c>
      <c r="U347">
        <f t="shared" si="158"/>
        <v>0</v>
      </c>
      <c r="V347">
        <f t="shared" si="159"/>
        <v>0</v>
      </c>
      <c r="W347">
        <f t="shared" si="160"/>
        <v>0</v>
      </c>
      <c r="X347">
        <f t="shared" si="161"/>
        <v>0</v>
      </c>
      <c r="Y347">
        <f t="shared" si="162"/>
        <v>0</v>
      </c>
      <c r="Z347">
        <f t="shared" si="163"/>
        <v>0</v>
      </c>
      <c r="AA347">
        <f t="shared" si="164"/>
        <v>1.2072009605370229</v>
      </c>
      <c r="AB347">
        <f t="shared" si="165"/>
        <v>1.2072009605370229</v>
      </c>
      <c r="AC347">
        <f t="shared" si="166"/>
        <v>1</v>
      </c>
      <c r="AD347">
        <f t="shared" si="167"/>
        <v>1</v>
      </c>
    </row>
    <row r="348" spans="1:30" x14ac:dyDescent="0.2">
      <c r="A348" t="str">
        <f t="shared" si="140"/>
        <v>State [sum=6, ace=0, dealerCard=6, Pair=0]</v>
      </c>
      <c r="B348" t="str">
        <f t="shared" si="141"/>
        <v>6060</v>
      </c>
      <c r="C348" t="str">
        <f t="shared" si="142"/>
        <v>6</v>
      </c>
      <c r="D348" t="str">
        <f t="shared" si="143"/>
        <v>0</v>
      </c>
      <c r="E348" t="str">
        <f t="shared" si="144"/>
        <v>6</v>
      </c>
      <c r="F348" t="str">
        <f t="shared" si="145"/>
        <v>0</v>
      </c>
      <c r="G348" t="str">
        <f t="shared" si="146"/>
        <v>[0.004153785101248198, -0.061029057055162005, -0.1180778524749242, null]</v>
      </c>
      <c r="H348" t="s">
        <v>909</v>
      </c>
      <c r="I348">
        <f t="shared" si="147"/>
        <v>4.1537851012481896E-3</v>
      </c>
      <c r="J348">
        <f t="shared" si="148"/>
        <v>-6.1029057055161998E-2</v>
      </c>
      <c r="K348">
        <f t="shared" si="149"/>
        <v>-0.118077852474924</v>
      </c>
      <c r="L348">
        <f t="shared" si="150"/>
        <v>-1E+17</v>
      </c>
      <c r="M348">
        <f>VALUE(VLOOKUP(B348,'LOOK UP Optimal Policy'!A:F,6,FALSE))</f>
        <v>0</v>
      </c>
      <c r="N348">
        <f t="shared" si="151"/>
        <v>0</v>
      </c>
      <c r="O348">
        <f t="shared" si="152"/>
        <v>1</v>
      </c>
      <c r="P348">
        <f t="shared" si="153"/>
        <v>0</v>
      </c>
      <c r="Q348">
        <f t="shared" si="154"/>
        <v>0</v>
      </c>
      <c r="R348">
        <f t="shared" si="155"/>
        <v>0</v>
      </c>
      <c r="S348">
        <f t="shared" si="156"/>
        <v>0</v>
      </c>
      <c r="T348">
        <f t="shared" si="157"/>
        <v>0</v>
      </c>
      <c r="U348">
        <f t="shared" si="158"/>
        <v>0</v>
      </c>
      <c r="V348">
        <f t="shared" si="159"/>
        <v>0</v>
      </c>
      <c r="W348">
        <f t="shared" si="160"/>
        <v>0</v>
      </c>
      <c r="X348">
        <f t="shared" si="161"/>
        <v>0</v>
      </c>
      <c r="Y348">
        <f t="shared" si="162"/>
        <v>0</v>
      </c>
      <c r="Z348">
        <f t="shared" si="163"/>
        <v>0</v>
      </c>
      <c r="AA348">
        <f t="shared" si="164"/>
        <v>0</v>
      </c>
      <c r="AB348">
        <f t="shared" si="165"/>
        <v>1</v>
      </c>
      <c r="AC348">
        <f t="shared" si="166"/>
        <v>1</v>
      </c>
      <c r="AD348">
        <f t="shared" si="167"/>
        <v>1</v>
      </c>
    </row>
    <row r="349" spans="1:30" x14ac:dyDescent="0.2">
      <c r="A349" t="str">
        <f t="shared" si="140"/>
        <v>State [sum=6, ace=0, dealerCard=6, Pair=1]</v>
      </c>
      <c r="B349" t="str">
        <f t="shared" si="141"/>
        <v>6061</v>
      </c>
      <c r="C349" t="str">
        <f t="shared" si="142"/>
        <v>6</v>
      </c>
      <c r="D349" t="str">
        <f t="shared" si="143"/>
        <v>0</v>
      </c>
      <c r="E349" t="str">
        <f t="shared" si="144"/>
        <v>6</v>
      </c>
      <c r="F349" t="str">
        <f t="shared" si="145"/>
        <v>1</v>
      </c>
      <c r="G349" t="str">
        <f t="shared" si="146"/>
        <v>[0.003148773701081194, -0.12386570484799993, 0.12008908562799359, 0.0080596124429269]</v>
      </c>
      <c r="H349" t="s">
        <v>910</v>
      </c>
      <c r="I349">
        <f t="shared" si="147"/>
        <v>3.1487737010811902E-3</v>
      </c>
      <c r="J349">
        <f t="shared" si="148"/>
        <v>-0.123865704847999</v>
      </c>
      <c r="K349">
        <f t="shared" si="149"/>
        <v>0.120089085627993</v>
      </c>
      <c r="L349">
        <f t="shared" si="150"/>
        <v>-1E+17</v>
      </c>
      <c r="M349">
        <f>VALUE(VLOOKUP(B349,'LOOK UP Optimal Policy'!A:F,6,FALSE))</f>
        <v>3</v>
      </c>
      <c r="N349">
        <f t="shared" si="151"/>
        <v>2</v>
      </c>
      <c r="O349">
        <f t="shared" si="152"/>
        <v>0</v>
      </c>
      <c r="P349">
        <f t="shared" si="153"/>
        <v>0</v>
      </c>
      <c r="Q349">
        <f t="shared" si="154"/>
        <v>0</v>
      </c>
      <c r="R349">
        <f t="shared" si="155"/>
        <v>0</v>
      </c>
      <c r="S349">
        <f t="shared" si="156"/>
        <v>0</v>
      </c>
      <c r="T349">
        <f t="shared" si="157"/>
        <v>0</v>
      </c>
      <c r="U349">
        <f t="shared" si="158"/>
        <v>0</v>
      </c>
      <c r="V349">
        <f t="shared" si="159"/>
        <v>0</v>
      </c>
      <c r="W349">
        <f t="shared" si="160"/>
        <v>0</v>
      </c>
      <c r="X349">
        <f t="shared" si="161"/>
        <v>-8.327151420719104E+17</v>
      </c>
      <c r="Y349">
        <f t="shared" si="162"/>
        <v>0</v>
      </c>
      <c r="Z349">
        <f t="shared" si="163"/>
        <v>0</v>
      </c>
      <c r="AA349">
        <f t="shared" si="164"/>
        <v>0</v>
      </c>
      <c r="AB349">
        <f t="shared" si="165"/>
        <v>8.327151420719104E+17</v>
      </c>
      <c r="AC349">
        <f t="shared" si="166"/>
        <v>0</v>
      </c>
      <c r="AD349">
        <f t="shared" si="167"/>
        <v>0</v>
      </c>
    </row>
    <row r="350" spans="1:30" x14ac:dyDescent="0.2">
      <c r="A350" t="str">
        <f t="shared" si="140"/>
        <v>State [sum=5, ace=0, dealerCard=4, Pair=0]</v>
      </c>
      <c r="B350" t="str">
        <f t="shared" si="141"/>
        <v>5040</v>
      </c>
      <c r="C350" t="str">
        <f t="shared" si="142"/>
        <v>5</v>
      </c>
      <c r="D350" t="str">
        <f t="shared" si="143"/>
        <v>0</v>
      </c>
      <c r="E350" t="str">
        <f t="shared" si="144"/>
        <v>4</v>
      </c>
      <c r="F350" t="str">
        <f t="shared" si="145"/>
        <v>0</v>
      </c>
      <c r="G350" t="str">
        <f t="shared" si="146"/>
        <v>[0.0023246886983554005, -0.05902725299663924, -0.2509604284205438, null]</v>
      </c>
      <c r="H350" t="s">
        <v>911</v>
      </c>
      <c r="I350">
        <f t="shared" si="147"/>
        <v>2.3246886983554001E-3</v>
      </c>
      <c r="J350">
        <f t="shared" si="148"/>
        <v>-5.9027252996639197E-2</v>
      </c>
      <c r="K350">
        <f t="shared" si="149"/>
        <v>-0.250960428420543</v>
      </c>
      <c r="L350">
        <f t="shared" si="150"/>
        <v>-1E+17</v>
      </c>
      <c r="M350">
        <f>VALUE(VLOOKUP(B350,'LOOK UP Optimal Policy'!A:F,6,FALSE))</f>
        <v>0</v>
      </c>
      <c r="N350">
        <f t="shared" si="151"/>
        <v>0</v>
      </c>
      <c r="O350">
        <f t="shared" si="152"/>
        <v>1</v>
      </c>
      <c r="P350">
        <f t="shared" si="153"/>
        <v>0</v>
      </c>
      <c r="Q350">
        <f t="shared" si="154"/>
        <v>0</v>
      </c>
      <c r="R350">
        <f t="shared" si="155"/>
        <v>0</v>
      </c>
      <c r="S350">
        <f t="shared" si="156"/>
        <v>0</v>
      </c>
      <c r="T350">
        <f t="shared" si="157"/>
        <v>0</v>
      </c>
      <c r="U350">
        <f t="shared" si="158"/>
        <v>0</v>
      </c>
      <c r="V350">
        <f t="shared" si="159"/>
        <v>0</v>
      </c>
      <c r="W350">
        <f t="shared" si="160"/>
        <v>0</v>
      </c>
      <c r="X350">
        <f t="shared" si="161"/>
        <v>0</v>
      </c>
      <c r="Y350">
        <f t="shared" si="162"/>
        <v>0</v>
      </c>
      <c r="Z350">
        <f t="shared" si="163"/>
        <v>0</v>
      </c>
      <c r="AA350">
        <f t="shared" si="164"/>
        <v>0</v>
      </c>
      <c r="AB350">
        <f t="shared" si="165"/>
        <v>1</v>
      </c>
      <c r="AC350">
        <f t="shared" si="166"/>
        <v>1</v>
      </c>
      <c r="AD350">
        <f t="shared" si="167"/>
        <v>1</v>
      </c>
    </row>
    <row r="351" spans="1:30" x14ac:dyDescent="0.2">
      <c r="A351" t="str">
        <f t="shared" si="140"/>
        <v>State [sum=7, ace=0, dealerCard=9, Pair=0]</v>
      </c>
      <c r="B351" t="str">
        <f t="shared" si="141"/>
        <v>7090</v>
      </c>
      <c r="C351" t="str">
        <f t="shared" si="142"/>
        <v>7</v>
      </c>
      <c r="D351" t="str">
        <f t="shared" si="143"/>
        <v>0</v>
      </c>
      <c r="E351" t="str">
        <f t="shared" si="144"/>
        <v>9</v>
      </c>
      <c r="F351" t="str">
        <f t="shared" si="145"/>
        <v>0</v>
      </c>
      <c r="G351" t="str">
        <f t="shared" si="146"/>
        <v>[-0.014758657603461121, -0.42633179046995523, -0.8899824571022289, null]</v>
      </c>
      <c r="H351" t="s">
        <v>912</v>
      </c>
      <c r="I351">
        <f t="shared" si="147"/>
        <v>-1.47586576034611E-2</v>
      </c>
      <c r="J351">
        <f t="shared" si="148"/>
        <v>-0.42633179046995501</v>
      </c>
      <c r="K351">
        <f t="shared" si="149"/>
        <v>-0.88998245710222801</v>
      </c>
      <c r="L351">
        <f t="shared" si="150"/>
        <v>-1E+17</v>
      </c>
      <c r="M351">
        <f>VALUE(VLOOKUP(B351,'LOOK UP Optimal Policy'!A:F,6,FALSE))</f>
        <v>0</v>
      </c>
      <c r="N351">
        <f t="shared" si="151"/>
        <v>0</v>
      </c>
      <c r="O351">
        <f t="shared" si="152"/>
        <v>1</v>
      </c>
      <c r="P351">
        <f t="shared" si="153"/>
        <v>0</v>
      </c>
      <c r="Q351">
        <f t="shared" si="154"/>
        <v>0</v>
      </c>
      <c r="R351">
        <f t="shared" si="155"/>
        <v>0</v>
      </c>
      <c r="S351">
        <f t="shared" si="156"/>
        <v>0</v>
      </c>
      <c r="T351">
        <f t="shared" si="157"/>
        <v>0</v>
      </c>
      <c r="U351">
        <f t="shared" si="158"/>
        <v>0</v>
      </c>
      <c r="V351">
        <f t="shared" si="159"/>
        <v>0</v>
      </c>
      <c r="W351">
        <f t="shared" si="160"/>
        <v>0</v>
      </c>
      <c r="X351">
        <f t="shared" si="161"/>
        <v>0</v>
      </c>
      <c r="Y351">
        <f t="shared" si="162"/>
        <v>0</v>
      </c>
      <c r="Z351">
        <f t="shared" si="163"/>
        <v>0</v>
      </c>
      <c r="AA351">
        <f t="shared" si="164"/>
        <v>0</v>
      </c>
      <c r="AB351">
        <f t="shared" si="165"/>
        <v>1</v>
      </c>
      <c r="AC351">
        <f t="shared" si="166"/>
        <v>1</v>
      </c>
      <c r="AD351">
        <f t="shared" si="167"/>
        <v>1</v>
      </c>
    </row>
    <row r="352" spans="1:30" x14ac:dyDescent="0.2">
      <c r="A352" t="str">
        <f t="shared" si="140"/>
        <v>State [sum=4, ace=0, dealerCard=2, Pair=0]</v>
      </c>
      <c r="B352" t="str">
        <f t="shared" si="141"/>
        <v>4020</v>
      </c>
      <c r="C352" t="str">
        <f t="shared" si="142"/>
        <v>4</v>
      </c>
      <c r="D352" t="str">
        <f t="shared" si="143"/>
        <v>0</v>
      </c>
      <c r="E352" t="str">
        <f t="shared" si="144"/>
        <v>2</v>
      </c>
      <c r="F352" t="str">
        <f t="shared" si="145"/>
        <v>0</v>
      </c>
      <c r="G352" t="str">
        <f t="shared" si="146"/>
        <v>[3.8495916049831655E-4, -1.878979189808526E-4, -0.0790166926679159, null]</v>
      </c>
      <c r="H352" t="s">
        <v>913</v>
      </c>
      <c r="I352">
        <f t="shared" si="147"/>
        <v>3.8495916049831601E-4</v>
      </c>
      <c r="J352">
        <f t="shared" si="148"/>
        <v>-1.8789791898085199E-4</v>
      </c>
      <c r="K352">
        <f t="shared" si="149"/>
        <v>-7.9016692667915903E-2</v>
      </c>
      <c r="L352">
        <f t="shared" si="150"/>
        <v>-1E+17</v>
      </c>
      <c r="M352">
        <f>VALUE(VLOOKUP(B352,'LOOK UP Optimal Policy'!A:F,6,FALSE))</f>
        <v>0</v>
      </c>
      <c r="N352">
        <f t="shared" si="151"/>
        <v>0</v>
      </c>
      <c r="O352">
        <f t="shared" si="152"/>
        <v>1</v>
      </c>
      <c r="P352">
        <f t="shared" si="153"/>
        <v>0</v>
      </c>
      <c r="Q352">
        <f t="shared" si="154"/>
        <v>0</v>
      </c>
      <c r="R352">
        <f t="shared" si="155"/>
        <v>0</v>
      </c>
      <c r="S352">
        <f t="shared" si="156"/>
        <v>0</v>
      </c>
      <c r="T352">
        <f t="shared" si="157"/>
        <v>0</v>
      </c>
      <c r="U352">
        <f t="shared" si="158"/>
        <v>0</v>
      </c>
      <c r="V352">
        <f t="shared" si="159"/>
        <v>0</v>
      </c>
      <c r="W352">
        <f t="shared" si="160"/>
        <v>0</v>
      </c>
      <c r="X352">
        <f t="shared" si="161"/>
        <v>0</v>
      </c>
      <c r="Y352">
        <f t="shared" si="162"/>
        <v>0</v>
      </c>
      <c r="Z352">
        <f t="shared" si="163"/>
        <v>0</v>
      </c>
      <c r="AA352">
        <f t="shared" si="164"/>
        <v>0</v>
      </c>
      <c r="AB352">
        <f t="shared" si="165"/>
        <v>1</v>
      </c>
      <c r="AC352">
        <f t="shared" si="166"/>
        <v>1</v>
      </c>
      <c r="AD352">
        <f t="shared" si="167"/>
        <v>1</v>
      </c>
    </row>
    <row r="353" spans="1:30" x14ac:dyDescent="0.2">
      <c r="A353" t="str">
        <f t="shared" si="140"/>
        <v>State [sum=5, ace=0, dealerCard=10, Pair=0]</v>
      </c>
      <c r="B353" t="str">
        <f t="shared" si="141"/>
        <v>50100</v>
      </c>
      <c r="C353" t="str">
        <f t="shared" si="142"/>
        <v>5</v>
      </c>
      <c r="D353" t="str">
        <f t="shared" si="143"/>
        <v>0</v>
      </c>
      <c r="E353" t="str">
        <f t="shared" si="144"/>
        <v>10</v>
      </c>
      <c r="F353" t="str">
        <f t="shared" si="145"/>
        <v>0</v>
      </c>
      <c r="G353" t="str">
        <f t="shared" si="146"/>
        <v>[-0.014118141693052498, -0.6415998099845086, -0.9288059249479997, null]</v>
      </c>
      <c r="H353" t="s">
        <v>914</v>
      </c>
      <c r="I353">
        <f t="shared" si="147"/>
        <v>-1.4118141693052399E-2</v>
      </c>
      <c r="J353">
        <f t="shared" si="148"/>
        <v>-0.64159980998450805</v>
      </c>
      <c r="K353">
        <f t="shared" si="149"/>
        <v>-0.92880592494799896</v>
      </c>
      <c r="L353">
        <f t="shared" si="150"/>
        <v>-1E+17</v>
      </c>
      <c r="M353">
        <f>VALUE(VLOOKUP(B353,'LOOK UP Optimal Policy'!A:F,6,FALSE))</f>
        <v>0</v>
      </c>
      <c r="N353">
        <f t="shared" si="151"/>
        <v>0</v>
      </c>
      <c r="O353">
        <f t="shared" si="152"/>
        <v>1</v>
      </c>
      <c r="P353">
        <f t="shared" si="153"/>
        <v>0</v>
      </c>
      <c r="Q353">
        <f t="shared" si="154"/>
        <v>0</v>
      </c>
      <c r="R353">
        <f t="shared" si="155"/>
        <v>0</v>
      </c>
      <c r="S353">
        <f t="shared" si="156"/>
        <v>0</v>
      </c>
      <c r="T353">
        <f t="shared" si="157"/>
        <v>0</v>
      </c>
      <c r="U353">
        <f t="shared" si="158"/>
        <v>0</v>
      </c>
      <c r="V353">
        <f t="shared" si="159"/>
        <v>0</v>
      </c>
      <c r="W353">
        <f t="shared" si="160"/>
        <v>0</v>
      </c>
      <c r="X353">
        <f t="shared" si="161"/>
        <v>0</v>
      </c>
      <c r="Y353">
        <f t="shared" si="162"/>
        <v>0</v>
      </c>
      <c r="Z353">
        <f t="shared" si="163"/>
        <v>0</v>
      </c>
      <c r="AA353">
        <f t="shared" si="164"/>
        <v>0</v>
      </c>
      <c r="AB353">
        <f t="shared" si="165"/>
        <v>1</v>
      </c>
      <c r="AC353">
        <f t="shared" si="166"/>
        <v>1</v>
      </c>
      <c r="AD353">
        <f t="shared" si="167"/>
        <v>1</v>
      </c>
    </row>
    <row r="354" spans="1:30" x14ac:dyDescent="0.2">
      <c r="A354" t="str">
        <f t="shared" si="140"/>
        <v>State [sum=4, ace=0, dealerCard=2, Pair=1]</v>
      </c>
      <c r="B354" t="str">
        <f t="shared" si="141"/>
        <v>4021</v>
      </c>
      <c r="C354" t="str">
        <f t="shared" si="142"/>
        <v>4</v>
      </c>
      <c r="D354" t="str">
        <f t="shared" si="143"/>
        <v>0</v>
      </c>
      <c r="E354" t="str">
        <f t="shared" si="144"/>
        <v>2</v>
      </c>
      <c r="F354" t="str">
        <f t="shared" si="145"/>
        <v>1</v>
      </c>
      <c r="G354" t="str">
        <f t="shared" si="146"/>
        <v>[-0.0016027561593052549, -0.17677537112425495, -0.027301673198248395, 2.903082788035088E-4]</v>
      </c>
      <c r="H354" t="s">
        <v>915</v>
      </c>
      <c r="I354">
        <f t="shared" si="147"/>
        <v>-1.6027561593052501E-3</v>
      </c>
      <c r="J354">
        <f t="shared" si="148"/>
        <v>-0.17677537112425401</v>
      </c>
      <c r="K354">
        <f t="shared" si="149"/>
        <v>-2.7301673198248302E-2</v>
      </c>
      <c r="L354">
        <f t="shared" si="150"/>
        <v>-1E+17</v>
      </c>
      <c r="M354">
        <f>VALUE(VLOOKUP(B354,'LOOK UP Optimal Policy'!A:F,6,FALSE))</f>
        <v>3</v>
      </c>
      <c r="N354">
        <f t="shared" si="151"/>
        <v>0</v>
      </c>
      <c r="O354">
        <f t="shared" si="152"/>
        <v>0</v>
      </c>
      <c r="P354">
        <f t="shared" si="153"/>
        <v>0</v>
      </c>
      <c r="Q354">
        <f t="shared" si="154"/>
        <v>0</v>
      </c>
      <c r="R354">
        <f t="shared" si="155"/>
        <v>0</v>
      </c>
      <c r="S354">
        <f t="shared" si="156"/>
        <v>0</v>
      </c>
      <c r="T354">
        <f t="shared" si="157"/>
        <v>0</v>
      </c>
      <c r="U354">
        <f t="shared" si="158"/>
        <v>0</v>
      </c>
      <c r="V354">
        <f t="shared" si="159"/>
        <v>6.2392522667544887E+19</v>
      </c>
      <c r="W354">
        <f t="shared" si="160"/>
        <v>0</v>
      </c>
      <c r="X354">
        <f t="shared" si="161"/>
        <v>0</v>
      </c>
      <c r="Y354">
        <f t="shared" si="162"/>
        <v>0</v>
      </c>
      <c r="Z354">
        <f t="shared" si="163"/>
        <v>0</v>
      </c>
      <c r="AA354">
        <f t="shared" si="164"/>
        <v>0</v>
      </c>
      <c r="AB354">
        <f t="shared" si="165"/>
        <v>6.2392522667544887E+19</v>
      </c>
      <c r="AC354">
        <f t="shared" si="166"/>
        <v>0</v>
      </c>
      <c r="AD354">
        <f t="shared" si="167"/>
        <v>0</v>
      </c>
    </row>
    <row r="355" spans="1:30" x14ac:dyDescent="0.2">
      <c r="A355" t="str">
        <f t="shared" si="140"/>
        <v>State [sum=6, ace=0, dealerCard=7, Pair=0]</v>
      </c>
      <c r="B355" t="str">
        <f t="shared" si="141"/>
        <v>6070</v>
      </c>
      <c r="C355" t="str">
        <f t="shared" si="142"/>
        <v>6</v>
      </c>
      <c r="D355" t="str">
        <f t="shared" si="143"/>
        <v>0</v>
      </c>
      <c r="E355" t="str">
        <f t="shared" si="144"/>
        <v>7</v>
      </c>
      <c r="F355" t="str">
        <f t="shared" si="145"/>
        <v>0</v>
      </c>
      <c r="G355" t="str">
        <f t="shared" si="146"/>
        <v>[-0.007802595057820731, -0.5003763511711043, -1.1519141190878062, null]</v>
      </c>
      <c r="H355" t="s">
        <v>916</v>
      </c>
      <c r="I355">
        <f t="shared" si="147"/>
        <v>-7.8025950578207298E-3</v>
      </c>
      <c r="J355">
        <f t="shared" si="148"/>
        <v>-0.50037635117110402</v>
      </c>
      <c r="K355">
        <f t="shared" si="149"/>
        <v>-1.1519141190877999</v>
      </c>
      <c r="L355">
        <f t="shared" si="150"/>
        <v>-1E+17</v>
      </c>
      <c r="M355">
        <f>VALUE(VLOOKUP(B355,'LOOK UP Optimal Policy'!A:F,6,FALSE))</f>
        <v>0</v>
      </c>
      <c r="N355">
        <f t="shared" si="151"/>
        <v>0</v>
      </c>
      <c r="O355">
        <f t="shared" si="152"/>
        <v>1</v>
      </c>
      <c r="P355">
        <f t="shared" si="153"/>
        <v>0</v>
      </c>
      <c r="Q355">
        <f t="shared" si="154"/>
        <v>0</v>
      </c>
      <c r="R355">
        <f t="shared" si="155"/>
        <v>0</v>
      </c>
      <c r="S355">
        <f t="shared" si="156"/>
        <v>0</v>
      </c>
      <c r="T355">
        <f t="shared" si="157"/>
        <v>0</v>
      </c>
      <c r="U355">
        <f t="shared" si="158"/>
        <v>0</v>
      </c>
      <c r="V355">
        <f t="shared" si="159"/>
        <v>0</v>
      </c>
      <c r="W355">
        <f t="shared" si="160"/>
        <v>0</v>
      </c>
      <c r="X355">
        <f t="shared" si="161"/>
        <v>0</v>
      </c>
      <c r="Y355">
        <f t="shared" si="162"/>
        <v>0</v>
      </c>
      <c r="Z355">
        <f t="shared" si="163"/>
        <v>0</v>
      </c>
      <c r="AA355">
        <f t="shared" si="164"/>
        <v>0</v>
      </c>
      <c r="AB355">
        <f t="shared" si="165"/>
        <v>1</v>
      </c>
      <c r="AC355">
        <f t="shared" si="166"/>
        <v>1</v>
      </c>
      <c r="AD355">
        <f t="shared" si="167"/>
        <v>1</v>
      </c>
    </row>
    <row r="356" spans="1:30" x14ac:dyDescent="0.2">
      <c r="A356" t="str">
        <f t="shared" si="140"/>
        <v>State [sum=6, ace=0, dealerCard=7, Pair=1]</v>
      </c>
      <c r="B356" t="str">
        <f t="shared" si="141"/>
        <v>6071</v>
      </c>
      <c r="C356" t="str">
        <f t="shared" si="142"/>
        <v>6</v>
      </c>
      <c r="D356" t="str">
        <f t="shared" si="143"/>
        <v>0</v>
      </c>
      <c r="E356" t="str">
        <f t="shared" si="144"/>
        <v>7</v>
      </c>
      <c r="F356" t="str">
        <f t="shared" si="145"/>
        <v>1</v>
      </c>
      <c r="G356" t="str">
        <f t="shared" si="146"/>
        <v>[-0.006397451840137882, -0.364571783717389, -0.43898463158485723, -0.003395915460953542]</v>
      </c>
      <c r="H356" t="s">
        <v>917</v>
      </c>
      <c r="I356">
        <f t="shared" si="147"/>
        <v>-6.3974518401378796E-3</v>
      </c>
      <c r="J356">
        <f t="shared" si="148"/>
        <v>-0.36457178371738902</v>
      </c>
      <c r="K356">
        <f t="shared" si="149"/>
        <v>-0.43898463158485701</v>
      </c>
      <c r="L356">
        <f t="shared" si="150"/>
        <v>-3.3959154609535399E-3</v>
      </c>
      <c r="M356">
        <f>VALUE(VLOOKUP(B356,'LOOK UP Optimal Policy'!A:F,6,FALSE))</f>
        <v>3</v>
      </c>
      <c r="N356">
        <f t="shared" si="151"/>
        <v>3</v>
      </c>
      <c r="O356">
        <f t="shared" si="152"/>
        <v>1</v>
      </c>
      <c r="P356">
        <f t="shared" si="153"/>
        <v>0</v>
      </c>
      <c r="Q356">
        <f t="shared" si="154"/>
        <v>0</v>
      </c>
      <c r="R356">
        <f t="shared" si="155"/>
        <v>0</v>
      </c>
      <c r="S356">
        <f t="shared" si="156"/>
        <v>0</v>
      </c>
      <c r="T356">
        <f t="shared" si="157"/>
        <v>0</v>
      </c>
      <c r="U356">
        <f t="shared" si="158"/>
        <v>0</v>
      </c>
      <c r="V356">
        <f t="shared" si="159"/>
        <v>0</v>
      </c>
      <c r="W356">
        <f t="shared" si="160"/>
        <v>0</v>
      </c>
      <c r="X356">
        <f t="shared" si="161"/>
        <v>0</v>
      </c>
      <c r="Y356">
        <f t="shared" si="162"/>
        <v>0</v>
      </c>
      <c r="Z356">
        <f t="shared" si="163"/>
        <v>0</v>
      </c>
      <c r="AA356">
        <f t="shared" si="164"/>
        <v>0</v>
      </c>
      <c r="AB356">
        <f t="shared" si="165"/>
        <v>1</v>
      </c>
      <c r="AC356">
        <f t="shared" si="166"/>
        <v>1</v>
      </c>
      <c r="AD356">
        <f t="shared" si="167"/>
        <v>1</v>
      </c>
    </row>
    <row r="357" spans="1:30" x14ac:dyDescent="0.2">
      <c r="A357" t="str">
        <f t="shared" si="140"/>
        <v>State [sum=5, ace=0, dealerCard=5, Pair=0]</v>
      </c>
      <c r="B357" t="str">
        <f t="shared" si="141"/>
        <v>5050</v>
      </c>
      <c r="C357" t="str">
        <f t="shared" si="142"/>
        <v>5</v>
      </c>
      <c r="D357" t="str">
        <f t="shared" si="143"/>
        <v>0</v>
      </c>
      <c r="E357" t="str">
        <f t="shared" si="144"/>
        <v>5</v>
      </c>
      <c r="F357" t="str">
        <f t="shared" si="145"/>
        <v>0</v>
      </c>
      <c r="G357" t="str">
        <f t="shared" si="146"/>
        <v>[0.007702118036426235, -0.054441512679615625, -0.09396306762662193, null]</v>
      </c>
      <c r="H357" t="s">
        <v>918</v>
      </c>
      <c r="I357">
        <f t="shared" si="147"/>
        <v>7.7021180364262301E-3</v>
      </c>
      <c r="J357">
        <f t="shared" si="148"/>
        <v>-5.4441512679615597E-2</v>
      </c>
      <c r="K357">
        <f t="shared" si="149"/>
        <v>-9.3963067626621904E-2</v>
      </c>
      <c r="L357">
        <f t="shared" si="150"/>
        <v>-1E+17</v>
      </c>
      <c r="M357">
        <f>VALUE(VLOOKUP(B357,'LOOK UP Optimal Policy'!A:F,6,FALSE))</f>
        <v>0</v>
      </c>
      <c r="N357">
        <f t="shared" si="151"/>
        <v>0</v>
      </c>
      <c r="O357">
        <f t="shared" si="152"/>
        <v>1</v>
      </c>
      <c r="P357">
        <f t="shared" si="153"/>
        <v>0</v>
      </c>
      <c r="Q357">
        <f t="shared" si="154"/>
        <v>0</v>
      </c>
      <c r="R357">
        <f t="shared" si="155"/>
        <v>0</v>
      </c>
      <c r="S357">
        <f t="shared" si="156"/>
        <v>0</v>
      </c>
      <c r="T357">
        <f t="shared" si="157"/>
        <v>0</v>
      </c>
      <c r="U357">
        <f t="shared" si="158"/>
        <v>0</v>
      </c>
      <c r="V357">
        <f t="shared" si="159"/>
        <v>0</v>
      </c>
      <c r="W357">
        <f t="shared" si="160"/>
        <v>0</v>
      </c>
      <c r="X357">
        <f t="shared" si="161"/>
        <v>0</v>
      </c>
      <c r="Y357">
        <f t="shared" si="162"/>
        <v>0</v>
      </c>
      <c r="Z357">
        <f t="shared" si="163"/>
        <v>0</v>
      </c>
      <c r="AA357">
        <f t="shared" si="164"/>
        <v>0</v>
      </c>
      <c r="AB357">
        <f t="shared" si="165"/>
        <v>1</v>
      </c>
      <c r="AC357">
        <f t="shared" si="166"/>
        <v>1</v>
      </c>
      <c r="AD357">
        <f t="shared" si="167"/>
        <v>1</v>
      </c>
    </row>
    <row r="358" spans="1:30" x14ac:dyDescent="0.2">
      <c r="A358" t="str">
        <f t="shared" si="140"/>
        <v>State [sum=4, ace=0, dealerCard=3, Pair=0]</v>
      </c>
      <c r="B358" t="str">
        <f t="shared" si="141"/>
        <v>4030</v>
      </c>
      <c r="C358" t="str">
        <f t="shared" si="142"/>
        <v>4</v>
      </c>
      <c r="D358" t="str">
        <f t="shared" si="143"/>
        <v>0</v>
      </c>
      <c r="E358" t="str">
        <f t="shared" si="144"/>
        <v>3</v>
      </c>
      <c r="F358" t="str">
        <f t="shared" si="145"/>
        <v>0</v>
      </c>
      <c r="G358" t="str">
        <f t="shared" si="146"/>
        <v>[-4.46834527599821E-5, 0.009908345749199283, -0.03757442687649505, null]</v>
      </c>
      <c r="H358" t="s">
        <v>919</v>
      </c>
      <c r="I358">
        <f t="shared" si="147"/>
        <v>-4.4683452759982099E-5</v>
      </c>
      <c r="J358">
        <f t="shared" si="148"/>
        <v>9.9083457491992797E-3</v>
      </c>
      <c r="K358">
        <f t="shared" si="149"/>
        <v>-3.7574426876495003E-2</v>
      </c>
      <c r="L358">
        <f t="shared" si="150"/>
        <v>-1E+17</v>
      </c>
      <c r="M358">
        <f>VALUE(VLOOKUP(B358,'LOOK UP Optimal Policy'!A:F,6,FALSE))</f>
        <v>0</v>
      </c>
      <c r="N358">
        <f t="shared" si="151"/>
        <v>1</v>
      </c>
      <c r="O358">
        <f t="shared" si="152"/>
        <v>0</v>
      </c>
      <c r="P358">
        <f t="shared" si="153"/>
        <v>0</v>
      </c>
      <c r="Q358">
        <f t="shared" si="154"/>
        <v>0</v>
      </c>
      <c r="R358">
        <f t="shared" si="155"/>
        <v>0</v>
      </c>
      <c r="S358">
        <f t="shared" si="156"/>
        <v>0</v>
      </c>
      <c r="T358">
        <f t="shared" si="157"/>
        <v>0</v>
      </c>
      <c r="U358">
        <f t="shared" si="158"/>
        <v>0</v>
      </c>
      <c r="V358">
        <f t="shared" si="159"/>
        <v>0</v>
      </c>
      <c r="W358">
        <f t="shared" si="160"/>
        <v>0</v>
      </c>
      <c r="X358">
        <f t="shared" si="161"/>
        <v>0</v>
      </c>
      <c r="Y358">
        <f t="shared" si="162"/>
        <v>-4.5096783954670832E-3</v>
      </c>
      <c r="Z358">
        <f t="shared" si="163"/>
        <v>0</v>
      </c>
      <c r="AA358">
        <f t="shared" si="164"/>
        <v>0</v>
      </c>
      <c r="AB358">
        <f t="shared" si="165"/>
        <v>4.5096783954670832E-3</v>
      </c>
      <c r="AC358">
        <f t="shared" si="166"/>
        <v>0</v>
      </c>
      <c r="AD358">
        <f t="shared" si="167"/>
        <v>0</v>
      </c>
    </row>
    <row r="359" spans="1:30" x14ac:dyDescent="0.2">
      <c r="A359" t="str">
        <f t="shared" si="140"/>
        <v>State [sum=4, ace=0, dealerCard=3, Pair=1]</v>
      </c>
      <c r="B359" t="str">
        <f t="shared" si="141"/>
        <v>4031</v>
      </c>
      <c r="C359" t="str">
        <f t="shared" si="142"/>
        <v>4</v>
      </c>
      <c r="D359" t="str">
        <f t="shared" si="143"/>
        <v>0</v>
      </c>
      <c r="E359" t="str">
        <f t="shared" si="144"/>
        <v>3</v>
      </c>
      <c r="F359" t="str">
        <f t="shared" si="145"/>
        <v>1</v>
      </c>
      <c r="G359" t="str">
        <f t="shared" si="146"/>
        <v>[0.0013016389165808502, -0.005601037538123917, -0.17481454991004805, 0.0024510964233494924]</v>
      </c>
      <c r="H359" t="s">
        <v>920</v>
      </c>
      <c r="I359">
        <f t="shared" si="147"/>
        <v>1.30163891658085E-3</v>
      </c>
      <c r="J359">
        <f t="shared" si="148"/>
        <v>-5.6010375381239097E-3</v>
      </c>
      <c r="K359">
        <f t="shared" si="149"/>
        <v>-0.17481454991004799</v>
      </c>
      <c r="L359">
        <f t="shared" si="150"/>
        <v>2.4510964233494898E-3</v>
      </c>
      <c r="M359">
        <f>VALUE(VLOOKUP(B359,'LOOK UP Optimal Policy'!A:F,6,FALSE))</f>
        <v>3</v>
      </c>
      <c r="N359">
        <f t="shared" si="151"/>
        <v>3</v>
      </c>
      <c r="O359">
        <f t="shared" si="152"/>
        <v>1</v>
      </c>
      <c r="P359">
        <f t="shared" si="153"/>
        <v>0</v>
      </c>
      <c r="Q359">
        <f t="shared" si="154"/>
        <v>0</v>
      </c>
      <c r="R359">
        <f t="shared" si="155"/>
        <v>0</v>
      </c>
      <c r="S359">
        <f t="shared" si="156"/>
        <v>0</v>
      </c>
      <c r="T359">
        <f t="shared" si="157"/>
        <v>0</v>
      </c>
      <c r="U359">
        <f t="shared" si="158"/>
        <v>0</v>
      </c>
      <c r="V359">
        <f t="shared" si="159"/>
        <v>0</v>
      </c>
      <c r="W359">
        <f t="shared" si="160"/>
        <v>0</v>
      </c>
      <c r="X359">
        <f t="shared" si="161"/>
        <v>0</v>
      </c>
      <c r="Y359">
        <f t="shared" si="162"/>
        <v>0</v>
      </c>
      <c r="Z359">
        <f t="shared" si="163"/>
        <v>0</v>
      </c>
      <c r="AA359">
        <f t="shared" si="164"/>
        <v>0</v>
      </c>
      <c r="AB359">
        <f t="shared" si="165"/>
        <v>1</v>
      </c>
      <c r="AC359">
        <f t="shared" si="166"/>
        <v>1</v>
      </c>
      <c r="AD359">
        <f t="shared" si="167"/>
        <v>1</v>
      </c>
    </row>
    <row r="360" spans="1:30" x14ac:dyDescent="0.2">
      <c r="A360" t="str">
        <f t="shared" si="140"/>
        <v>State [sum=6, ace=0, dealerCard=8, Pair=0]</v>
      </c>
      <c r="B360" t="str">
        <f t="shared" si="141"/>
        <v>6080</v>
      </c>
      <c r="C360" t="str">
        <f t="shared" si="142"/>
        <v>6</v>
      </c>
      <c r="D360" t="str">
        <f t="shared" si="143"/>
        <v>0</v>
      </c>
      <c r="E360" t="str">
        <f t="shared" si="144"/>
        <v>8</v>
      </c>
      <c r="F360" t="str">
        <f t="shared" si="145"/>
        <v>0</v>
      </c>
      <c r="G360" t="str">
        <f t="shared" si="146"/>
        <v>[-0.012097004551903922, -0.4529985398511921, -1.047756530129664, null]</v>
      </c>
      <c r="H360" t="s">
        <v>921</v>
      </c>
      <c r="I360">
        <f t="shared" si="147"/>
        <v>-1.2097004551903901E-2</v>
      </c>
      <c r="J360">
        <f t="shared" si="148"/>
        <v>-0.45299853985119198</v>
      </c>
      <c r="K360">
        <f t="shared" si="149"/>
        <v>-1.0477565301296601</v>
      </c>
      <c r="L360">
        <f t="shared" si="150"/>
        <v>-1E+17</v>
      </c>
      <c r="M360">
        <f>VALUE(VLOOKUP(B360,'LOOK UP Optimal Policy'!A:F,6,FALSE))</f>
        <v>0</v>
      </c>
      <c r="N360">
        <f t="shared" si="151"/>
        <v>0</v>
      </c>
      <c r="O360">
        <f t="shared" si="152"/>
        <v>1</v>
      </c>
      <c r="P360">
        <f t="shared" si="153"/>
        <v>0</v>
      </c>
      <c r="Q360">
        <f t="shared" si="154"/>
        <v>0</v>
      </c>
      <c r="R360">
        <f t="shared" si="155"/>
        <v>0</v>
      </c>
      <c r="S360">
        <f t="shared" si="156"/>
        <v>0</v>
      </c>
      <c r="T360">
        <f t="shared" si="157"/>
        <v>0</v>
      </c>
      <c r="U360">
        <f t="shared" si="158"/>
        <v>0</v>
      </c>
      <c r="V360">
        <f t="shared" si="159"/>
        <v>0</v>
      </c>
      <c r="W360">
        <f t="shared" si="160"/>
        <v>0</v>
      </c>
      <c r="X360">
        <f t="shared" si="161"/>
        <v>0</v>
      </c>
      <c r="Y360">
        <f t="shared" si="162"/>
        <v>0</v>
      </c>
      <c r="Z360">
        <f t="shared" si="163"/>
        <v>0</v>
      </c>
      <c r="AA360">
        <f t="shared" si="164"/>
        <v>0</v>
      </c>
      <c r="AB360">
        <f t="shared" si="165"/>
        <v>1</v>
      </c>
      <c r="AC360">
        <f t="shared" si="166"/>
        <v>1</v>
      </c>
      <c r="AD360">
        <f t="shared" si="167"/>
        <v>1</v>
      </c>
    </row>
    <row r="361" spans="1:30" x14ac:dyDescent="0.2">
      <c r="A361" t="str">
        <f t="shared" si="140"/>
        <v>State [sum=6, ace=0, dealerCard=8, Pair=1]</v>
      </c>
      <c r="B361" t="str">
        <f t="shared" si="141"/>
        <v>6081</v>
      </c>
      <c r="C361" t="str">
        <f t="shared" si="142"/>
        <v>6</v>
      </c>
      <c r="D361" t="str">
        <f t="shared" si="143"/>
        <v>0</v>
      </c>
      <c r="E361" t="str">
        <f t="shared" si="144"/>
        <v>8</v>
      </c>
      <c r="F361" t="str">
        <f t="shared" si="145"/>
        <v>1</v>
      </c>
      <c r="G361" t="str">
        <f t="shared" si="146"/>
        <v>[-0.007354545550913623, -0.267226523559605, -0.7427343418031666, -0.009375842454114975]</v>
      </c>
      <c r="H361" t="s">
        <v>922</v>
      </c>
      <c r="I361">
        <f t="shared" si="147"/>
        <v>-7.3545455509136199E-3</v>
      </c>
      <c r="J361">
        <f t="shared" si="148"/>
        <v>-0.26722652355960502</v>
      </c>
      <c r="K361">
        <f t="shared" si="149"/>
        <v>-0.742734341803166</v>
      </c>
      <c r="L361">
        <f t="shared" si="150"/>
        <v>-9.3758424541149701E-3</v>
      </c>
      <c r="M361">
        <f>VALUE(VLOOKUP(B361,'LOOK UP Optimal Policy'!A:F,6,FALSE))</f>
        <v>0</v>
      </c>
      <c r="N361">
        <f t="shared" si="151"/>
        <v>0</v>
      </c>
      <c r="O361">
        <f t="shared" si="152"/>
        <v>1</v>
      </c>
      <c r="P361">
        <f t="shared" si="153"/>
        <v>0</v>
      </c>
      <c r="Q361">
        <f t="shared" si="154"/>
        <v>0</v>
      </c>
      <c r="R361">
        <f t="shared" si="155"/>
        <v>0</v>
      </c>
      <c r="S361">
        <f t="shared" si="156"/>
        <v>0</v>
      </c>
      <c r="T361">
        <f t="shared" si="157"/>
        <v>0</v>
      </c>
      <c r="U361">
        <f t="shared" si="158"/>
        <v>0</v>
      </c>
      <c r="V361">
        <f t="shared" si="159"/>
        <v>0</v>
      </c>
      <c r="W361">
        <f t="shared" si="160"/>
        <v>0</v>
      </c>
      <c r="X361">
        <f t="shared" si="161"/>
        <v>0</v>
      </c>
      <c r="Y361">
        <f t="shared" si="162"/>
        <v>0</v>
      </c>
      <c r="Z361">
        <f t="shared" si="163"/>
        <v>0</v>
      </c>
      <c r="AA361">
        <f t="shared" si="164"/>
        <v>0</v>
      </c>
      <c r="AB361">
        <f t="shared" si="165"/>
        <v>1</v>
      </c>
      <c r="AC361">
        <f t="shared" si="166"/>
        <v>1</v>
      </c>
      <c r="AD361">
        <f t="shared" si="167"/>
        <v>1</v>
      </c>
    </row>
    <row r="362" spans="1:30" x14ac:dyDescent="0.2">
      <c r="A362" t="str">
        <f t="shared" si="140"/>
        <v>State [sum=5, ace=0, dealerCard=6, Pair=0]</v>
      </c>
      <c r="B362" t="str">
        <f t="shared" si="141"/>
        <v>5060</v>
      </c>
      <c r="C362" t="str">
        <f t="shared" si="142"/>
        <v>5</v>
      </c>
      <c r="D362" t="str">
        <f t="shared" si="143"/>
        <v>0</v>
      </c>
      <c r="E362" t="str">
        <f t="shared" si="144"/>
        <v>6</v>
      </c>
      <c r="F362" t="str">
        <f t="shared" si="145"/>
        <v>0</v>
      </c>
      <c r="G362" t="str">
        <f t="shared" si="146"/>
        <v>[0.0043209911941688595, -0.221099979360802, -0.22398347398172025, null]</v>
      </c>
      <c r="H362" t="s">
        <v>923</v>
      </c>
      <c r="I362">
        <f t="shared" si="147"/>
        <v>4.32099119416885E-3</v>
      </c>
      <c r="J362">
        <f t="shared" si="148"/>
        <v>-0.221099979360802</v>
      </c>
      <c r="K362">
        <f t="shared" si="149"/>
        <v>-0.22398347398172</v>
      </c>
      <c r="L362">
        <f t="shared" si="150"/>
        <v>-1E+17</v>
      </c>
      <c r="M362">
        <f>VALUE(VLOOKUP(B362,'LOOK UP Optimal Policy'!A:F,6,FALSE))</f>
        <v>0</v>
      </c>
      <c r="N362">
        <f t="shared" si="151"/>
        <v>0</v>
      </c>
      <c r="O362">
        <f t="shared" si="152"/>
        <v>1</v>
      </c>
      <c r="P362">
        <f t="shared" si="153"/>
        <v>0</v>
      </c>
      <c r="Q362">
        <f t="shared" si="154"/>
        <v>0</v>
      </c>
      <c r="R362">
        <f t="shared" si="155"/>
        <v>0</v>
      </c>
      <c r="S362">
        <f t="shared" si="156"/>
        <v>0</v>
      </c>
      <c r="T362">
        <f t="shared" si="157"/>
        <v>0</v>
      </c>
      <c r="U362">
        <f t="shared" si="158"/>
        <v>0</v>
      </c>
      <c r="V362">
        <f t="shared" si="159"/>
        <v>0</v>
      </c>
      <c r="W362">
        <f t="shared" si="160"/>
        <v>0</v>
      </c>
      <c r="X362">
        <f t="shared" si="161"/>
        <v>0</v>
      </c>
      <c r="Y362">
        <f t="shared" si="162"/>
        <v>0</v>
      </c>
      <c r="Z362">
        <f t="shared" si="163"/>
        <v>0</v>
      </c>
      <c r="AA362">
        <f t="shared" si="164"/>
        <v>0</v>
      </c>
      <c r="AB362">
        <f t="shared" si="165"/>
        <v>1</v>
      </c>
      <c r="AC362">
        <f t="shared" si="166"/>
        <v>1</v>
      </c>
      <c r="AD362">
        <f t="shared" si="167"/>
        <v>1</v>
      </c>
    </row>
    <row r="363" spans="1:30" x14ac:dyDescent="0.2">
      <c r="A363" t="str">
        <f t="shared" si="140"/>
        <v>State [sum=4, ace=0, dealerCard=4, Pair=0]</v>
      </c>
      <c r="B363" t="str">
        <f t="shared" si="141"/>
        <v>4040</v>
      </c>
      <c r="C363" t="str">
        <f t="shared" si="142"/>
        <v>4</v>
      </c>
      <c r="D363" t="str">
        <f t="shared" si="143"/>
        <v>0</v>
      </c>
      <c r="E363" t="str">
        <f t="shared" si="144"/>
        <v>4</v>
      </c>
      <c r="F363" t="str">
        <f t="shared" si="145"/>
        <v>0</v>
      </c>
      <c r="G363" t="str">
        <f t="shared" si="146"/>
        <v>[5.375764718070462E-6, 0.010026653997531356, -2.461243372510434E-4, null]</v>
      </c>
      <c r="H363" t="s">
        <v>924</v>
      </c>
      <c r="I363">
        <f t="shared" si="147"/>
        <v>5.37576471807046E-6</v>
      </c>
      <c r="J363">
        <f t="shared" si="148"/>
        <v>1.0026653997531301E-2</v>
      </c>
      <c r="K363">
        <f t="shared" si="149"/>
        <v>-2.4612433725104297E-4</v>
      </c>
      <c r="L363">
        <f t="shared" si="150"/>
        <v>-1E+17</v>
      </c>
      <c r="M363">
        <f>VALUE(VLOOKUP(B363,'LOOK UP Optimal Policy'!A:F,6,FALSE))</f>
        <v>0</v>
      </c>
      <c r="N363">
        <f t="shared" si="151"/>
        <v>1</v>
      </c>
      <c r="O363">
        <f t="shared" si="152"/>
        <v>0</v>
      </c>
      <c r="P363">
        <f t="shared" si="153"/>
        <v>0</v>
      </c>
      <c r="Q363">
        <f t="shared" si="154"/>
        <v>0</v>
      </c>
      <c r="R363">
        <f t="shared" si="155"/>
        <v>0</v>
      </c>
      <c r="S363">
        <f t="shared" si="156"/>
        <v>0</v>
      </c>
      <c r="T363">
        <f t="shared" si="157"/>
        <v>0</v>
      </c>
      <c r="U363">
        <f t="shared" si="158"/>
        <v>0</v>
      </c>
      <c r="V363">
        <f t="shared" si="159"/>
        <v>0</v>
      </c>
      <c r="W363">
        <f t="shared" si="160"/>
        <v>0</v>
      </c>
      <c r="X363">
        <f t="shared" si="161"/>
        <v>0</v>
      </c>
      <c r="Y363">
        <f t="shared" si="162"/>
        <v>5.3614742459389211E-4</v>
      </c>
      <c r="Z363">
        <f t="shared" si="163"/>
        <v>0</v>
      </c>
      <c r="AA363">
        <f t="shared" si="164"/>
        <v>0</v>
      </c>
      <c r="AB363">
        <f t="shared" si="165"/>
        <v>5.3614742459389211E-4</v>
      </c>
      <c r="AC363">
        <f t="shared" si="166"/>
        <v>0</v>
      </c>
      <c r="AD363">
        <f t="shared" si="167"/>
        <v>0</v>
      </c>
    </row>
    <row r="364" spans="1:30" x14ac:dyDescent="0.2">
      <c r="A364" t="str">
        <f t="shared" si="140"/>
        <v>State [sum=4, ace=0, dealerCard=4, Pair=1]</v>
      </c>
      <c r="B364" t="str">
        <f t="shared" si="141"/>
        <v>4041</v>
      </c>
      <c r="C364" t="str">
        <f t="shared" si="142"/>
        <v>4</v>
      </c>
      <c r="D364" t="str">
        <f t="shared" si="143"/>
        <v>0</v>
      </c>
      <c r="E364" t="str">
        <f t="shared" si="144"/>
        <v>4</v>
      </c>
      <c r="F364" t="str">
        <f t="shared" si="145"/>
        <v>1</v>
      </c>
      <c r="G364" t="str">
        <f t="shared" si="146"/>
        <v>[0.001822855356738544, 0.05544099720003422, -0.2594435180560974, 0.0067571805074967475]</v>
      </c>
      <c r="H364" t="s">
        <v>925</v>
      </c>
      <c r="I364">
        <f t="shared" si="147"/>
        <v>1.8228553567385399E-3</v>
      </c>
      <c r="J364">
        <f t="shared" si="148"/>
        <v>5.5440997200034203E-2</v>
      </c>
      <c r="K364">
        <f t="shared" si="149"/>
        <v>-0.259443518056097</v>
      </c>
      <c r="L364">
        <f t="shared" si="150"/>
        <v>6.7571805074967397E-3</v>
      </c>
      <c r="M364">
        <f>VALUE(VLOOKUP(B364,'LOOK UP Optimal Policy'!A:F,6,FALSE))</f>
        <v>3</v>
      </c>
      <c r="N364">
        <f t="shared" si="151"/>
        <v>1</v>
      </c>
      <c r="O364">
        <f t="shared" si="152"/>
        <v>0</v>
      </c>
      <c r="P364">
        <f t="shared" si="153"/>
        <v>0</v>
      </c>
      <c r="Q364">
        <f t="shared" si="154"/>
        <v>0</v>
      </c>
      <c r="R364">
        <f t="shared" si="155"/>
        <v>0</v>
      </c>
      <c r="S364">
        <f t="shared" si="156"/>
        <v>0</v>
      </c>
      <c r="T364">
        <f t="shared" si="157"/>
        <v>0</v>
      </c>
      <c r="U364">
        <f t="shared" si="158"/>
        <v>0</v>
      </c>
      <c r="V364">
        <f t="shared" si="159"/>
        <v>0</v>
      </c>
      <c r="W364">
        <f t="shared" si="160"/>
        <v>0.12188057301921278</v>
      </c>
      <c r="X364">
        <f t="shared" si="161"/>
        <v>0</v>
      </c>
      <c r="Y364">
        <f t="shared" si="162"/>
        <v>0</v>
      </c>
      <c r="Z364">
        <f t="shared" si="163"/>
        <v>0</v>
      </c>
      <c r="AA364">
        <f t="shared" si="164"/>
        <v>0</v>
      </c>
      <c r="AB364">
        <f t="shared" si="165"/>
        <v>0.12188057301921278</v>
      </c>
      <c r="AC364">
        <f t="shared" si="166"/>
        <v>0</v>
      </c>
      <c r="AD364">
        <f t="shared" si="167"/>
        <v>0</v>
      </c>
    </row>
    <row r="365" spans="1:30" x14ac:dyDescent="0.2">
      <c r="A365" t="str">
        <f t="shared" si="140"/>
        <v>State [sum=6, ace=0, dealerCard=9, Pair=0]</v>
      </c>
      <c r="B365" t="str">
        <f t="shared" si="141"/>
        <v>6090</v>
      </c>
      <c r="C365" t="str">
        <f t="shared" si="142"/>
        <v>6</v>
      </c>
      <c r="D365" t="str">
        <f t="shared" si="143"/>
        <v>0</v>
      </c>
      <c r="E365" t="str">
        <f t="shared" si="144"/>
        <v>9</v>
      </c>
      <c r="F365" t="str">
        <f t="shared" si="145"/>
        <v>0</v>
      </c>
      <c r="G365" t="str">
        <f t="shared" si="146"/>
        <v>[-0.013031294251813859, -0.48917165671903234, -1.0433357974740531, null]</v>
      </c>
      <c r="H365" t="s">
        <v>926</v>
      </c>
      <c r="I365">
        <f t="shared" si="147"/>
        <v>-1.30312942518138E-2</v>
      </c>
      <c r="J365">
        <f t="shared" si="148"/>
        <v>-0.48917165671903201</v>
      </c>
      <c r="K365">
        <f t="shared" si="149"/>
        <v>-1.04333579747405</v>
      </c>
      <c r="L365">
        <f t="shared" si="150"/>
        <v>-1E+17</v>
      </c>
      <c r="M365">
        <f>VALUE(VLOOKUP(B365,'LOOK UP Optimal Policy'!A:F,6,FALSE))</f>
        <v>0</v>
      </c>
      <c r="N365">
        <f t="shared" si="151"/>
        <v>0</v>
      </c>
      <c r="O365">
        <f t="shared" si="152"/>
        <v>1</v>
      </c>
      <c r="P365">
        <f t="shared" si="153"/>
        <v>0</v>
      </c>
      <c r="Q365">
        <f t="shared" si="154"/>
        <v>0</v>
      </c>
      <c r="R365">
        <f t="shared" si="155"/>
        <v>0</v>
      </c>
      <c r="S365">
        <f t="shared" si="156"/>
        <v>0</v>
      </c>
      <c r="T365">
        <f t="shared" si="157"/>
        <v>0</v>
      </c>
      <c r="U365">
        <f t="shared" si="158"/>
        <v>0</v>
      </c>
      <c r="V365">
        <f t="shared" si="159"/>
        <v>0</v>
      </c>
      <c r="W365">
        <f t="shared" si="160"/>
        <v>0</v>
      </c>
      <c r="X365">
        <f t="shared" si="161"/>
        <v>0</v>
      </c>
      <c r="Y365">
        <f t="shared" si="162"/>
        <v>0</v>
      </c>
      <c r="Z365">
        <f t="shared" si="163"/>
        <v>0</v>
      </c>
      <c r="AA365">
        <f t="shared" si="164"/>
        <v>0</v>
      </c>
      <c r="AB365">
        <f t="shared" si="165"/>
        <v>1</v>
      </c>
      <c r="AC365">
        <f t="shared" si="166"/>
        <v>1</v>
      </c>
      <c r="AD365">
        <f t="shared" si="167"/>
        <v>1</v>
      </c>
    </row>
    <row r="366" spans="1:30" x14ac:dyDescent="0.2">
      <c r="A366" t="str">
        <f t="shared" si="140"/>
        <v>State [sum=6, ace=0, dealerCard=9, Pair=1]</v>
      </c>
      <c r="B366" t="str">
        <f t="shared" si="141"/>
        <v>6091</v>
      </c>
      <c r="C366" t="str">
        <f t="shared" si="142"/>
        <v>6</v>
      </c>
      <c r="D366" t="str">
        <f t="shared" si="143"/>
        <v>0</v>
      </c>
      <c r="E366" t="str">
        <f t="shared" si="144"/>
        <v>9</v>
      </c>
      <c r="F366" t="str">
        <f t="shared" si="145"/>
        <v>1</v>
      </c>
      <c r="G366" t="str">
        <f t="shared" si="146"/>
        <v>[-0.00912180906045511, -0.3753832335552084, -0.5646782439479916, -0.010447990572292981]</v>
      </c>
      <c r="H366" t="s">
        <v>927</v>
      </c>
      <c r="I366">
        <f t="shared" si="147"/>
        <v>-9.1218090604551095E-3</v>
      </c>
      <c r="J366">
        <f t="shared" si="148"/>
        <v>-0.37538323355520797</v>
      </c>
      <c r="K366">
        <f t="shared" si="149"/>
        <v>-0.56467824394799104</v>
      </c>
      <c r="L366">
        <f t="shared" si="150"/>
        <v>1.04479905722929E-2</v>
      </c>
      <c r="M366">
        <f>VALUE(VLOOKUP(B366,'LOOK UP Optimal Policy'!A:F,6,FALSE))</f>
        <v>0</v>
      </c>
      <c r="N366">
        <f t="shared" si="151"/>
        <v>3</v>
      </c>
      <c r="O366">
        <f t="shared" si="152"/>
        <v>0</v>
      </c>
      <c r="P366">
        <f t="shared" si="153"/>
        <v>0</v>
      </c>
      <c r="Q366">
        <f t="shared" si="154"/>
        <v>0</v>
      </c>
      <c r="R366">
        <f t="shared" si="155"/>
        <v>0</v>
      </c>
      <c r="S366">
        <f t="shared" si="156"/>
        <v>0</v>
      </c>
      <c r="T366">
        <f t="shared" si="157"/>
        <v>0</v>
      </c>
      <c r="U366">
        <f t="shared" si="158"/>
        <v>0</v>
      </c>
      <c r="V366">
        <f t="shared" si="159"/>
        <v>0</v>
      </c>
      <c r="W366">
        <f t="shared" si="160"/>
        <v>0</v>
      </c>
      <c r="X366">
        <f t="shared" si="161"/>
        <v>0</v>
      </c>
      <c r="Y366">
        <f t="shared" si="162"/>
        <v>0</v>
      </c>
      <c r="Z366">
        <f t="shared" si="163"/>
        <v>0</v>
      </c>
      <c r="AA366">
        <f t="shared" si="164"/>
        <v>-0.87306827062471704</v>
      </c>
      <c r="AB366">
        <f t="shared" si="165"/>
        <v>0.87306827062471704</v>
      </c>
      <c r="AC366">
        <f t="shared" si="166"/>
        <v>0</v>
      </c>
      <c r="AD366">
        <f t="shared" si="167"/>
        <v>1</v>
      </c>
    </row>
    <row r="367" spans="1:30" x14ac:dyDescent="0.2">
      <c r="A367" t="str">
        <f t="shared" si="140"/>
        <v>State [sum=5, ace=0, dealerCard=7, Pair=0]</v>
      </c>
      <c r="B367" t="str">
        <f t="shared" si="141"/>
        <v>5070</v>
      </c>
      <c r="C367" t="str">
        <f t="shared" si="142"/>
        <v>5</v>
      </c>
      <c r="D367" t="str">
        <f t="shared" si="143"/>
        <v>0</v>
      </c>
      <c r="E367" t="str">
        <f t="shared" si="144"/>
        <v>7</v>
      </c>
      <c r="F367" t="str">
        <f t="shared" si="145"/>
        <v>0</v>
      </c>
      <c r="G367" t="str">
        <f t="shared" si="146"/>
        <v>[-0.007994224614647301, -0.34631406356295513, -0.8102662345521654, null]</v>
      </c>
      <c r="H367" t="s">
        <v>928</v>
      </c>
      <c r="I367">
        <f t="shared" si="147"/>
        <v>-7.9942246146472995E-3</v>
      </c>
      <c r="J367">
        <f t="shared" si="148"/>
        <v>-0.34631406356295502</v>
      </c>
      <c r="K367">
        <f t="shared" si="149"/>
        <v>-0.81026623455216495</v>
      </c>
      <c r="L367">
        <f t="shared" si="150"/>
        <v>-1E+17</v>
      </c>
      <c r="M367">
        <f>VALUE(VLOOKUP(B367,'LOOK UP Optimal Policy'!A:F,6,FALSE))</f>
        <v>0</v>
      </c>
      <c r="N367">
        <f t="shared" si="151"/>
        <v>0</v>
      </c>
      <c r="O367">
        <f t="shared" si="152"/>
        <v>1</v>
      </c>
      <c r="P367">
        <f t="shared" si="153"/>
        <v>0</v>
      </c>
      <c r="Q367">
        <f t="shared" si="154"/>
        <v>0</v>
      </c>
      <c r="R367">
        <f t="shared" si="155"/>
        <v>0</v>
      </c>
      <c r="S367">
        <f t="shared" si="156"/>
        <v>0</v>
      </c>
      <c r="T367">
        <f t="shared" si="157"/>
        <v>0</v>
      </c>
      <c r="U367">
        <f t="shared" si="158"/>
        <v>0</v>
      </c>
      <c r="V367">
        <f t="shared" si="159"/>
        <v>0</v>
      </c>
      <c r="W367">
        <f t="shared" si="160"/>
        <v>0</v>
      </c>
      <c r="X367">
        <f t="shared" si="161"/>
        <v>0</v>
      </c>
      <c r="Y367">
        <f t="shared" si="162"/>
        <v>0</v>
      </c>
      <c r="Z367">
        <f t="shared" si="163"/>
        <v>0</v>
      </c>
      <c r="AA367">
        <f t="shared" si="164"/>
        <v>0</v>
      </c>
      <c r="AB367">
        <f t="shared" si="165"/>
        <v>1</v>
      </c>
      <c r="AC367">
        <f t="shared" si="166"/>
        <v>1</v>
      </c>
      <c r="AD367">
        <f t="shared" si="167"/>
        <v>1</v>
      </c>
    </row>
    <row r="368" spans="1:30" x14ac:dyDescent="0.2">
      <c r="A368" t="str">
        <f t="shared" si="140"/>
        <v>State [sum=4, ace=0, dealerCard=5, Pair=0]</v>
      </c>
      <c r="B368" t="str">
        <f t="shared" si="141"/>
        <v>4050</v>
      </c>
      <c r="C368" t="str">
        <f t="shared" si="142"/>
        <v>4</v>
      </c>
      <c r="D368" t="str">
        <f t="shared" si="143"/>
        <v>0</v>
      </c>
      <c r="E368" t="str">
        <f t="shared" si="144"/>
        <v>5</v>
      </c>
      <c r="F368" t="str">
        <f t="shared" si="145"/>
        <v>0</v>
      </c>
      <c r="G368" t="str">
        <f t="shared" si="146"/>
        <v>[1.889231426261268E-4, -0.02974396856473431, 0.039643326228959525, null]</v>
      </c>
      <c r="H368" t="s">
        <v>929</v>
      </c>
      <c r="I368">
        <f t="shared" si="147"/>
        <v>1.8892314262612599E-4</v>
      </c>
      <c r="J368">
        <f t="shared" si="148"/>
        <v>-2.97439685647343E-2</v>
      </c>
      <c r="K368">
        <f t="shared" si="149"/>
        <v>3.9643326228959497E-2</v>
      </c>
      <c r="L368">
        <f t="shared" si="150"/>
        <v>-1E+17</v>
      </c>
      <c r="M368">
        <f>VALUE(VLOOKUP(B368,'LOOK UP Optimal Policy'!A:F,6,FALSE))</f>
        <v>0</v>
      </c>
      <c r="N368">
        <f t="shared" si="151"/>
        <v>2</v>
      </c>
      <c r="O368">
        <f t="shared" si="152"/>
        <v>0</v>
      </c>
      <c r="P368">
        <f t="shared" si="153"/>
        <v>0</v>
      </c>
      <c r="Q368">
        <f t="shared" si="154"/>
        <v>0</v>
      </c>
      <c r="R368">
        <f t="shared" si="155"/>
        <v>0</v>
      </c>
      <c r="S368">
        <f t="shared" si="156"/>
        <v>0</v>
      </c>
      <c r="T368">
        <f t="shared" si="157"/>
        <v>0</v>
      </c>
      <c r="U368">
        <f t="shared" si="158"/>
        <v>0</v>
      </c>
      <c r="V368">
        <f t="shared" si="159"/>
        <v>0</v>
      </c>
      <c r="W368">
        <f t="shared" si="160"/>
        <v>0</v>
      </c>
      <c r="X368">
        <f t="shared" si="161"/>
        <v>0</v>
      </c>
      <c r="Y368">
        <f t="shared" si="162"/>
        <v>0</v>
      </c>
      <c r="Z368">
        <f t="shared" si="163"/>
        <v>4.7655724329235876E-3</v>
      </c>
      <c r="AA368">
        <f t="shared" si="164"/>
        <v>0</v>
      </c>
      <c r="AB368">
        <f t="shared" si="165"/>
        <v>4.7655724329235876E-3</v>
      </c>
      <c r="AC368">
        <f t="shared" si="166"/>
        <v>0</v>
      </c>
      <c r="AD368">
        <f t="shared" si="167"/>
        <v>0</v>
      </c>
    </row>
    <row r="369" spans="1:30" x14ac:dyDescent="0.2">
      <c r="A369" t="str">
        <f t="shared" si="140"/>
        <v>State [sum=4, ace=0, dealerCard=5, Pair=1]</v>
      </c>
      <c r="B369" t="str">
        <f t="shared" si="141"/>
        <v>4051</v>
      </c>
      <c r="C369" t="str">
        <f t="shared" si="142"/>
        <v>4</v>
      </c>
      <c r="D369" t="str">
        <f t="shared" si="143"/>
        <v>0</v>
      </c>
      <c r="E369" t="str">
        <f t="shared" si="144"/>
        <v>5</v>
      </c>
      <c r="F369" t="str">
        <f t="shared" si="145"/>
        <v>1</v>
      </c>
      <c r="G369" t="str">
        <f t="shared" si="146"/>
        <v>[0.004056786614474577, -0.08816713602661407, 0.09925270960071472, 0.009500293495522517]</v>
      </c>
      <c r="H369" t="s">
        <v>930</v>
      </c>
      <c r="I369">
        <f t="shared" si="147"/>
        <v>4.0567866144745699E-3</v>
      </c>
      <c r="J369">
        <f t="shared" si="148"/>
        <v>-8.8167136026613996E-2</v>
      </c>
      <c r="K369">
        <f t="shared" si="149"/>
        <v>9.9252709600714695E-2</v>
      </c>
      <c r="L369">
        <f t="shared" si="150"/>
        <v>9.5002934955225101E-3</v>
      </c>
      <c r="M369">
        <f>VALUE(VLOOKUP(B369,'LOOK UP Optimal Policy'!A:F,6,FALSE))</f>
        <v>3</v>
      </c>
      <c r="N369">
        <f t="shared" si="151"/>
        <v>2</v>
      </c>
      <c r="O369">
        <f t="shared" si="152"/>
        <v>0</v>
      </c>
      <c r="P369">
        <f t="shared" si="153"/>
        <v>0</v>
      </c>
      <c r="Q369">
        <f t="shared" si="154"/>
        <v>0</v>
      </c>
      <c r="R369">
        <f t="shared" si="155"/>
        <v>0</v>
      </c>
      <c r="S369">
        <f t="shared" si="156"/>
        <v>0</v>
      </c>
      <c r="T369">
        <f t="shared" si="157"/>
        <v>0</v>
      </c>
      <c r="U369">
        <f t="shared" si="158"/>
        <v>0</v>
      </c>
      <c r="V369">
        <f t="shared" si="159"/>
        <v>0</v>
      </c>
      <c r="W369">
        <f t="shared" si="160"/>
        <v>0</v>
      </c>
      <c r="X369">
        <f t="shared" si="161"/>
        <v>9.5718228084063314E-2</v>
      </c>
      <c r="Y369">
        <f t="shared" si="162"/>
        <v>0</v>
      </c>
      <c r="Z369">
        <f t="shared" si="163"/>
        <v>0</v>
      </c>
      <c r="AA369">
        <f t="shared" si="164"/>
        <v>0</v>
      </c>
      <c r="AB369">
        <f t="shared" si="165"/>
        <v>9.5718228084063314E-2</v>
      </c>
      <c r="AC369">
        <f t="shared" si="166"/>
        <v>0</v>
      </c>
      <c r="AD369">
        <f t="shared" si="167"/>
        <v>0</v>
      </c>
    </row>
    <row r="370" spans="1:30" x14ac:dyDescent="0.2">
      <c r="A370" t="str">
        <f t="shared" si="140"/>
        <v>State [sum=7, ace=0, dealerCard=10, Pair=0]</v>
      </c>
      <c r="B370" t="str">
        <f t="shared" si="141"/>
        <v>70100</v>
      </c>
      <c r="C370" t="str">
        <f t="shared" si="142"/>
        <v>7</v>
      </c>
      <c r="D370" t="str">
        <f t="shared" si="143"/>
        <v>0</v>
      </c>
      <c r="E370" t="str">
        <f t="shared" si="144"/>
        <v>10</v>
      </c>
      <c r="F370" t="str">
        <f t="shared" si="145"/>
        <v>0</v>
      </c>
      <c r="G370" t="str">
        <f t="shared" si="146"/>
        <v>[-0.015780901212468137, -0.4985393728865324, -1.089742846926758, null]</v>
      </c>
      <c r="H370" t="s">
        <v>931</v>
      </c>
      <c r="I370">
        <f t="shared" si="147"/>
        <v>-1.5780901212468099E-2</v>
      </c>
      <c r="J370">
        <f t="shared" si="148"/>
        <v>-0.498539372886532</v>
      </c>
      <c r="K370">
        <f t="shared" si="149"/>
        <v>-1.0897428469267501</v>
      </c>
      <c r="L370">
        <f t="shared" si="150"/>
        <v>-1E+17</v>
      </c>
      <c r="M370">
        <f>VALUE(VLOOKUP(B370,'LOOK UP Optimal Policy'!A:F,6,FALSE))</f>
        <v>0</v>
      </c>
      <c r="N370">
        <f t="shared" si="151"/>
        <v>0</v>
      </c>
      <c r="O370">
        <f t="shared" si="152"/>
        <v>1</v>
      </c>
      <c r="P370">
        <f t="shared" si="153"/>
        <v>0</v>
      </c>
      <c r="Q370">
        <f t="shared" si="154"/>
        <v>0</v>
      </c>
      <c r="R370">
        <f t="shared" si="155"/>
        <v>0</v>
      </c>
      <c r="S370">
        <f t="shared" si="156"/>
        <v>0</v>
      </c>
      <c r="T370">
        <f t="shared" si="157"/>
        <v>0</v>
      </c>
      <c r="U370">
        <f t="shared" si="158"/>
        <v>0</v>
      </c>
      <c r="V370">
        <f t="shared" si="159"/>
        <v>0</v>
      </c>
      <c r="W370">
        <f t="shared" si="160"/>
        <v>0</v>
      </c>
      <c r="X370">
        <f t="shared" si="161"/>
        <v>0</v>
      </c>
      <c r="Y370">
        <f t="shared" si="162"/>
        <v>0</v>
      </c>
      <c r="Z370">
        <f t="shared" si="163"/>
        <v>0</v>
      </c>
      <c r="AA370">
        <f t="shared" si="164"/>
        <v>0</v>
      </c>
      <c r="AB370">
        <f t="shared" si="165"/>
        <v>1</v>
      </c>
      <c r="AC370">
        <f t="shared" si="166"/>
        <v>1</v>
      </c>
      <c r="AD370">
        <f t="shared" si="167"/>
        <v>1</v>
      </c>
    </row>
    <row r="371" spans="1:30" x14ac:dyDescent="0.2">
      <c r="A371" t="str">
        <f t="shared" si="140"/>
        <v>State [sum=5, ace=0, dealerCard=8, Pair=0]</v>
      </c>
      <c r="B371" t="str">
        <f t="shared" si="141"/>
        <v>5080</v>
      </c>
      <c r="C371" t="str">
        <f t="shared" si="142"/>
        <v>5</v>
      </c>
      <c r="D371" t="str">
        <f t="shared" si="143"/>
        <v>0</v>
      </c>
      <c r="E371" t="str">
        <f t="shared" si="144"/>
        <v>8</v>
      </c>
      <c r="F371" t="str">
        <f t="shared" si="145"/>
        <v>0</v>
      </c>
      <c r="G371" t="str">
        <f t="shared" si="146"/>
        <v>[-0.008405938808756317, -0.35130732960983946, -0.7135657415581745, null]</v>
      </c>
      <c r="H371" t="s">
        <v>932</v>
      </c>
      <c r="I371">
        <f t="shared" si="147"/>
        <v>-8.4059388087563101E-3</v>
      </c>
      <c r="J371">
        <f t="shared" si="148"/>
        <v>-0.35130732960983901</v>
      </c>
      <c r="K371">
        <f t="shared" si="149"/>
        <v>-0.71356574155817398</v>
      </c>
      <c r="L371">
        <f t="shared" si="150"/>
        <v>-1E+17</v>
      </c>
      <c r="M371">
        <f>VALUE(VLOOKUP(B371,'LOOK UP Optimal Policy'!A:F,6,FALSE))</f>
        <v>0</v>
      </c>
      <c r="N371">
        <f t="shared" si="151"/>
        <v>0</v>
      </c>
      <c r="O371">
        <f t="shared" si="152"/>
        <v>1</v>
      </c>
      <c r="P371">
        <f t="shared" si="153"/>
        <v>0</v>
      </c>
      <c r="Q371">
        <f t="shared" si="154"/>
        <v>0</v>
      </c>
      <c r="R371">
        <f t="shared" si="155"/>
        <v>0</v>
      </c>
      <c r="S371">
        <f t="shared" si="156"/>
        <v>0</v>
      </c>
      <c r="T371">
        <f t="shared" si="157"/>
        <v>0</v>
      </c>
      <c r="U371">
        <f t="shared" si="158"/>
        <v>0</v>
      </c>
      <c r="V371">
        <f t="shared" si="159"/>
        <v>0</v>
      </c>
      <c r="W371">
        <f t="shared" si="160"/>
        <v>0</v>
      </c>
      <c r="X371">
        <f t="shared" si="161"/>
        <v>0</v>
      </c>
      <c r="Y371">
        <f t="shared" si="162"/>
        <v>0</v>
      </c>
      <c r="Z371">
        <f t="shared" si="163"/>
        <v>0</v>
      </c>
      <c r="AA371">
        <f t="shared" si="164"/>
        <v>0</v>
      </c>
      <c r="AB371">
        <f t="shared" si="165"/>
        <v>1</v>
      </c>
      <c r="AC371">
        <f t="shared" si="166"/>
        <v>1</v>
      </c>
      <c r="AD371">
        <f t="shared" si="167"/>
        <v>1</v>
      </c>
    </row>
    <row r="372" spans="1:30" x14ac:dyDescent="0.2">
      <c r="A372" t="str">
        <f t="shared" si="140"/>
        <v>State [sum=4, ace=0, dealerCard=6, Pair=0]</v>
      </c>
      <c r="B372" t="str">
        <f t="shared" si="141"/>
        <v>4060</v>
      </c>
      <c r="C372" t="str">
        <f t="shared" si="142"/>
        <v>4</v>
      </c>
      <c r="D372" t="str">
        <f t="shared" si="143"/>
        <v>0</v>
      </c>
      <c r="E372" t="str">
        <f t="shared" si="144"/>
        <v>6</v>
      </c>
      <c r="F372" t="str">
        <f t="shared" si="145"/>
        <v>0</v>
      </c>
      <c r="G372" t="str">
        <f t="shared" si="146"/>
        <v>[4.7392912551975366E-4, -0.00990095, -2.0242677004773252E-4, null]</v>
      </c>
      <c r="H372" t="s">
        <v>933</v>
      </c>
      <c r="I372">
        <f t="shared" si="147"/>
        <v>4.7392912551975301E-4</v>
      </c>
      <c r="J372">
        <f t="shared" si="148"/>
        <v>-9.9009500000000004E-3</v>
      </c>
      <c r="K372">
        <f t="shared" si="149"/>
        <v>-2.02426770047732E-4</v>
      </c>
      <c r="L372">
        <f t="shared" si="150"/>
        <v>-1E+17</v>
      </c>
      <c r="M372">
        <f>VALUE(VLOOKUP(B372,'LOOK UP Optimal Policy'!A:F,6,FALSE))</f>
        <v>0</v>
      </c>
      <c r="N372">
        <f t="shared" si="151"/>
        <v>0</v>
      </c>
      <c r="O372">
        <f t="shared" si="152"/>
        <v>1</v>
      </c>
      <c r="P372">
        <f t="shared" si="153"/>
        <v>0</v>
      </c>
      <c r="Q372">
        <f t="shared" si="154"/>
        <v>0</v>
      </c>
      <c r="R372">
        <f t="shared" si="155"/>
        <v>0</v>
      </c>
      <c r="S372">
        <f t="shared" si="156"/>
        <v>0</v>
      </c>
      <c r="T372">
        <f t="shared" si="157"/>
        <v>0</v>
      </c>
      <c r="U372">
        <f t="shared" si="158"/>
        <v>0</v>
      </c>
      <c r="V372">
        <f t="shared" si="159"/>
        <v>0</v>
      </c>
      <c r="W372">
        <f t="shared" si="160"/>
        <v>0</v>
      </c>
      <c r="X372">
        <f t="shared" si="161"/>
        <v>0</v>
      </c>
      <c r="Y372">
        <f t="shared" si="162"/>
        <v>0</v>
      </c>
      <c r="Z372">
        <f t="shared" si="163"/>
        <v>0</v>
      </c>
      <c r="AA372">
        <f t="shared" si="164"/>
        <v>0</v>
      </c>
      <c r="AB372">
        <f t="shared" si="165"/>
        <v>1</v>
      </c>
      <c r="AC372">
        <f t="shared" si="166"/>
        <v>1</v>
      </c>
      <c r="AD372">
        <f t="shared" si="167"/>
        <v>1</v>
      </c>
    </row>
    <row r="373" spans="1:30" x14ac:dyDescent="0.2">
      <c r="A373" t="str">
        <f t="shared" si="140"/>
        <v>State [sum=4, ace=0, dealerCard=6, Pair=1]</v>
      </c>
      <c r="B373" t="str">
        <f t="shared" si="141"/>
        <v>4061</v>
      </c>
      <c r="C373" t="str">
        <f t="shared" si="142"/>
        <v>4</v>
      </c>
      <c r="D373" t="str">
        <f t="shared" si="143"/>
        <v>0</v>
      </c>
      <c r="E373" t="str">
        <f t="shared" si="144"/>
        <v>6</v>
      </c>
      <c r="F373" t="str">
        <f t="shared" si="145"/>
        <v>1</v>
      </c>
      <c r="G373" t="str">
        <f t="shared" si="146"/>
        <v>[0.004193886536850772, -0.07399507413107495, -0.0945358423737839, 0.009767428337208367]</v>
      </c>
      <c r="H373" t="s">
        <v>934</v>
      </c>
      <c r="I373">
        <f t="shared" si="147"/>
        <v>4.1938865368507704E-3</v>
      </c>
      <c r="J373">
        <f t="shared" si="148"/>
        <v>-7.3995074131074895E-2</v>
      </c>
      <c r="K373">
        <f t="shared" si="149"/>
        <v>-9.4535842373783902E-2</v>
      </c>
      <c r="L373">
        <f t="shared" si="150"/>
        <v>9.7674283372083601E-3</v>
      </c>
      <c r="M373">
        <f>VALUE(VLOOKUP(B373,'LOOK UP Optimal Policy'!A:F,6,FALSE))</f>
        <v>3</v>
      </c>
      <c r="N373">
        <f t="shared" si="151"/>
        <v>3</v>
      </c>
      <c r="O373">
        <f t="shared" si="152"/>
        <v>1</v>
      </c>
      <c r="P373">
        <f t="shared" si="153"/>
        <v>0</v>
      </c>
      <c r="Q373">
        <f t="shared" si="154"/>
        <v>0</v>
      </c>
      <c r="R373">
        <f t="shared" si="155"/>
        <v>0</v>
      </c>
      <c r="S373">
        <f t="shared" si="156"/>
        <v>0</v>
      </c>
      <c r="T373">
        <f t="shared" si="157"/>
        <v>0</v>
      </c>
      <c r="U373">
        <f t="shared" si="158"/>
        <v>0</v>
      </c>
      <c r="V373">
        <f t="shared" si="159"/>
        <v>0</v>
      </c>
      <c r="W373">
        <f t="shared" si="160"/>
        <v>0</v>
      </c>
      <c r="X373">
        <f t="shared" si="161"/>
        <v>0</v>
      </c>
      <c r="Y373">
        <f t="shared" si="162"/>
        <v>0</v>
      </c>
      <c r="Z373">
        <f t="shared" si="163"/>
        <v>0</v>
      </c>
      <c r="AA373">
        <f t="shared" si="164"/>
        <v>0</v>
      </c>
      <c r="AB373">
        <f t="shared" si="165"/>
        <v>1</v>
      </c>
      <c r="AC373">
        <f t="shared" si="166"/>
        <v>1</v>
      </c>
      <c r="AD373">
        <f t="shared" si="167"/>
        <v>1</v>
      </c>
    </row>
    <row r="374" spans="1:30" x14ac:dyDescent="0.2">
      <c r="A374" t="str">
        <f t="shared" si="140"/>
        <v>State [sum=5, ace=0, dealerCard=9, Pair=0]</v>
      </c>
      <c r="B374" t="str">
        <f t="shared" si="141"/>
        <v>5090</v>
      </c>
      <c r="C374" t="str">
        <f t="shared" si="142"/>
        <v>5</v>
      </c>
      <c r="D374" t="str">
        <f t="shared" si="143"/>
        <v>0</v>
      </c>
      <c r="E374" t="str">
        <f t="shared" si="144"/>
        <v>9</v>
      </c>
      <c r="F374" t="str">
        <f t="shared" si="145"/>
        <v>0</v>
      </c>
      <c r="G374" t="str">
        <f t="shared" si="146"/>
        <v>[-0.010609543045331455, -0.5166098411030312, -0.7997281420739628, null]</v>
      </c>
      <c r="H374" t="s">
        <v>935</v>
      </c>
      <c r="I374">
        <f t="shared" si="147"/>
        <v>-1.0609543045331399E-2</v>
      </c>
      <c r="J374">
        <f t="shared" si="148"/>
        <v>-0.51660984110303099</v>
      </c>
      <c r="K374">
        <f t="shared" si="149"/>
        <v>-0.79972814207396203</v>
      </c>
      <c r="L374">
        <f t="shared" si="150"/>
        <v>-1E+17</v>
      </c>
      <c r="M374">
        <f>VALUE(VLOOKUP(B374,'LOOK UP Optimal Policy'!A:F,6,FALSE))</f>
        <v>0</v>
      </c>
      <c r="N374">
        <f t="shared" si="151"/>
        <v>0</v>
      </c>
      <c r="O374">
        <f t="shared" si="152"/>
        <v>1</v>
      </c>
      <c r="P374">
        <f t="shared" si="153"/>
        <v>0</v>
      </c>
      <c r="Q374">
        <f t="shared" si="154"/>
        <v>0</v>
      </c>
      <c r="R374">
        <f t="shared" si="155"/>
        <v>0</v>
      </c>
      <c r="S374">
        <f t="shared" si="156"/>
        <v>0</v>
      </c>
      <c r="T374">
        <f t="shared" si="157"/>
        <v>0</v>
      </c>
      <c r="U374">
        <f t="shared" si="158"/>
        <v>0</v>
      </c>
      <c r="V374">
        <f t="shared" si="159"/>
        <v>0</v>
      </c>
      <c r="W374">
        <f t="shared" si="160"/>
        <v>0</v>
      </c>
      <c r="X374">
        <f t="shared" si="161"/>
        <v>0</v>
      </c>
      <c r="Y374">
        <f t="shared" si="162"/>
        <v>0</v>
      </c>
      <c r="Z374">
        <f t="shared" si="163"/>
        <v>0</v>
      </c>
      <c r="AA374">
        <f t="shared" si="164"/>
        <v>0</v>
      </c>
      <c r="AB374">
        <f t="shared" si="165"/>
        <v>1</v>
      </c>
      <c r="AC374">
        <f t="shared" si="166"/>
        <v>1</v>
      </c>
      <c r="AD374">
        <f t="shared" si="167"/>
        <v>1</v>
      </c>
    </row>
    <row r="375" spans="1:30" x14ac:dyDescent="0.2">
      <c r="A375" t="str">
        <f t="shared" si="140"/>
        <v>State [sum=4, ace=0, dealerCard=7, Pair=0]</v>
      </c>
      <c r="B375" t="str">
        <f t="shared" si="141"/>
        <v>4070</v>
      </c>
      <c r="C375" t="str">
        <f t="shared" si="142"/>
        <v>4</v>
      </c>
      <c r="D375" t="str">
        <f t="shared" si="143"/>
        <v>0</v>
      </c>
      <c r="E375" t="str">
        <f t="shared" si="144"/>
        <v>7</v>
      </c>
      <c r="F375" t="str">
        <f t="shared" si="145"/>
        <v>0</v>
      </c>
      <c r="G375" t="str">
        <f t="shared" si="146"/>
        <v>[5.587873321297467E-4, -0.019599910701111764, -0.05928489513758331, null]</v>
      </c>
      <c r="H375" t="s">
        <v>936</v>
      </c>
      <c r="I375">
        <f t="shared" si="147"/>
        <v>5.5878733212974595E-4</v>
      </c>
      <c r="J375">
        <f t="shared" si="148"/>
        <v>-1.9599910701111702E-2</v>
      </c>
      <c r="K375">
        <f t="shared" si="149"/>
        <v>-5.9284895137583303E-2</v>
      </c>
      <c r="L375">
        <f t="shared" si="150"/>
        <v>-1E+17</v>
      </c>
      <c r="M375">
        <f>VALUE(VLOOKUP(B375,'LOOK UP Optimal Policy'!A:F,6,FALSE))</f>
        <v>0</v>
      </c>
      <c r="N375">
        <f t="shared" si="151"/>
        <v>0</v>
      </c>
      <c r="O375">
        <f t="shared" si="152"/>
        <v>1</v>
      </c>
      <c r="P375">
        <f t="shared" si="153"/>
        <v>0</v>
      </c>
      <c r="Q375">
        <f t="shared" si="154"/>
        <v>0</v>
      </c>
      <c r="R375">
        <f t="shared" si="155"/>
        <v>0</v>
      </c>
      <c r="S375">
        <f t="shared" si="156"/>
        <v>0</v>
      </c>
      <c r="T375">
        <f t="shared" si="157"/>
        <v>0</v>
      </c>
      <c r="U375">
        <f t="shared" si="158"/>
        <v>0</v>
      </c>
      <c r="V375">
        <f t="shared" si="159"/>
        <v>0</v>
      </c>
      <c r="W375">
        <f t="shared" si="160"/>
        <v>0</v>
      </c>
      <c r="X375">
        <f t="shared" si="161"/>
        <v>0</v>
      </c>
      <c r="Y375">
        <f t="shared" si="162"/>
        <v>0</v>
      </c>
      <c r="Z375">
        <f t="shared" si="163"/>
        <v>0</v>
      </c>
      <c r="AA375">
        <f t="shared" si="164"/>
        <v>0</v>
      </c>
      <c r="AB375">
        <f t="shared" si="165"/>
        <v>1</v>
      </c>
      <c r="AC375">
        <f t="shared" si="166"/>
        <v>1</v>
      </c>
      <c r="AD375">
        <f t="shared" si="167"/>
        <v>1</v>
      </c>
    </row>
    <row r="376" spans="1:30" x14ac:dyDescent="0.2">
      <c r="A376" t="str">
        <f t="shared" si="140"/>
        <v>State [sum=4, ace=0, dealerCard=7, Pair=1]</v>
      </c>
      <c r="B376" t="str">
        <f t="shared" si="141"/>
        <v>4071</v>
      </c>
      <c r="C376" t="str">
        <f t="shared" si="142"/>
        <v>4</v>
      </c>
      <c r="D376" t="str">
        <f t="shared" si="143"/>
        <v>0</v>
      </c>
      <c r="E376" t="str">
        <f t="shared" si="144"/>
        <v>7</v>
      </c>
      <c r="F376" t="str">
        <f t="shared" si="145"/>
        <v>1</v>
      </c>
      <c r="G376" t="str">
        <f t="shared" si="146"/>
        <v>[-0.005017360717590252, -0.32811691137459276, -0.5248016198404906, -0.002157964157606129]</v>
      </c>
      <c r="H376" t="s">
        <v>937</v>
      </c>
      <c r="I376">
        <f t="shared" si="147"/>
        <v>-5.0173607175902496E-3</v>
      </c>
      <c r="J376">
        <f t="shared" si="148"/>
        <v>-0.32811691137459198</v>
      </c>
      <c r="K376">
        <f t="shared" si="149"/>
        <v>-0.52480161984049001</v>
      </c>
      <c r="L376">
        <f t="shared" si="150"/>
        <v>-2.1579641576061201E-3</v>
      </c>
      <c r="M376">
        <f>VALUE(VLOOKUP(B376,'LOOK UP Optimal Policy'!A:F,6,FALSE))</f>
        <v>3</v>
      </c>
      <c r="N376">
        <f t="shared" si="151"/>
        <v>3</v>
      </c>
      <c r="O376">
        <f t="shared" si="152"/>
        <v>1</v>
      </c>
      <c r="P376">
        <f t="shared" si="153"/>
        <v>0</v>
      </c>
      <c r="Q376">
        <f t="shared" si="154"/>
        <v>0</v>
      </c>
      <c r="R376">
        <f t="shared" si="155"/>
        <v>0</v>
      </c>
      <c r="S376">
        <f t="shared" si="156"/>
        <v>0</v>
      </c>
      <c r="T376">
        <f t="shared" si="157"/>
        <v>0</v>
      </c>
      <c r="U376">
        <f t="shared" si="158"/>
        <v>0</v>
      </c>
      <c r="V376">
        <f t="shared" si="159"/>
        <v>0</v>
      </c>
      <c r="W376">
        <f t="shared" si="160"/>
        <v>0</v>
      </c>
      <c r="X376">
        <f t="shared" si="161"/>
        <v>0</v>
      </c>
      <c r="Y376">
        <f t="shared" si="162"/>
        <v>0</v>
      </c>
      <c r="Z376">
        <f t="shared" si="163"/>
        <v>0</v>
      </c>
      <c r="AA376">
        <f t="shared" si="164"/>
        <v>0</v>
      </c>
      <c r="AB376">
        <f t="shared" si="165"/>
        <v>1</v>
      </c>
      <c r="AC376">
        <f t="shared" si="166"/>
        <v>1</v>
      </c>
      <c r="AD376">
        <f t="shared" si="167"/>
        <v>1</v>
      </c>
    </row>
    <row r="377" spans="1:30" x14ac:dyDescent="0.2">
      <c r="A377" t="str">
        <f t="shared" si="140"/>
        <v>State [sum=4, ace=0, dealerCard=8, Pair=0]</v>
      </c>
      <c r="B377" t="str">
        <f t="shared" si="141"/>
        <v>4080</v>
      </c>
      <c r="C377" t="str">
        <f t="shared" si="142"/>
        <v>4</v>
      </c>
      <c r="D377" t="str">
        <f t="shared" si="143"/>
        <v>0</v>
      </c>
      <c r="E377" t="str">
        <f t="shared" si="144"/>
        <v>8</v>
      </c>
      <c r="F377" t="str">
        <f t="shared" si="145"/>
        <v>0</v>
      </c>
      <c r="G377" t="str">
        <f t="shared" si="146"/>
        <v>[-2.051593445692969E-4, -0.010186415639799376, -0.037425206790326786, null]</v>
      </c>
      <c r="H377" t="s">
        <v>938</v>
      </c>
      <c r="I377">
        <f t="shared" si="147"/>
        <v>-2.0515934456929601E-4</v>
      </c>
      <c r="J377">
        <f t="shared" si="148"/>
        <v>-1.0186415639799299E-2</v>
      </c>
      <c r="K377">
        <f t="shared" si="149"/>
        <v>-3.7425206790326702E-2</v>
      </c>
      <c r="L377">
        <f t="shared" si="150"/>
        <v>-1E+17</v>
      </c>
      <c r="M377">
        <f>VALUE(VLOOKUP(B377,'LOOK UP Optimal Policy'!A:F,6,FALSE))</f>
        <v>0</v>
      </c>
      <c r="N377">
        <f t="shared" si="151"/>
        <v>0</v>
      </c>
      <c r="O377">
        <f t="shared" si="152"/>
        <v>1</v>
      </c>
      <c r="P377">
        <f t="shared" si="153"/>
        <v>0</v>
      </c>
      <c r="Q377">
        <f t="shared" si="154"/>
        <v>0</v>
      </c>
      <c r="R377">
        <f t="shared" si="155"/>
        <v>0</v>
      </c>
      <c r="S377">
        <f t="shared" si="156"/>
        <v>0</v>
      </c>
      <c r="T377">
        <f t="shared" si="157"/>
        <v>0</v>
      </c>
      <c r="U377">
        <f t="shared" si="158"/>
        <v>0</v>
      </c>
      <c r="V377">
        <f t="shared" si="159"/>
        <v>0</v>
      </c>
      <c r="W377">
        <f t="shared" si="160"/>
        <v>0</v>
      </c>
      <c r="X377">
        <f t="shared" si="161"/>
        <v>0</v>
      </c>
      <c r="Y377">
        <f t="shared" si="162"/>
        <v>0</v>
      </c>
      <c r="Z377">
        <f t="shared" si="163"/>
        <v>0</v>
      </c>
      <c r="AA377">
        <f t="shared" si="164"/>
        <v>0</v>
      </c>
      <c r="AB377">
        <f t="shared" si="165"/>
        <v>1</v>
      </c>
      <c r="AC377">
        <f t="shared" si="166"/>
        <v>1</v>
      </c>
      <c r="AD377">
        <f t="shared" si="167"/>
        <v>1</v>
      </c>
    </row>
    <row r="378" spans="1:30" x14ac:dyDescent="0.2">
      <c r="A378" t="str">
        <f t="shared" si="140"/>
        <v>State [sum=4, ace=0, dealerCard=8, Pair=1]</v>
      </c>
      <c r="B378" t="str">
        <f t="shared" si="141"/>
        <v>4081</v>
      </c>
      <c r="C378" t="str">
        <f t="shared" si="142"/>
        <v>4</v>
      </c>
      <c r="D378" t="str">
        <f t="shared" si="143"/>
        <v>0</v>
      </c>
      <c r="E378" t="str">
        <f t="shared" si="144"/>
        <v>8</v>
      </c>
      <c r="F378" t="str">
        <f t="shared" si="145"/>
        <v>1</v>
      </c>
      <c r="G378" t="str">
        <f t="shared" si="146"/>
        <v>[-0.006045290916709465, -0.4646648767472858, -0.9878280543100832, -0.004131436185944839]</v>
      </c>
      <c r="H378" t="s">
        <v>939</v>
      </c>
      <c r="I378">
        <f t="shared" si="147"/>
        <v>-6.0452909167094601E-3</v>
      </c>
      <c r="J378">
        <f t="shared" si="148"/>
        <v>-0.46466487674728502</v>
      </c>
      <c r="K378">
        <f t="shared" si="149"/>
        <v>-0.98782805431008303</v>
      </c>
      <c r="L378">
        <f t="shared" si="150"/>
        <v>-4.1314361859448303E-3</v>
      </c>
      <c r="M378">
        <f>VALUE(VLOOKUP(B378,'LOOK UP Optimal Policy'!A:F,6,FALSE))</f>
        <v>0</v>
      </c>
      <c r="N378">
        <f t="shared" si="151"/>
        <v>3</v>
      </c>
      <c r="O378">
        <f t="shared" si="152"/>
        <v>0</v>
      </c>
      <c r="P378">
        <f t="shared" si="153"/>
        <v>0</v>
      </c>
      <c r="Q378">
        <f t="shared" si="154"/>
        <v>0</v>
      </c>
      <c r="R378">
        <f t="shared" si="155"/>
        <v>0</v>
      </c>
      <c r="S378">
        <f t="shared" si="156"/>
        <v>0</v>
      </c>
      <c r="T378">
        <f t="shared" si="157"/>
        <v>0</v>
      </c>
      <c r="U378">
        <f t="shared" si="158"/>
        <v>0</v>
      </c>
      <c r="V378">
        <f t="shared" si="159"/>
        <v>0</v>
      </c>
      <c r="W378">
        <f t="shared" si="160"/>
        <v>0</v>
      </c>
      <c r="X378">
        <f t="shared" si="161"/>
        <v>0</v>
      </c>
      <c r="Y378">
        <f t="shared" si="162"/>
        <v>0</v>
      </c>
      <c r="Z378">
        <f t="shared" si="163"/>
        <v>0</v>
      </c>
      <c r="AA378">
        <f t="shared" si="164"/>
        <v>1.4632419925244338</v>
      </c>
      <c r="AB378">
        <f t="shared" si="165"/>
        <v>1.4632419925244338</v>
      </c>
      <c r="AC378">
        <f t="shared" si="166"/>
        <v>1</v>
      </c>
      <c r="AD378">
        <f t="shared" si="167"/>
        <v>1</v>
      </c>
    </row>
    <row r="379" spans="1:30" x14ac:dyDescent="0.2">
      <c r="A379" t="str">
        <f t="shared" si="140"/>
        <v>State [sum=9, ace=0, dealerCard=10, Pair=0]</v>
      </c>
      <c r="B379" t="str">
        <f t="shared" si="141"/>
        <v>90100</v>
      </c>
      <c r="C379" t="str">
        <f t="shared" si="142"/>
        <v>9</v>
      </c>
      <c r="D379" t="str">
        <f t="shared" si="143"/>
        <v>0</v>
      </c>
      <c r="E379" t="str">
        <f t="shared" si="144"/>
        <v>10</v>
      </c>
      <c r="F379" t="str">
        <f t="shared" si="145"/>
        <v>0</v>
      </c>
      <c r="G379" t="str">
        <f t="shared" si="146"/>
        <v>[-0.014796651311343155, -0.5214840368827178, -0.9393214909684806, null]</v>
      </c>
      <c r="H379" t="s">
        <v>940</v>
      </c>
      <c r="I379">
        <f t="shared" si="147"/>
        <v>-1.47966513113431E-2</v>
      </c>
      <c r="J379">
        <f t="shared" si="148"/>
        <v>-0.52148403688271705</v>
      </c>
      <c r="K379">
        <f t="shared" si="149"/>
        <v>-0.93932149096848006</v>
      </c>
      <c r="L379">
        <f t="shared" si="150"/>
        <v>-1E+17</v>
      </c>
      <c r="M379">
        <f>VALUE(VLOOKUP(B379,'LOOK UP Optimal Policy'!A:F,6,FALSE))</f>
        <v>0</v>
      </c>
      <c r="N379">
        <f t="shared" si="151"/>
        <v>0</v>
      </c>
      <c r="O379">
        <f t="shared" si="152"/>
        <v>1</v>
      </c>
      <c r="P379">
        <f t="shared" si="153"/>
        <v>0</v>
      </c>
      <c r="Q379">
        <f t="shared" si="154"/>
        <v>0</v>
      </c>
      <c r="R379">
        <f t="shared" si="155"/>
        <v>0</v>
      </c>
      <c r="S379">
        <f t="shared" si="156"/>
        <v>0</v>
      </c>
      <c r="T379">
        <f t="shared" si="157"/>
        <v>0</v>
      </c>
      <c r="U379">
        <f t="shared" si="158"/>
        <v>0</v>
      </c>
      <c r="V379">
        <f t="shared" si="159"/>
        <v>0</v>
      </c>
      <c r="W379">
        <f t="shared" si="160"/>
        <v>0</v>
      </c>
      <c r="X379">
        <f t="shared" si="161"/>
        <v>0</v>
      </c>
      <c r="Y379">
        <f t="shared" si="162"/>
        <v>0</v>
      </c>
      <c r="Z379">
        <f t="shared" si="163"/>
        <v>0</v>
      </c>
      <c r="AA379">
        <f t="shared" si="164"/>
        <v>0</v>
      </c>
      <c r="AB379">
        <f t="shared" si="165"/>
        <v>1</v>
      </c>
      <c r="AC379">
        <f t="shared" si="166"/>
        <v>1</v>
      </c>
      <c r="AD379">
        <f t="shared" si="167"/>
        <v>1</v>
      </c>
    </row>
    <row r="380" spans="1:30" x14ac:dyDescent="0.2">
      <c r="A380" t="str">
        <f t="shared" si="140"/>
        <v>State [sum=4, ace=0, dealerCard=9, Pair=0]</v>
      </c>
      <c r="B380" t="str">
        <f t="shared" si="141"/>
        <v>4090</v>
      </c>
      <c r="C380" t="str">
        <f t="shared" si="142"/>
        <v>4</v>
      </c>
      <c r="D380" t="str">
        <f t="shared" si="143"/>
        <v>0</v>
      </c>
      <c r="E380" t="str">
        <f t="shared" si="144"/>
        <v>9</v>
      </c>
      <c r="F380" t="str">
        <f t="shared" si="145"/>
        <v>0</v>
      </c>
      <c r="G380" t="str">
        <f t="shared" si="146"/>
        <v>[-0.0010953575655945939, -0.010372439749251025, -0.01971935693130245, null]</v>
      </c>
      <c r="H380" t="s">
        <v>941</v>
      </c>
      <c r="I380">
        <f t="shared" si="147"/>
        <v>-1.09535756559459E-3</v>
      </c>
      <c r="J380">
        <f t="shared" si="148"/>
        <v>-1.0372439749251E-2</v>
      </c>
      <c r="K380">
        <f t="shared" si="149"/>
        <v>-1.97193569313024E-2</v>
      </c>
      <c r="L380">
        <f t="shared" si="150"/>
        <v>-1E+17</v>
      </c>
      <c r="M380">
        <f>VALUE(VLOOKUP(B380,'LOOK UP Optimal Policy'!A:F,6,FALSE))</f>
        <v>0</v>
      </c>
      <c r="N380">
        <f t="shared" si="151"/>
        <v>0</v>
      </c>
      <c r="O380">
        <f t="shared" si="152"/>
        <v>1</v>
      </c>
      <c r="P380">
        <f t="shared" si="153"/>
        <v>0</v>
      </c>
      <c r="Q380">
        <f t="shared" si="154"/>
        <v>0</v>
      </c>
      <c r="R380">
        <f t="shared" si="155"/>
        <v>0</v>
      </c>
      <c r="S380">
        <f t="shared" si="156"/>
        <v>0</v>
      </c>
      <c r="T380">
        <f t="shared" si="157"/>
        <v>0</v>
      </c>
      <c r="U380">
        <f t="shared" si="158"/>
        <v>0</v>
      </c>
      <c r="V380">
        <f t="shared" si="159"/>
        <v>0</v>
      </c>
      <c r="W380">
        <f t="shared" si="160"/>
        <v>0</v>
      </c>
      <c r="X380">
        <f t="shared" si="161"/>
        <v>0</v>
      </c>
      <c r="Y380">
        <f t="shared" si="162"/>
        <v>0</v>
      </c>
      <c r="Z380">
        <f t="shared" si="163"/>
        <v>0</v>
      </c>
      <c r="AA380">
        <f t="shared" si="164"/>
        <v>0</v>
      </c>
      <c r="AB380">
        <f t="shared" si="165"/>
        <v>1</v>
      </c>
      <c r="AC380">
        <f t="shared" si="166"/>
        <v>1</v>
      </c>
      <c r="AD380">
        <f t="shared" si="167"/>
        <v>1</v>
      </c>
    </row>
    <row r="381" spans="1:30" x14ac:dyDescent="0.2">
      <c r="A381" t="str">
        <f t="shared" si="140"/>
        <v>State [sum=4, ace=0, dealerCard=9, Pair=1]</v>
      </c>
      <c r="B381" t="str">
        <f t="shared" si="141"/>
        <v>4091</v>
      </c>
      <c r="C381" t="str">
        <f t="shared" si="142"/>
        <v>4</v>
      </c>
      <c r="D381" t="str">
        <f t="shared" si="143"/>
        <v>0</v>
      </c>
      <c r="E381" t="str">
        <f t="shared" si="144"/>
        <v>9</v>
      </c>
      <c r="F381" t="str">
        <f t="shared" si="145"/>
        <v>1</v>
      </c>
      <c r="G381" t="str">
        <f t="shared" si="146"/>
        <v>[-0.005667543727818161, -0.23470491025929824, -0.7639323692970238, -0.005255864155677553]</v>
      </c>
      <c r="H381" t="s">
        <v>942</v>
      </c>
      <c r="I381">
        <f t="shared" si="147"/>
        <v>-5.6675437278181596E-3</v>
      </c>
      <c r="J381">
        <f t="shared" si="148"/>
        <v>-0.23470491025929799</v>
      </c>
      <c r="K381">
        <f t="shared" si="149"/>
        <v>-0.76393236929702302</v>
      </c>
      <c r="L381">
        <f t="shared" si="150"/>
        <v>-5.2558641556775497E-3</v>
      </c>
      <c r="M381">
        <f>VALUE(VLOOKUP(B381,'LOOK UP Optimal Policy'!A:F,6,FALSE))</f>
        <v>0</v>
      </c>
      <c r="N381">
        <f t="shared" si="151"/>
        <v>3</v>
      </c>
      <c r="O381">
        <f t="shared" si="152"/>
        <v>0</v>
      </c>
      <c r="P381">
        <f t="shared" si="153"/>
        <v>0</v>
      </c>
      <c r="Q381">
        <f t="shared" si="154"/>
        <v>0</v>
      </c>
      <c r="R381">
        <f t="shared" si="155"/>
        <v>0</v>
      </c>
      <c r="S381">
        <f t="shared" si="156"/>
        <v>0</v>
      </c>
      <c r="T381">
        <f t="shared" si="157"/>
        <v>0</v>
      </c>
      <c r="U381">
        <f t="shared" si="158"/>
        <v>0</v>
      </c>
      <c r="V381">
        <f t="shared" si="159"/>
        <v>0</v>
      </c>
      <c r="W381">
        <f t="shared" si="160"/>
        <v>0</v>
      </c>
      <c r="X381">
        <f t="shared" si="161"/>
        <v>0</v>
      </c>
      <c r="Y381">
        <f t="shared" si="162"/>
        <v>0</v>
      </c>
      <c r="Z381">
        <f t="shared" si="163"/>
        <v>0</v>
      </c>
      <c r="AA381">
        <f t="shared" si="164"/>
        <v>1.0783276660025356</v>
      </c>
      <c r="AB381">
        <f t="shared" si="165"/>
        <v>1.0783276660025356</v>
      </c>
      <c r="AC381">
        <f t="shared" si="166"/>
        <v>1</v>
      </c>
      <c r="AD381">
        <f t="shared" si="16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4"/>
  <sheetViews>
    <sheetView zoomScale="70" zoomScaleNormal="70" zoomScalePageLayoutView="70" workbookViewId="0">
      <selection activeCell="N31" sqref="N31"/>
    </sheetView>
  </sheetViews>
  <sheetFormatPr baseColWidth="10" defaultRowHeight="16" x14ac:dyDescent="0.2"/>
  <sheetData>
    <row r="2" spans="2:26" x14ac:dyDescent="0.2">
      <c r="B2" s="36"/>
      <c r="C2" s="32"/>
      <c r="D2" s="26"/>
      <c r="E2" s="26"/>
      <c r="F2" s="39" t="s">
        <v>561</v>
      </c>
      <c r="G2" s="39"/>
      <c r="H2" s="39"/>
      <c r="I2" s="26"/>
      <c r="J2" s="26"/>
      <c r="K2" s="26"/>
      <c r="L2" s="27"/>
      <c r="P2" s="36"/>
      <c r="Q2" s="32"/>
      <c r="R2" s="26"/>
      <c r="S2" s="26"/>
      <c r="T2" s="39" t="s">
        <v>562</v>
      </c>
      <c r="U2" s="39"/>
      <c r="V2" s="39"/>
      <c r="W2" s="26"/>
      <c r="X2" s="26"/>
      <c r="Y2" s="26"/>
      <c r="Z2" s="27"/>
    </row>
    <row r="3" spans="2:26" x14ac:dyDescent="0.2">
      <c r="B3" s="36"/>
      <c r="C3" s="32"/>
      <c r="D3" s="26"/>
      <c r="E3" s="26"/>
      <c r="F3" s="26"/>
      <c r="G3" s="39" t="s">
        <v>541</v>
      </c>
      <c r="H3" s="39"/>
      <c r="I3" s="26"/>
      <c r="J3" s="26"/>
      <c r="K3" s="26"/>
      <c r="L3" s="27"/>
      <c r="P3" s="36"/>
      <c r="Q3" s="32"/>
      <c r="R3" s="26"/>
      <c r="S3" s="26"/>
      <c r="T3" s="26"/>
      <c r="U3" s="39" t="s">
        <v>541</v>
      </c>
      <c r="V3" s="39"/>
      <c r="W3" s="26"/>
      <c r="X3" s="26"/>
      <c r="Y3" s="26"/>
      <c r="Z3" s="27"/>
    </row>
    <row r="4" spans="2:26" x14ac:dyDescent="0.2">
      <c r="B4" s="40" t="s">
        <v>522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</v>
      </c>
      <c r="N4" t="s">
        <v>546</v>
      </c>
      <c r="O4" t="s">
        <v>4</v>
      </c>
      <c r="P4" s="40" t="s">
        <v>522</v>
      </c>
      <c r="Q4" s="36">
        <v>2</v>
      </c>
      <c r="R4" s="36">
        <v>3</v>
      </c>
      <c r="S4" s="36">
        <v>4</v>
      </c>
      <c r="T4" s="36">
        <v>5</v>
      </c>
      <c r="U4" s="36">
        <v>6</v>
      </c>
      <c r="V4" s="36">
        <v>7</v>
      </c>
      <c r="W4" s="36">
        <v>8</v>
      </c>
      <c r="X4" s="36">
        <v>9</v>
      </c>
      <c r="Y4" s="36">
        <v>10</v>
      </c>
      <c r="Z4" s="36">
        <v>1</v>
      </c>
    </row>
    <row r="5" spans="2:26" x14ac:dyDescent="0.2">
      <c r="B5" s="41">
        <v>21</v>
      </c>
      <c r="C5" s="36">
        <f>VLOOKUP('LOOK UP Policy table'!B4,'Insert Data'!B:N,13,FALSE)</f>
        <v>1</v>
      </c>
      <c r="D5" s="36">
        <f>VLOOKUP('LOOK UP Policy table'!C4,'Insert Data'!B:N,13,FALSE)</f>
        <v>1</v>
      </c>
      <c r="E5" s="36">
        <f>VLOOKUP('LOOK UP Policy table'!D4,'Insert Data'!B:N,13,FALSE)</f>
        <v>1</v>
      </c>
      <c r="F5" s="36">
        <f>VLOOKUP('LOOK UP Policy table'!E4,'Insert Data'!B:N,13,FALSE)</f>
        <v>1</v>
      </c>
      <c r="G5" s="36">
        <f>VLOOKUP('LOOK UP Policy table'!F4,'Insert Data'!B:N,13,FALSE)</f>
        <v>1</v>
      </c>
      <c r="H5" s="36">
        <f>VLOOKUP('LOOK UP Policy table'!G4,'Insert Data'!B:N,13,FALSE)</f>
        <v>1</v>
      </c>
      <c r="I5" s="36">
        <f>VLOOKUP('LOOK UP Policy table'!H4,'Insert Data'!B:N,13,FALSE)</f>
        <v>1</v>
      </c>
      <c r="J5" s="36">
        <f>VLOOKUP('LOOK UP Policy table'!I4,'Insert Data'!B:N,13,FALSE)</f>
        <v>1</v>
      </c>
      <c r="K5" s="36">
        <f>VLOOKUP('LOOK UP Policy table'!J4,'Insert Data'!B:N,13,FALSE)</f>
        <v>1</v>
      </c>
      <c r="L5" s="36">
        <f>VLOOKUP('LOOK UP Policy table'!K4,'Insert Data'!B:N,13,FALSE)</f>
        <v>1</v>
      </c>
      <c r="N5" s="44">
        <v>0</v>
      </c>
      <c r="O5" t="s">
        <v>549</v>
      </c>
      <c r="P5" s="41">
        <v>21</v>
      </c>
      <c r="Q5" s="36">
        <f>VLOOKUP('LOOK UP Policy table'!B4,'Insert Data'!B:N,12,FALSE)</f>
        <v>1</v>
      </c>
      <c r="R5" s="36">
        <f>VLOOKUP('LOOK UP Policy table'!C4,'Insert Data'!B:N,12,FALSE)</f>
        <v>1</v>
      </c>
      <c r="S5" s="36">
        <f>VLOOKUP('LOOK UP Policy table'!D4,'Insert Data'!B:N,12,FALSE)</f>
        <v>1</v>
      </c>
      <c r="T5" s="36">
        <f>VLOOKUP('LOOK UP Policy table'!E4,'Insert Data'!B:N,12,FALSE)</f>
        <v>1</v>
      </c>
      <c r="U5" s="36">
        <f>VLOOKUP('LOOK UP Policy table'!F4,'Insert Data'!B:N,12,FALSE)</f>
        <v>1</v>
      </c>
      <c r="V5" s="36">
        <f>VLOOKUP('LOOK UP Policy table'!G4,'Insert Data'!B:N,12,FALSE)</f>
        <v>1</v>
      </c>
      <c r="W5" s="36">
        <f>VLOOKUP('LOOK UP Policy table'!H4,'Insert Data'!B:N,12,FALSE)</f>
        <v>1</v>
      </c>
      <c r="X5" s="36">
        <f>VLOOKUP('LOOK UP Policy table'!I4,'Insert Data'!B:N,12,FALSE)</f>
        <v>1</v>
      </c>
      <c r="Y5" s="36">
        <f>VLOOKUP('LOOK UP Policy table'!J4,'Insert Data'!B:N,12,FALSE)</f>
        <v>1</v>
      </c>
      <c r="Z5" s="36">
        <f>VLOOKUP('LOOK UP Policy table'!K4,'Insert Data'!B:N,12,FALSE)</f>
        <v>1</v>
      </c>
    </row>
    <row r="6" spans="2:26" x14ac:dyDescent="0.2">
      <c r="B6" s="41">
        <v>20</v>
      </c>
      <c r="C6" s="36">
        <f>VLOOKUP('LOOK UP Policy table'!B5,'Insert Data'!B:N,13,FALSE)</f>
        <v>1</v>
      </c>
      <c r="D6" s="36">
        <f>VLOOKUP('LOOK UP Policy table'!C5,'Insert Data'!B:N,13,FALSE)</f>
        <v>1</v>
      </c>
      <c r="E6" s="36">
        <f>VLOOKUP('LOOK UP Policy table'!D5,'Insert Data'!B:N,13,FALSE)</f>
        <v>1</v>
      </c>
      <c r="F6" s="36">
        <f>VLOOKUP('LOOK UP Policy table'!E5,'Insert Data'!B:N,13,FALSE)</f>
        <v>1</v>
      </c>
      <c r="G6" s="36">
        <f>VLOOKUP('LOOK UP Policy table'!F5,'Insert Data'!B:N,13,FALSE)</f>
        <v>1</v>
      </c>
      <c r="H6" s="36">
        <f>VLOOKUP('LOOK UP Policy table'!G5,'Insert Data'!B:N,13,FALSE)</f>
        <v>1</v>
      </c>
      <c r="I6" s="36">
        <f>VLOOKUP('LOOK UP Policy table'!H5,'Insert Data'!B:N,13,FALSE)</f>
        <v>1</v>
      </c>
      <c r="J6" s="36">
        <f>VLOOKUP('LOOK UP Policy table'!I5,'Insert Data'!B:N,13,FALSE)</f>
        <v>1</v>
      </c>
      <c r="K6" s="36">
        <f>VLOOKUP('LOOK UP Policy table'!J5,'Insert Data'!B:N,13,FALSE)</f>
        <v>1</v>
      </c>
      <c r="L6" s="36">
        <f>VLOOKUP('LOOK UP Policy table'!K5,'Insert Data'!B:N,13,FALSE)</f>
        <v>1</v>
      </c>
      <c r="N6" s="45">
        <v>1</v>
      </c>
      <c r="O6" t="s">
        <v>550</v>
      </c>
      <c r="P6" s="41">
        <v>20</v>
      </c>
      <c r="Q6" s="36">
        <f>VLOOKUP('LOOK UP Policy table'!B5,'Insert Data'!B:N,12,FALSE)</f>
        <v>1</v>
      </c>
      <c r="R6" s="36">
        <f>VLOOKUP('LOOK UP Policy table'!C5,'Insert Data'!B:N,12,FALSE)</f>
        <v>1</v>
      </c>
      <c r="S6" s="36">
        <f>VLOOKUP('LOOK UP Policy table'!D5,'Insert Data'!B:N,12,FALSE)</f>
        <v>1</v>
      </c>
      <c r="T6" s="36">
        <f>VLOOKUP('LOOK UP Policy table'!E5,'Insert Data'!B:N,12,FALSE)</f>
        <v>1</v>
      </c>
      <c r="U6" s="36">
        <f>VLOOKUP('LOOK UP Policy table'!F5,'Insert Data'!B:N,12,FALSE)</f>
        <v>1</v>
      </c>
      <c r="V6" s="36">
        <f>VLOOKUP('LOOK UP Policy table'!G5,'Insert Data'!B:N,12,FALSE)</f>
        <v>1</v>
      </c>
      <c r="W6" s="36">
        <f>VLOOKUP('LOOK UP Policy table'!H5,'Insert Data'!B:N,12,FALSE)</f>
        <v>1</v>
      </c>
      <c r="X6" s="36">
        <f>VLOOKUP('LOOK UP Policy table'!I5,'Insert Data'!B:N,12,FALSE)</f>
        <v>1</v>
      </c>
      <c r="Y6" s="36">
        <f>VLOOKUP('LOOK UP Policy table'!J5,'Insert Data'!B:N,12,FALSE)</f>
        <v>1</v>
      </c>
      <c r="Z6" s="36">
        <f>VLOOKUP('LOOK UP Policy table'!K5,'Insert Data'!B:N,12,FALSE)</f>
        <v>1</v>
      </c>
    </row>
    <row r="7" spans="2:26" x14ac:dyDescent="0.2">
      <c r="B7" s="41">
        <v>19</v>
      </c>
      <c r="C7" s="36">
        <f>VLOOKUP('LOOK UP Policy table'!B6,'Insert Data'!B:N,13,FALSE)</f>
        <v>1</v>
      </c>
      <c r="D7" s="36">
        <f>VLOOKUP('LOOK UP Policy table'!C6,'Insert Data'!B:N,13,FALSE)</f>
        <v>1</v>
      </c>
      <c r="E7" s="36">
        <f>VLOOKUP('LOOK UP Policy table'!D6,'Insert Data'!B:N,13,FALSE)</f>
        <v>1</v>
      </c>
      <c r="F7" s="36">
        <f>VLOOKUP('LOOK UP Policy table'!E6,'Insert Data'!B:N,13,FALSE)</f>
        <v>1</v>
      </c>
      <c r="G7" s="36">
        <f>VLOOKUP('LOOK UP Policy table'!F6,'Insert Data'!B:N,13,FALSE)</f>
        <v>1</v>
      </c>
      <c r="H7" s="36">
        <f>VLOOKUP('LOOK UP Policy table'!G6,'Insert Data'!B:N,13,FALSE)</f>
        <v>1</v>
      </c>
      <c r="I7" s="36">
        <f>VLOOKUP('LOOK UP Policy table'!H6,'Insert Data'!B:N,13,FALSE)</f>
        <v>1</v>
      </c>
      <c r="J7" s="36">
        <f>VLOOKUP('LOOK UP Policy table'!I6,'Insert Data'!B:N,13,FALSE)</f>
        <v>1</v>
      </c>
      <c r="K7" s="36">
        <f>VLOOKUP('LOOK UP Policy table'!J6,'Insert Data'!B:N,13,FALSE)</f>
        <v>1</v>
      </c>
      <c r="L7" s="36">
        <f>VLOOKUP('LOOK UP Policy table'!K6,'Insert Data'!B:N,13,FALSE)</f>
        <v>1</v>
      </c>
      <c r="N7" s="42">
        <v>2</v>
      </c>
      <c r="O7" t="s">
        <v>547</v>
      </c>
      <c r="P7" s="41">
        <v>19</v>
      </c>
      <c r="Q7" s="36">
        <f>VLOOKUP('LOOK UP Policy table'!B6,'Insert Data'!B:N,12,FALSE)</f>
        <v>1</v>
      </c>
      <c r="R7" s="36">
        <f>VLOOKUP('LOOK UP Policy table'!C6,'Insert Data'!B:N,12,FALSE)</f>
        <v>1</v>
      </c>
      <c r="S7" s="36">
        <f>VLOOKUP('LOOK UP Policy table'!D6,'Insert Data'!B:N,12,FALSE)</f>
        <v>1</v>
      </c>
      <c r="T7" s="36">
        <f>VLOOKUP('LOOK UP Policy table'!E6,'Insert Data'!B:N,12,FALSE)</f>
        <v>1</v>
      </c>
      <c r="U7" s="36">
        <f>VLOOKUP('LOOK UP Policy table'!F6,'Insert Data'!B:N,12,FALSE)</f>
        <v>1</v>
      </c>
      <c r="V7" s="36">
        <f>VLOOKUP('LOOK UP Policy table'!G6,'Insert Data'!B:N,12,FALSE)</f>
        <v>1</v>
      </c>
      <c r="W7" s="36">
        <f>VLOOKUP('LOOK UP Policy table'!H6,'Insert Data'!B:N,12,FALSE)</f>
        <v>1</v>
      </c>
      <c r="X7" s="36">
        <f>VLOOKUP('LOOK UP Policy table'!I6,'Insert Data'!B:N,12,FALSE)</f>
        <v>1</v>
      </c>
      <c r="Y7" s="36">
        <f>VLOOKUP('LOOK UP Policy table'!J6,'Insert Data'!B:N,12,FALSE)</f>
        <v>1</v>
      </c>
      <c r="Z7" s="36">
        <f>VLOOKUP('LOOK UP Policy table'!K6,'Insert Data'!B:N,12,FALSE)</f>
        <v>1</v>
      </c>
    </row>
    <row r="8" spans="2:26" x14ac:dyDescent="0.2">
      <c r="B8" s="41">
        <v>18</v>
      </c>
      <c r="C8" s="36">
        <f>VLOOKUP('LOOK UP Policy table'!B7,'Insert Data'!B:N,13,FALSE)</f>
        <v>1</v>
      </c>
      <c r="D8" s="36">
        <f>VLOOKUP('LOOK UP Policy table'!C7,'Insert Data'!B:N,13,FALSE)</f>
        <v>1</v>
      </c>
      <c r="E8" s="36">
        <f>VLOOKUP('LOOK UP Policy table'!D7,'Insert Data'!B:N,13,FALSE)</f>
        <v>1</v>
      </c>
      <c r="F8" s="36">
        <f>VLOOKUP('LOOK UP Policy table'!E7,'Insert Data'!B:N,13,FALSE)</f>
        <v>1</v>
      </c>
      <c r="G8" s="36">
        <f>VLOOKUP('LOOK UP Policy table'!F7,'Insert Data'!B:N,13,FALSE)</f>
        <v>1</v>
      </c>
      <c r="H8" s="36">
        <f>VLOOKUP('LOOK UP Policy table'!G7,'Insert Data'!B:N,13,FALSE)</f>
        <v>1</v>
      </c>
      <c r="I8" s="36">
        <f>VLOOKUP('LOOK UP Policy table'!H7,'Insert Data'!B:N,13,FALSE)</f>
        <v>1</v>
      </c>
      <c r="J8" s="36">
        <f>VLOOKUP('LOOK UP Policy table'!I7,'Insert Data'!B:N,13,FALSE)</f>
        <v>1</v>
      </c>
      <c r="K8" s="36">
        <f>VLOOKUP('LOOK UP Policy table'!J7,'Insert Data'!B:N,13,FALSE)</f>
        <v>1</v>
      </c>
      <c r="L8" s="36">
        <f>VLOOKUP('LOOK UP Policy table'!K7,'Insert Data'!B:N,13,FALSE)</f>
        <v>1</v>
      </c>
      <c r="N8" s="43">
        <v>3</v>
      </c>
      <c r="O8" t="s">
        <v>548</v>
      </c>
      <c r="P8" s="41">
        <v>18</v>
      </c>
      <c r="Q8" s="36">
        <f>VLOOKUP('LOOK UP Policy table'!B7,'Insert Data'!B:N,12,FALSE)</f>
        <v>1</v>
      </c>
      <c r="R8" s="36">
        <f>VLOOKUP('LOOK UP Policy table'!C7,'Insert Data'!B:N,12,FALSE)</f>
        <v>1</v>
      </c>
      <c r="S8" s="36">
        <f>VLOOKUP('LOOK UP Policy table'!D7,'Insert Data'!B:N,12,FALSE)</f>
        <v>1</v>
      </c>
      <c r="T8" s="36">
        <f>VLOOKUP('LOOK UP Policy table'!E7,'Insert Data'!B:N,12,FALSE)</f>
        <v>1</v>
      </c>
      <c r="U8" s="36">
        <f>VLOOKUP('LOOK UP Policy table'!F7,'Insert Data'!B:N,12,FALSE)</f>
        <v>1</v>
      </c>
      <c r="V8" s="36">
        <f>VLOOKUP('LOOK UP Policy table'!G7,'Insert Data'!B:N,12,FALSE)</f>
        <v>1</v>
      </c>
      <c r="W8" s="36">
        <f>VLOOKUP('LOOK UP Policy table'!H7,'Insert Data'!B:N,12,FALSE)</f>
        <v>1</v>
      </c>
      <c r="X8" s="36">
        <f>VLOOKUP('LOOK UP Policy table'!I7,'Insert Data'!B:N,12,FALSE)</f>
        <v>1</v>
      </c>
      <c r="Y8" s="36">
        <f>VLOOKUP('LOOK UP Policy table'!J7,'Insert Data'!B:N,12,FALSE)</f>
        <v>1</v>
      </c>
      <c r="Z8" s="36">
        <f>VLOOKUP('LOOK UP Policy table'!K7,'Insert Data'!B:N,12,FALSE)</f>
        <v>1</v>
      </c>
    </row>
    <row r="9" spans="2:26" x14ac:dyDescent="0.2">
      <c r="B9" s="41">
        <v>17</v>
      </c>
      <c r="C9" s="36">
        <f>VLOOKUP('LOOK UP Policy table'!B8,'Insert Data'!B:N,13,FALSE)</f>
        <v>1</v>
      </c>
      <c r="D9" s="36">
        <f>VLOOKUP('LOOK UP Policy table'!C8,'Insert Data'!B:N,13,FALSE)</f>
        <v>1</v>
      </c>
      <c r="E9" s="36">
        <f>VLOOKUP('LOOK UP Policy table'!D8,'Insert Data'!B:N,13,FALSE)</f>
        <v>1</v>
      </c>
      <c r="F9" s="36">
        <f>VLOOKUP('LOOK UP Policy table'!E8,'Insert Data'!B:N,13,FALSE)</f>
        <v>1</v>
      </c>
      <c r="G9" s="36">
        <f>VLOOKUP('LOOK UP Policy table'!F8,'Insert Data'!B:N,13,FALSE)</f>
        <v>1</v>
      </c>
      <c r="H9" s="36">
        <f>VLOOKUP('LOOK UP Policy table'!G8,'Insert Data'!B:N,13,FALSE)</f>
        <v>1</v>
      </c>
      <c r="I9" s="36">
        <f>VLOOKUP('LOOK UP Policy table'!H8,'Insert Data'!B:N,13,FALSE)</f>
        <v>1</v>
      </c>
      <c r="J9" s="36">
        <f>VLOOKUP('LOOK UP Policy table'!I8,'Insert Data'!B:N,13,FALSE)</f>
        <v>1</v>
      </c>
      <c r="K9" s="36">
        <f>VLOOKUP('LOOK UP Policy table'!J8,'Insert Data'!B:N,13,FALSE)</f>
        <v>1</v>
      </c>
      <c r="L9" s="36">
        <f>VLOOKUP('LOOK UP Policy table'!K8,'Insert Data'!B:N,13,FALSE)</f>
        <v>0</v>
      </c>
      <c r="P9" s="41">
        <v>17</v>
      </c>
      <c r="Q9" s="36">
        <f>VLOOKUP('LOOK UP Policy table'!B8,'Insert Data'!B:N,12,FALSE)</f>
        <v>1</v>
      </c>
      <c r="R9" s="36">
        <f>VLOOKUP('LOOK UP Policy table'!C8,'Insert Data'!B:N,12,FALSE)</f>
        <v>1</v>
      </c>
      <c r="S9" s="36">
        <f>VLOOKUP('LOOK UP Policy table'!D8,'Insert Data'!B:N,12,FALSE)</f>
        <v>1</v>
      </c>
      <c r="T9" s="36">
        <f>VLOOKUP('LOOK UP Policy table'!E8,'Insert Data'!B:N,12,FALSE)</f>
        <v>1</v>
      </c>
      <c r="U9" s="36">
        <f>VLOOKUP('LOOK UP Policy table'!F8,'Insert Data'!B:N,12,FALSE)</f>
        <v>1</v>
      </c>
      <c r="V9" s="36">
        <f>VLOOKUP('LOOK UP Policy table'!G8,'Insert Data'!B:N,12,FALSE)</f>
        <v>1</v>
      </c>
      <c r="W9" s="36">
        <f>VLOOKUP('LOOK UP Policy table'!H8,'Insert Data'!B:N,12,FALSE)</f>
        <v>1</v>
      </c>
      <c r="X9" s="36">
        <f>VLOOKUP('LOOK UP Policy table'!I8,'Insert Data'!B:N,12,FALSE)</f>
        <v>1</v>
      </c>
      <c r="Y9" s="36">
        <f>VLOOKUP('LOOK UP Policy table'!J8,'Insert Data'!B:N,12,FALSE)</f>
        <v>1</v>
      </c>
      <c r="Z9" s="36">
        <f>VLOOKUP('LOOK UP Policy table'!K8,'Insert Data'!B:N,12,FALSE)</f>
        <v>1</v>
      </c>
    </row>
    <row r="10" spans="2:26" x14ac:dyDescent="0.2">
      <c r="B10" s="41">
        <v>16</v>
      </c>
      <c r="C10" s="36">
        <f>VLOOKUP('LOOK UP Policy table'!B9,'Insert Data'!B:N,13,FALSE)</f>
        <v>1</v>
      </c>
      <c r="D10" s="36">
        <f>VLOOKUP('LOOK UP Policy table'!C9,'Insert Data'!B:N,13,FALSE)</f>
        <v>1</v>
      </c>
      <c r="E10" s="36">
        <f>VLOOKUP('LOOK UP Policy table'!D9,'Insert Data'!B:N,13,FALSE)</f>
        <v>1</v>
      </c>
      <c r="F10" s="36">
        <f>VLOOKUP('LOOK UP Policy table'!E9,'Insert Data'!B:N,13,FALSE)</f>
        <v>1</v>
      </c>
      <c r="G10" s="36">
        <f>VLOOKUP('LOOK UP Policy table'!F9,'Insert Data'!B:N,13,FALSE)</f>
        <v>1</v>
      </c>
      <c r="H10" s="36">
        <f>VLOOKUP('LOOK UP Policy table'!G9,'Insert Data'!B:N,13,FALSE)</f>
        <v>1</v>
      </c>
      <c r="I10" s="36">
        <f>VLOOKUP('LOOK UP Policy table'!H9,'Insert Data'!B:N,13,FALSE)</f>
        <v>1</v>
      </c>
      <c r="J10" s="36">
        <f>VLOOKUP('LOOK UP Policy table'!I9,'Insert Data'!B:N,13,FALSE)</f>
        <v>1</v>
      </c>
      <c r="K10" s="36">
        <f>VLOOKUP('LOOK UP Policy table'!J9,'Insert Data'!B:N,13,FALSE)</f>
        <v>0</v>
      </c>
      <c r="L10" s="36">
        <f>VLOOKUP('LOOK UP Policy table'!K9,'Insert Data'!B:N,13,FALSE)</f>
        <v>1</v>
      </c>
      <c r="P10" s="41">
        <v>16</v>
      </c>
      <c r="Q10" s="36">
        <f>VLOOKUP('LOOK UP Policy table'!B9,'Insert Data'!B:N,12,FALSE)</f>
        <v>1</v>
      </c>
      <c r="R10" s="36">
        <f>VLOOKUP('LOOK UP Policy table'!C9,'Insert Data'!B:N,12,FALSE)</f>
        <v>1</v>
      </c>
      <c r="S10" s="36">
        <f>VLOOKUP('LOOK UP Policy table'!D9,'Insert Data'!B:N,12,FALSE)</f>
        <v>1</v>
      </c>
      <c r="T10" s="36">
        <f>VLOOKUP('LOOK UP Policy table'!E9,'Insert Data'!B:N,12,FALSE)</f>
        <v>1</v>
      </c>
      <c r="U10" s="36">
        <f>VLOOKUP('LOOK UP Policy table'!F9,'Insert Data'!B:N,12,FALSE)</f>
        <v>1</v>
      </c>
      <c r="V10" s="36">
        <f>VLOOKUP('LOOK UP Policy table'!G9,'Insert Data'!B:N,12,FALSE)</f>
        <v>0</v>
      </c>
      <c r="W10" s="36">
        <f>VLOOKUP('LOOK UP Policy table'!H9,'Insert Data'!B:N,12,FALSE)</f>
        <v>0</v>
      </c>
      <c r="X10" s="36">
        <f>VLOOKUP('LOOK UP Policy table'!I9,'Insert Data'!B:N,12,FALSE)</f>
        <v>0</v>
      </c>
      <c r="Y10" s="36">
        <f>VLOOKUP('LOOK UP Policy table'!J9,'Insert Data'!B:N,12,FALSE)</f>
        <v>0</v>
      </c>
      <c r="Z10" s="36">
        <f>VLOOKUP('LOOK UP Policy table'!K9,'Insert Data'!B:N,12,FALSE)</f>
        <v>0</v>
      </c>
    </row>
    <row r="11" spans="2:26" x14ac:dyDescent="0.2">
      <c r="B11" s="41">
        <v>15</v>
      </c>
      <c r="C11" s="36">
        <f>VLOOKUP('LOOK UP Policy table'!B10,'Insert Data'!B:N,13,FALSE)</f>
        <v>1</v>
      </c>
      <c r="D11" s="36">
        <f>VLOOKUP('LOOK UP Policy table'!C10,'Insert Data'!B:N,13,FALSE)</f>
        <v>1</v>
      </c>
      <c r="E11" s="36">
        <f>VLOOKUP('LOOK UP Policy table'!D10,'Insert Data'!B:N,13,FALSE)</f>
        <v>1</v>
      </c>
      <c r="F11" s="36">
        <f>VLOOKUP('LOOK UP Policy table'!E10,'Insert Data'!B:N,13,FALSE)</f>
        <v>1</v>
      </c>
      <c r="G11" s="36">
        <f>VLOOKUP('LOOK UP Policy table'!F10,'Insert Data'!B:N,13,FALSE)</f>
        <v>1</v>
      </c>
      <c r="H11" s="36">
        <f>VLOOKUP('LOOK UP Policy table'!G10,'Insert Data'!B:N,13,FALSE)</f>
        <v>0</v>
      </c>
      <c r="I11" s="36">
        <f>VLOOKUP('LOOK UP Policy table'!H10,'Insert Data'!B:N,13,FALSE)</f>
        <v>1</v>
      </c>
      <c r="J11" s="36">
        <f>VLOOKUP('LOOK UP Policy table'!I10,'Insert Data'!B:N,13,FALSE)</f>
        <v>0</v>
      </c>
      <c r="K11" s="36">
        <f>VLOOKUP('LOOK UP Policy table'!J10,'Insert Data'!B:N,13,FALSE)</f>
        <v>0</v>
      </c>
      <c r="L11" s="36">
        <f>VLOOKUP('LOOK UP Policy table'!K10,'Insert Data'!B:N,13,FALSE)</f>
        <v>0</v>
      </c>
      <c r="P11" s="41">
        <v>15</v>
      </c>
      <c r="Q11" s="36">
        <f>VLOOKUP('LOOK UP Policy table'!B10,'Insert Data'!B:N,12,FALSE)</f>
        <v>1</v>
      </c>
      <c r="R11" s="36">
        <f>VLOOKUP('LOOK UP Policy table'!C10,'Insert Data'!B:N,12,FALSE)</f>
        <v>1</v>
      </c>
      <c r="S11" s="36">
        <f>VLOOKUP('LOOK UP Policy table'!D10,'Insert Data'!B:N,12,FALSE)</f>
        <v>1</v>
      </c>
      <c r="T11" s="36">
        <f>VLOOKUP('LOOK UP Policy table'!E10,'Insert Data'!B:N,12,FALSE)</f>
        <v>1</v>
      </c>
      <c r="U11" s="36">
        <f>VLOOKUP('LOOK UP Policy table'!F10,'Insert Data'!B:N,12,FALSE)</f>
        <v>1</v>
      </c>
      <c r="V11" s="36">
        <f>VLOOKUP('LOOK UP Policy table'!G10,'Insert Data'!B:N,12,FALSE)</f>
        <v>0</v>
      </c>
      <c r="W11" s="36">
        <f>VLOOKUP('LOOK UP Policy table'!H10,'Insert Data'!B:N,12,FALSE)</f>
        <v>0</v>
      </c>
      <c r="X11" s="36">
        <f>VLOOKUP('LOOK UP Policy table'!I10,'Insert Data'!B:N,12,FALSE)</f>
        <v>0</v>
      </c>
      <c r="Y11" s="36">
        <f>VLOOKUP('LOOK UP Policy table'!J10,'Insert Data'!B:N,12,FALSE)</f>
        <v>0</v>
      </c>
      <c r="Z11" s="36">
        <f>VLOOKUP('LOOK UP Policy table'!K10,'Insert Data'!B:N,12,FALSE)</f>
        <v>0</v>
      </c>
    </row>
    <row r="12" spans="2:26" x14ac:dyDescent="0.2">
      <c r="B12" s="41">
        <v>14</v>
      </c>
      <c r="C12" s="36">
        <f>VLOOKUP('LOOK UP Policy table'!B11,'Insert Data'!B:N,13,FALSE)</f>
        <v>1</v>
      </c>
      <c r="D12" s="36">
        <f>VLOOKUP('LOOK UP Policy table'!C11,'Insert Data'!B:N,13,FALSE)</f>
        <v>1</v>
      </c>
      <c r="E12" s="36">
        <f>VLOOKUP('LOOK UP Policy table'!D11,'Insert Data'!B:N,13,FALSE)</f>
        <v>1</v>
      </c>
      <c r="F12" s="36">
        <f>VLOOKUP('LOOK UP Policy table'!E11,'Insert Data'!B:N,13,FALSE)</f>
        <v>1</v>
      </c>
      <c r="G12" s="36">
        <f>VLOOKUP('LOOK UP Policy table'!F11,'Insert Data'!B:N,13,FALSE)</f>
        <v>1</v>
      </c>
      <c r="H12" s="36">
        <f>VLOOKUP('LOOK UP Policy table'!G11,'Insert Data'!B:N,13,FALSE)</f>
        <v>1</v>
      </c>
      <c r="I12" s="36">
        <f>VLOOKUP('LOOK UP Policy table'!H11,'Insert Data'!B:N,13,FALSE)</f>
        <v>1</v>
      </c>
      <c r="J12" s="36">
        <f>VLOOKUP('LOOK UP Policy table'!I11,'Insert Data'!B:N,13,FALSE)</f>
        <v>0</v>
      </c>
      <c r="K12" s="36">
        <f>VLOOKUP('LOOK UP Policy table'!J11,'Insert Data'!B:N,13,FALSE)</f>
        <v>0</v>
      </c>
      <c r="L12" s="36">
        <f>VLOOKUP('LOOK UP Policy table'!K11,'Insert Data'!B:N,13,FALSE)</f>
        <v>0</v>
      </c>
      <c r="P12" s="41">
        <v>14</v>
      </c>
      <c r="Q12" s="36">
        <f>VLOOKUP('LOOK UP Policy table'!B11,'Insert Data'!B:N,12,FALSE)</f>
        <v>1</v>
      </c>
      <c r="R12" s="36">
        <f>VLOOKUP('LOOK UP Policy table'!C11,'Insert Data'!B:N,12,FALSE)</f>
        <v>1</v>
      </c>
      <c r="S12" s="36">
        <f>VLOOKUP('LOOK UP Policy table'!D11,'Insert Data'!B:N,12,FALSE)</f>
        <v>1</v>
      </c>
      <c r="T12" s="36">
        <f>VLOOKUP('LOOK UP Policy table'!E11,'Insert Data'!B:N,12,FALSE)</f>
        <v>1</v>
      </c>
      <c r="U12" s="36">
        <f>VLOOKUP('LOOK UP Policy table'!F11,'Insert Data'!B:N,12,FALSE)</f>
        <v>1</v>
      </c>
      <c r="V12" s="36">
        <f>VLOOKUP('LOOK UP Policy table'!G11,'Insert Data'!B:N,12,FALSE)</f>
        <v>0</v>
      </c>
      <c r="W12" s="36">
        <f>VLOOKUP('LOOK UP Policy table'!H11,'Insert Data'!B:N,12,FALSE)</f>
        <v>0</v>
      </c>
      <c r="X12" s="36">
        <f>VLOOKUP('LOOK UP Policy table'!I11,'Insert Data'!B:N,12,FALSE)</f>
        <v>0</v>
      </c>
      <c r="Y12" s="36">
        <f>VLOOKUP('LOOK UP Policy table'!J11,'Insert Data'!B:N,12,FALSE)</f>
        <v>0</v>
      </c>
      <c r="Z12" s="36">
        <f>VLOOKUP('LOOK UP Policy table'!K11,'Insert Data'!B:N,12,FALSE)</f>
        <v>0</v>
      </c>
    </row>
    <row r="13" spans="2:26" x14ac:dyDescent="0.2">
      <c r="B13" s="41">
        <v>13</v>
      </c>
      <c r="C13" s="36">
        <f>VLOOKUP('LOOK UP Policy table'!B12,'Insert Data'!B:N,13,FALSE)</f>
        <v>1</v>
      </c>
      <c r="D13" s="36">
        <f>VLOOKUP('LOOK UP Policy table'!C12,'Insert Data'!B:N,13,FALSE)</f>
        <v>1</v>
      </c>
      <c r="E13" s="36">
        <f>VLOOKUP('LOOK UP Policy table'!D12,'Insert Data'!B:N,13,FALSE)</f>
        <v>1</v>
      </c>
      <c r="F13" s="36">
        <f>VLOOKUP('LOOK UP Policy table'!E12,'Insert Data'!B:N,13,FALSE)</f>
        <v>1</v>
      </c>
      <c r="G13" s="36">
        <f>VLOOKUP('LOOK UP Policy table'!F12,'Insert Data'!B:N,13,FALSE)</f>
        <v>1</v>
      </c>
      <c r="H13" s="36">
        <f>VLOOKUP('LOOK UP Policy table'!G12,'Insert Data'!B:N,13,FALSE)</f>
        <v>2</v>
      </c>
      <c r="I13" s="36">
        <f>VLOOKUP('LOOK UP Policy table'!H12,'Insert Data'!B:N,13,FALSE)</f>
        <v>0</v>
      </c>
      <c r="J13" s="36">
        <f>VLOOKUP('LOOK UP Policy table'!I12,'Insert Data'!B:N,13,FALSE)</f>
        <v>0</v>
      </c>
      <c r="K13" s="36">
        <f>VLOOKUP('LOOK UP Policy table'!J12,'Insert Data'!B:N,13,FALSE)</f>
        <v>0</v>
      </c>
      <c r="L13" s="36">
        <f>VLOOKUP('LOOK UP Policy table'!K12,'Insert Data'!B:N,13,FALSE)</f>
        <v>0</v>
      </c>
      <c r="P13" s="41">
        <v>13</v>
      </c>
      <c r="Q13" s="36">
        <f>VLOOKUP('LOOK UP Policy table'!B12,'Insert Data'!B:N,12,FALSE)</f>
        <v>1</v>
      </c>
      <c r="R13" s="36">
        <f>VLOOKUP('LOOK UP Policy table'!C12,'Insert Data'!B:N,12,FALSE)</f>
        <v>1</v>
      </c>
      <c r="S13" s="36">
        <f>VLOOKUP('LOOK UP Policy table'!D12,'Insert Data'!B:N,12,FALSE)</f>
        <v>1</v>
      </c>
      <c r="T13" s="36">
        <f>VLOOKUP('LOOK UP Policy table'!E12,'Insert Data'!B:N,12,FALSE)</f>
        <v>1</v>
      </c>
      <c r="U13" s="36">
        <f>VLOOKUP('LOOK UP Policy table'!F12,'Insert Data'!B:N,12,FALSE)</f>
        <v>1</v>
      </c>
      <c r="V13" s="36">
        <f>VLOOKUP('LOOK UP Policy table'!G12,'Insert Data'!B:N,12,FALSE)</f>
        <v>0</v>
      </c>
      <c r="W13" s="36">
        <f>VLOOKUP('LOOK UP Policy table'!H12,'Insert Data'!B:N,12,FALSE)</f>
        <v>0</v>
      </c>
      <c r="X13" s="36">
        <f>VLOOKUP('LOOK UP Policy table'!I12,'Insert Data'!B:N,12,FALSE)</f>
        <v>0</v>
      </c>
      <c r="Y13" s="36">
        <f>VLOOKUP('LOOK UP Policy table'!J12,'Insert Data'!B:N,12,FALSE)</f>
        <v>0</v>
      </c>
      <c r="Z13" s="36">
        <f>VLOOKUP('LOOK UP Policy table'!K12,'Insert Data'!B:N,12,FALSE)</f>
        <v>0</v>
      </c>
    </row>
    <row r="14" spans="2:26" x14ac:dyDescent="0.2">
      <c r="B14" s="41">
        <v>12</v>
      </c>
      <c r="C14" s="36">
        <f>VLOOKUP('LOOK UP Policy table'!B13,'Insert Data'!B:N,13,FALSE)</f>
        <v>1</v>
      </c>
      <c r="D14" s="36">
        <f>VLOOKUP('LOOK UP Policy table'!C13,'Insert Data'!B:N,13,FALSE)</f>
        <v>1</v>
      </c>
      <c r="E14" s="36">
        <f>VLOOKUP('LOOK UP Policy table'!D13,'Insert Data'!B:N,13,FALSE)</f>
        <v>1</v>
      </c>
      <c r="F14" s="36">
        <f>VLOOKUP('LOOK UP Policy table'!E13,'Insert Data'!B:N,13,FALSE)</f>
        <v>1</v>
      </c>
      <c r="G14" s="36">
        <f>VLOOKUP('LOOK UP Policy table'!F13,'Insert Data'!B:N,13,FALSE)</f>
        <v>1</v>
      </c>
      <c r="H14" s="36">
        <f>VLOOKUP('LOOK UP Policy table'!G13,'Insert Data'!B:N,13,FALSE)</f>
        <v>0</v>
      </c>
      <c r="I14" s="36">
        <f>VLOOKUP('LOOK UP Policy table'!H13,'Insert Data'!B:N,13,FALSE)</f>
        <v>0</v>
      </c>
      <c r="J14" s="36">
        <f>VLOOKUP('LOOK UP Policy table'!I13,'Insert Data'!B:N,13,FALSE)</f>
        <v>0</v>
      </c>
      <c r="K14" s="36">
        <f>VLOOKUP('LOOK UP Policy table'!J13,'Insert Data'!B:N,13,FALSE)</f>
        <v>0</v>
      </c>
      <c r="L14" s="36">
        <f>VLOOKUP('LOOK UP Policy table'!K13,'Insert Data'!B:N,13,FALSE)</f>
        <v>0</v>
      </c>
      <c r="P14" s="41">
        <v>12</v>
      </c>
      <c r="Q14" s="36">
        <f>VLOOKUP('LOOK UP Policy table'!B13,'Insert Data'!B:N,12,FALSE)</f>
        <v>0</v>
      </c>
      <c r="R14" s="36">
        <f>VLOOKUP('LOOK UP Policy table'!C13,'Insert Data'!B:N,12,FALSE)</f>
        <v>0</v>
      </c>
      <c r="S14" s="36">
        <f>VLOOKUP('LOOK UP Policy table'!D13,'Insert Data'!B:N,12,FALSE)</f>
        <v>1</v>
      </c>
      <c r="T14" s="36">
        <f>VLOOKUP('LOOK UP Policy table'!E13,'Insert Data'!B:N,12,FALSE)</f>
        <v>1</v>
      </c>
      <c r="U14" s="36">
        <f>VLOOKUP('LOOK UP Policy table'!F13,'Insert Data'!B:N,12,FALSE)</f>
        <v>1</v>
      </c>
      <c r="V14" s="36">
        <f>VLOOKUP('LOOK UP Policy table'!G13,'Insert Data'!B:N,12,FALSE)</f>
        <v>0</v>
      </c>
      <c r="W14" s="36">
        <f>VLOOKUP('LOOK UP Policy table'!H13,'Insert Data'!B:N,12,FALSE)</f>
        <v>0</v>
      </c>
      <c r="X14" s="36">
        <f>VLOOKUP('LOOK UP Policy table'!I13,'Insert Data'!B:N,12,FALSE)</f>
        <v>0</v>
      </c>
      <c r="Y14" s="36">
        <f>VLOOKUP('LOOK UP Policy table'!J13,'Insert Data'!B:N,12,FALSE)</f>
        <v>0</v>
      </c>
      <c r="Z14" s="36">
        <f>VLOOKUP('LOOK UP Policy table'!K13,'Insert Data'!B:N,12,FALSE)</f>
        <v>0</v>
      </c>
    </row>
    <row r="15" spans="2:26" x14ac:dyDescent="0.2">
      <c r="B15" s="41">
        <v>11</v>
      </c>
      <c r="C15" s="38">
        <f>VLOOKUP('LOOK UP Policy table'!B14,'Insert Data'!B:N,13,FALSE)</f>
        <v>2</v>
      </c>
      <c r="D15" s="38">
        <f>VLOOKUP('LOOK UP Policy table'!C14,'Insert Data'!B:N,13,FALSE)</f>
        <v>2</v>
      </c>
      <c r="E15" s="38">
        <f>VLOOKUP('LOOK UP Policy table'!D14,'Insert Data'!B:N,13,FALSE)</f>
        <v>2</v>
      </c>
      <c r="F15" s="38">
        <f>VLOOKUP('LOOK UP Policy table'!E14,'Insert Data'!B:N,13,FALSE)</f>
        <v>2</v>
      </c>
      <c r="G15" s="38">
        <f>VLOOKUP('LOOK UP Policy table'!F14,'Insert Data'!B:N,13,FALSE)</f>
        <v>2</v>
      </c>
      <c r="H15" s="36">
        <f>VLOOKUP('LOOK UP Policy table'!G14,'Insert Data'!B:N,13,FALSE)</f>
        <v>2</v>
      </c>
      <c r="I15" s="36">
        <f>VLOOKUP('LOOK UP Policy table'!H14,'Insert Data'!B:N,13,FALSE)</f>
        <v>2</v>
      </c>
      <c r="J15" s="36">
        <f>VLOOKUP('LOOK UP Policy table'!I14,'Insert Data'!B:N,13,FALSE)</f>
        <v>2</v>
      </c>
      <c r="K15" s="36">
        <f>VLOOKUP('LOOK UP Policy table'!J14,'Insert Data'!B:N,13,FALSE)</f>
        <v>0</v>
      </c>
      <c r="L15" s="36">
        <f>VLOOKUP('LOOK UP Policy table'!K14,'Insert Data'!B:N,13,FALSE)</f>
        <v>0</v>
      </c>
      <c r="P15" s="41">
        <v>11</v>
      </c>
      <c r="Q15" s="36">
        <f>VLOOKUP('LOOK UP Policy table'!B14,'Insert Data'!B:N,12,FALSE)</f>
        <v>2</v>
      </c>
      <c r="R15" s="36">
        <f>VLOOKUP('LOOK UP Policy table'!C14,'Insert Data'!B:N,12,FALSE)</f>
        <v>2</v>
      </c>
      <c r="S15" s="36">
        <f>VLOOKUP('LOOK UP Policy table'!D14,'Insert Data'!B:N,12,FALSE)</f>
        <v>2</v>
      </c>
      <c r="T15" s="36">
        <f>VLOOKUP('LOOK UP Policy table'!E14,'Insert Data'!B:N,12,FALSE)</f>
        <v>2</v>
      </c>
      <c r="U15" s="36">
        <f>VLOOKUP('LOOK UP Policy table'!F14,'Insert Data'!B:N,12,FALSE)</f>
        <v>2</v>
      </c>
      <c r="V15" s="36">
        <f>VLOOKUP('LOOK UP Policy table'!G14,'Insert Data'!B:N,12,FALSE)</f>
        <v>2</v>
      </c>
      <c r="W15" s="36">
        <f>VLOOKUP('LOOK UP Policy table'!H14,'Insert Data'!B:N,12,FALSE)</f>
        <v>2</v>
      </c>
      <c r="X15" s="36">
        <f>VLOOKUP('LOOK UP Policy table'!I14,'Insert Data'!B:N,12,FALSE)</f>
        <v>2</v>
      </c>
      <c r="Y15" s="36">
        <f>VLOOKUP('LOOK UP Policy table'!J14,'Insert Data'!B:N,12,FALSE)</f>
        <v>2</v>
      </c>
      <c r="Z15" s="36">
        <f>VLOOKUP('LOOK UP Policy table'!K14,'Insert Data'!B:N,12,FALSE)</f>
        <v>0</v>
      </c>
    </row>
    <row r="16" spans="2:26" x14ac:dyDescent="0.2">
      <c r="B16" s="41">
        <v>10</v>
      </c>
      <c r="C16" s="38">
        <f>VLOOKUP('LOOK UP Policy table'!B15,'Insert Data'!B:N,13,FALSE)</f>
        <v>2</v>
      </c>
      <c r="D16" s="38">
        <f>VLOOKUP('LOOK UP Policy table'!C15,'Insert Data'!B:N,13,FALSE)</f>
        <v>2</v>
      </c>
      <c r="E16" s="38">
        <f>VLOOKUP('LOOK UP Policy table'!D15,'Insert Data'!B:N,13,FALSE)</f>
        <v>2</v>
      </c>
      <c r="F16" s="38">
        <f>VLOOKUP('LOOK UP Policy table'!E15,'Insert Data'!B:N,13,FALSE)</f>
        <v>2</v>
      </c>
      <c r="G16" s="38">
        <f>VLOOKUP('LOOK UP Policy table'!F15,'Insert Data'!B:N,13,FALSE)</f>
        <v>2</v>
      </c>
      <c r="H16" s="36">
        <f>VLOOKUP('LOOK UP Policy table'!G15,'Insert Data'!B:N,13,FALSE)</f>
        <v>2</v>
      </c>
      <c r="I16" s="36">
        <f>VLOOKUP('LOOK UP Policy table'!H15,'Insert Data'!B:N,13,FALSE)</f>
        <v>0</v>
      </c>
      <c r="J16" s="36">
        <f>VLOOKUP('LOOK UP Policy table'!I15,'Insert Data'!B:N,13,FALSE)</f>
        <v>0</v>
      </c>
      <c r="K16" s="36">
        <f>VLOOKUP('LOOK UP Policy table'!J15,'Insert Data'!B:N,13,FALSE)</f>
        <v>0</v>
      </c>
      <c r="L16" s="36">
        <f>VLOOKUP('LOOK UP Policy table'!K15,'Insert Data'!B:N,13,FALSE)</f>
        <v>0</v>
      </c>
      <c r="P16" s="41">
        <v>10</v>
      </c>
      <c r="Q16" s="36">
        <f>VLOOKUP('LOOK UP Policy table'!B15,'Insert Data'!B:N,12,FALSE)</f>
        <v>2</v>
      </c>
      <c r="R16" s="36">
        <f>VLOOKUP('LOOK UP Policy table'!C15,'Insert Data'!B:N,12,FALSE)</f>
        <v>2</v>
      </c>
      <c r="S16" s="36">
        <f>VLOOKUP('LOOK UP Policy table'!D15,'Insert Data'!B:N,12,FALSE)</f>
        <v>2</v>
      </c>
      <c r="T16" s="36">
        <f>VLOOKUP('LOOK UP Policy table'!E15,'Insert Data'!B:N,12,FALSE)</f>
        <v>2</v>
      </c>
      <c r="U16" s="36">
        <f>VLOOKUP('LOOK UP Policy table'!F15,'Insert Data'!B:N,12,FALSE)</f>
        <v>2</v>
      </c>
      <c r="V16" s="36">
        <f>VLOOKUP('LOOK UP Policy table'!G15,'Insert Data'!B:N,12,FALSE)</f>
        <v>2</v>
      </c>
      <c r="W16" s="36">
        <f>VLOOKUP('LOOK UP Policy table'!H15,'Insert Data'!B:N,12,FALSE)</f>
        <v>2</v>
      </c>
      <c r="X16" s="36">
        <f>VLOOKUP('LOOK UP Policy table'!I15,'Insert Data'!B:N,12,FALSE)</f>
        <v>2</v>
      </c>
      <c r="Y16" s="36">
        <f>VLOOKUP('LOOK UP Policy table'!J15,'Insert Data'!B:N,12,FALSE)</f>
        <v>2</v>
      </c>
      <c r="Z16" s="36">
        <f>VLOOKUP('LOOK UP Policy table'!K15,'Insert Data'!B:N,12,FALSE)</f>
        <v>0</v>
      </c>
    </row>
    <row r="17" spans="2:26" x14ac:dyDescent="0.2">
      <c r="B17" s="41">
        <v>9</v>
      </c>
      <c r="C17" s="36">
        <f>VLOOKUP('LOOK UP Policy table'!B16,'Insert Data'!B:N,13,FALSE)</f>
        <v>2</v>
      </c>
      <c r="D17" s="36">
        <f>VLOOKUP('LOOK UP Policy table'!C16,'Insert Data'!B:N,13,FALSE)</f>
        <v>2</v>
      </c>
      <c r="E17" s="36">
        <f>VLOOKUP('LOOK UP Policy table'!D16,'Insert Data'!B:N,13,FALSE)</f>
        <v>2</v>
      </c>
      <c r="F17" s="36">
        <f>VLOOKUP('LOOK UP Policy table'!E16,'Insert Data'!B:N,13,FALSE)</f>
        <v>2</v>
      </c>
      <c r="G17" s="36">
        <f>VLOOKUP('LOOK UP Policy table'!F16,'Insert Data'!B:N,13,FALSE)</f>
        <v>2</v>
      </c>
      <c r="H17" s="36">
        <f>VLOOKUP('LOOK UP Policy table'!G16,'Insert Data'!B:N,13,FALSE)</f>
        <v>2</v>
      </c>
      <c r="I17" s="36">
        <f>VLOOKUP('LOOK UP Policy table'!H16,'Insert Data'!B:N,13,FALSE)</f>
        <v>0</v>
      </c>
      <c r="J17" s="36">
        <f>VLOOKUP('LOOK UP Policy table'!I16,'Insert Data'!B:N,13,FALSE)</f>
        <v>0</v>
      </c>
      <c r="K17" s="36">
        <f>VLOOKUP('LOOK UP Policy table'!J16,'Insert Data'!B:N,13,FALSE)</f>
        <v>0</v>
      </c>
      <c r="L17" s="36">
        <f>VLOOKUP('LOOK UP Policy table'!K16,'Insert Data'!B:N,13,FALSE)</f>
        <v>0</v>
      </c>
      <c r="P17" s="41">
        <v>9</v>
      </c>
      <c r="Q17" s="36">
        <f>VLOOKUP('LOOK UP Policy table'!B16,'Insert Data'!B:N,12,FALSE)</f>
        <v>0</v>
      </c>
      <c r="R17" s="36">
        <f>VLOOKUP('LOOK UP Policy table'!C16,'Insert Data'!B:N,12,FALSE)</f>
        <v>2</v>
      </c>
      <c r="S17" s="36">
        <f>VLOOKUP('LOOK UP Policy table'!D16,'Insert Data'!B:N,12,FALSE)</f>
        <v>2</v>
      </c>
      <c r="T17" s="36">
        <f>VLOOKUP('LOOK UP Policy table'!E16,'Insert Data'!B:N,12,FALSE)</f>
        <v>2</v>
      </c>
      <c r="U17" s="36">
        <f>VLOOKUP('LOOK UP Policy table'!F16,'Insert Data'!B:N,12,FALSE)</f>
        <v>2</v>
      </c>
      <c r="V17" s="36">
        <f>VLOOKUP('LOOK UP Policy table'!G16,'Insert Data'!B:N,12,FALSE)</f>
        <v>0</v>
      </c>
      <c r="W17" s="36">
        <f>VLOOKUP('LOOK UP Policy table'!H16,'Insert Data'!B:N,12,FALSE)</f>
        <v>0</v>
      </c>
      <c r="X17" s="36">
        <f>VLOOKUP('LOOK UP Policy table'!I16,'Insert Data'!B:N,12,FALSE)</f>
        <v>0</v>
      </c>
      <c r="Y17" s="36">
        <f>VLOOKUP('LOOK UP Policy table'!J16,'Insert Data'!B:N,12,FALSE)</f>
        <v>0</v>
      </c>
      <c r="Z17" s="36">
        <f>VLOOKUP('LOOK UP Policy table'!K16,'Insert Data'!B:N,12,FALSE)</f>
        <v>0</v>
      </c>
    </row>
    <row r="18" spans="2:26" x14ac:dyDescent="0.2">
      <c r="B18" s="41">
        <v>8</v>
      </c>
      <c r="C18" s="36">
        <f>VLOOKUP('LOOK UP Policy table'!B17,'Insert Data'!B:N,13,FALSE)</f>
        <v>0</v>
      </c>
      <c r="D18" s="36">
        <f>VLOOKUP('LOOK UP Policy table'!C17,'Insert Data'!B:N,13,FALSE)</f>
        <v>0</v>
      </c>
      <c r="E18" s="36">
        <f>VLOOKUP('LOOK UP Policy table'!D17,'Insert Data'!B:N,13,FALSE)</f>
        <v>2</v>
      </c>
      <c r="F18" s="36">
        <f>VLOOKUP('LOOK UP Policy table'!E17,'Insert Data'!B:N,13,FALSE)</f>
        <v>2</v>
      </c>
      <c r="G18" s="36">
        <f>VLOOKUP('LOOK UP Policy table'!F17,'Insert Data'!B:N,13,FALSE)</f>
        <v>2</v>
      </c>
      <c r="H18" s="36">
        <f>VLOOKUP('LOOK UP Policy table'!G17,'Insert Data'!B:N,13,FALSE)</f>
        <v>2</v>
      </c>
      <c r="I18" s="36">
        <f>VLOOKUP('LOOK UP Policy table'!H17,'Insert Data'!B:N,13,FALSE)</f>
        <v>0</v>
      </c>
      <c r="J18" s="36">
        <f>VLOOKUP('LOOK UP Policy table'!I17,'Insert Data'!B:N,13,FALSE)</f>
        <v>0</v>
      </c>
      <c r="K18" s="36">
        <f>VLOOKUP('LOOK UP Policy table'!J17,'Insert Data'!B:N,13,FALSE)</f>
        <v>0</v>
      </c>
      <c r="L18" s="36">
        <f>VLOOKUP('LOOK UP Policy table'!K17,'Insert Data'!B:N,13,FALSE)</f>
        <v>0</v>
      </c>
      <c r="P18" s="41">
        <v>8</v>
      </c>
      <c r="Q18" s="36">
        <f>VLOOKUP('LOOK UP Policy table'!B17,'Insert Data'!B:N,12,FALSE)</f>
        <v>0</v>
      </c>
      <c r="R18" s="36">
        <f>VLOOKUP('LOOK UP Policy table'!C17,'Insert Data'!B:N,12,FALSE)</f>
        <v>0</v>
      </c>
      <c r="S18" s="36">
        <f>VLOOKUP('LOOK UP Policy table'!D17,'Insert Data'!B:N,12,FALSE)</f>
        <v>0</v>
      </c>
      <c r="T18" s="36">
        <f>VLOOKUP('LOOK UP Policy table'!E17,'Insert Data'!B:N,12,FALSE)</f>
        <v>0</v>
      </c>
      <c r="U18" s="36">
        <f>VLOOKUP('LOOK UP Policy table'!F17,'Insert Data'!B:N,12,FALSE)</f>
        <v>0</v>
      </c>
      <c r="V18" s="36">
        <f>VLOOKUP('LOOK UP Policy table'!G17,'Insert Data'!B:N,12,FALSE)</f>
        <v>0</v>
      </c>
      <c r="W18" s="36">
        <f>VLOOKUP('LOOK UP Policy table'!H17,'Insert Data'!B:N,12,FALSE)</f>
        <v>0</v>
      </c>
      <c r="X18" s="36">
        <f>VLOOKUP('LOOK UP Policy table'!I17,'Insert Data'!B:N,12,FALSE)</f>
        <v>0</v>
      </c>
      <c r="Y18" s="36">
        <f>VLOOKUP('LOOK UP Policy table'!J17,'Insert Data'!B:N,12,FALSE)</f>
        <v>0</v>
      </c>
      <c r="Z18" s="36">
        <f>VLOOKUP('LOOK UP Policy table'!K17,'Insert Data'!B:N,12,FALSE)</f>
        <v>0</v>
      </c>
    </row>
    <row r="19" spans="2:26" x14ac:dyDescent="0.2">
      <c r="B19" s="41">
        <v>7</v>
      </c>
      <c r="C19" s="36">
        <f>VLOOKUP('LOOK UP Policy table'!B18,'Insert Data'!B:N,13,FALSE)</f>
        <v>0</v>
      </c>
      <c r="D19" s="36">
        <f>VLOOKUP('LOOK UP Policy table'!C18,'Insert Data'!B:N,13,FALSE)</f>
        <v>2</v>
      </c>
      <c r="E19" s="36">
        <f>VLOOKUP('LOOK UP Policy table'!D18,'Insert Data'!B:N,13,FALSE)</f>
        <v>0</v>
      </c>
      <c r="F19" s="36">
        <f>VLOOKUP('LOOK UP Policy table'!E18,'Insert Data'!B:N,13,FALSE)</f>
        <v>0</v>
      </c>
      <c r="G19" s="36">
        <f>VLOOKUP('LOOK UP Policy table'!F18,'Insert Data'!B:N,13,FALSE)</f>
        <v>0</v>
      </c>
      <c r="H19" s="36">
        <f>VLOOKUP('LOOK UP Policy table'!G18,'Insert Data'!B:N,13,FALSE)</f>
        <v>0</v>
      </c>
      <c r="I19" s="36">
        <f>VLOOKUP('LOOK UP Policy table'!H18,'Insert Data'!B:N,13,FALSE)</f>
        <v>0</v>
      </c>
      <c r="J19" s="36">
        <f>VLOOKUP('LOOK UP Policy table'!I18,'Insert Data'!B:N,13,FALSE)</f>
        <v>0</v>
      </c>
      <c r="K19" s="36">
        <f>VLOOKUP('LOOK UP Policy table'!J18,'Insert Data'!B:N,13,FALSE)</f>
        <v>0</v>
      </c>
      <c r="L19" s="36">
        <f>VLOOKUP('LOOK UP Policy table'!K18,'Insert Data'!B:N,13,FALSE)</f>
        <v>0</v>
      </c>
      <c r="P19" s="41">
        <v>7</v>
      </c>
      <c r="Q19" s="36">
        <f>VLOOKUP('LOOK UP Policy table'!B18,'Insert Data'!B:N,12,FALSE)</f>
        <v>0</v>
      </c>
      <c r="R19" s="36">
        <f>VLOOKUP('LOOK UP Policy table'!C18,'Insert Data'!B:N,12,FALSE)</f>
        <v>0</v>
      </c>
      <c r="S19" s="36">
        <f>VLOOKUP('LOOK UP Policy table'!D18,'Insert Data'!B:N,12,FALSE)</f>
        <v>0</v>
      </c>
      <c r="T19" s="36">
        <f>VLOOKUP('LOOK UP Policy table'!E18,'Insert Data'!B:N,12,FALSE)</f>
        <v>0</v>
      </c>
      <c r="U19" s="36">
        <f>VLOOKUP('LOOK UP Policy table'!F18,'Insert Data'!B:N,12,FALSE)</f>
        <v>0</v>
      </c>
      <c r="V19" s="36">
        <f>VLOOKUP('LOOK UP Policy table'!G18,'Insert Data'!B:N,12,FALSE)</f>
        <v>0</v>
      </c>
      <c r="W19" s="36">
        <f>VLOOKUP('LOOK UP Policy table'!H18,'Insert Data'!B:N,12,FALSE)</f>
        <v>0</v>
      </c>
      <c r="X19" s="36">
        <f>VLOOKUP('LOOK UP Policy table'!I18,'Insert Data'!B:N,12,FALSE)</f>
        <v>0</v>
      </c>
      <c r="Y19" s="36">
        <f>VLOOKUP('LOOK UP Policy table'!J18,'Insert Data'!B:N,12,FALSE)</f>
        <v>0</v>
      </c>
      <c r="Z19" s="36">
        <f>VLOOKUP('LOOK UP Policy table'!K18,'Insert Data'!B:N,12,FALSE)</f>
        <v>0</v>
      </c>
    </row>
    <row r="20" spans="2:26" x14ac:dyDescent="0.2">
      <c r="B20" s="41">
        <v>6</v>
      </c>
      <c r="C20" s="36">
        <f>VLOOKUP('LOOK UP Policy table'!B19,'Insert Data'!B:N,13,FALSE)</f>
        <v>0</v>
      </c>
      <c r="D20" s="36">
        <f>VLOOKUP('LOOK UP Policy table'!C19,'Insert Data'!B:N,13,FALSE)</f>
        <v>0</v>
      </c>
      <c r="E20" s="36">
        <f>VLOOKUP('LOOK UP Policy table'!D19,'Insert Data'!B:N,13,FALSE)</f>
        <v>0</v>
      </c>
      <c r="F20" s="36">
        <f>VLOOKUP('LOOK UP Policy table'!E19,'Insert Data'!B:N,13,FALSE)</f>
        <v>1</v>
      </c>
      <c r="G20" s="36">
        <f>VLOOKUP('LOOK UP Policy table'!F19,'Insert Data'!B:N,13,FALSE)</f>
        <v>0</v>
      </c>
      <c r="H20" s="36">
        <f>VLOOKUP('LOOK UP Policy table'!G19,'Insert Data'!B:N,13,FALSE)</f>
        <v>0</v>
      </c>
      <c r="I20" s="36">
        <f>VLOOKUP('LOOK UP Policy table'!H19,'Insert Data'!B:N,13,FALSE)</f>
        <v>0</v>
      </c>
      <c r="J20" s="36">
        <f>VLOOKUP('LOOK UP Policy table'!I19,'Insert Data'!B:N,13,FALSE)</f>
        <v>0</v>
      </c>
      <c r="K20" s="36">
        <f>VLOOKUP('LOOK UP Policy table'!J19,'Insert Data'!B:N,13,FALSE)</f>
        <v>0</v>
      </c>
      <c r="L20" s="36">
        <f>VLOOKUP('LOOK UP Policy table'!K19,'Insert Data'!B:N,13,FALSE)</f>
        <v>0</v>
      </c>
      <c r="P20" s="41">
        <v>6</v>
      </c>
      <c r="Q20" s="36">
        <f>VLOOKUP('LOOK UP Policy table'!B19,'Insert Data'!B:N,12,FALSE)</f>
        <v>0</v>
      </c>
      <c r="R20" s="36">
        <f>VLOOKUP('LOOK UP Policy table'!C19,'Insert Data'!B:N,12,FALSE)</f>
        <v>0</v>
      </c>
      <c r="S20" s="36">
        <f>VLOOKUP('LOOK UP Policy table'!D19,'Insert Data'!B:N,12,FALSE)</f>
        <v>0</v>
      </c>
      <c r="T20" s="36">
        <f>VLOOKUP('LOOK UP Policy table'!E19,'Insert Data'!B:N,12,FALSE)</f>
        <v>0</v>
      </c>
      <c r="U20" s="36">
        <f>VLOOKUP('LOOK UP Policy table'!F19,'Insert Data'!B:N,12,FALSE)</f>
        <v>0</v>
      </c>
      <c r="V20" s="36">
        <f>VLOOKUP('LOOK UP Policy table'!G19,'Insert Data'!B:N,12,FALSE)</f>
        <v>0</v>
      </c>
      <c r="W20" s="36">
        <f>VLOOKUP('LOOK UP Policy table'!H19,'Insert Data'!B:N,12,FALSE)</f>
        <v>0</v>
      </c>
      <c r="X20" s="36">
        <f>VLOOKUP('LOOK UP Policy table'!I19,'Insert Data'!B:N,12,FALSE)</f>
        <v>0</v>
      </c>
      <c r="Y20" s="36">
        <f>VLOOKUP('LOOK UP Policy table'!J19,'Insert Data'!B:N,12,FALSE)</f>
        <v>0</v>
      </c>
      <c r="Z20" s="36">
        <f>VLOOKUP('LOOK UP Policy table'!K19,'Insert Data'!B:N,12,FALSE)</f>
        <v>0</v>
      </c>
    </row>
    <row r="21" spans="2:26" x14ac:dyDescent="0.2">
      <c r="B21" s="41">
        <v>5</v>
      </c>
      <c r="C21" s="36">
        <f>VLOOKUP('LOOK UP Policy table'!B20,'Insert Data'!B:N,13,FALSE)</f>
        <v>0</v>
      </c>
      <c r="D21" s="36">
        <f>VLOOKUP('LOOK UP Policy table'!C20,'Insert Data'!B:N,13,FALSE)</f>
        <v>0</v>
      </c>
      <c r="E21" s="36">
        <f>VLOOKUP('LOOK UP Policy table'!D20,'Insert Data'!B:N,13,FALSE)</f>
        <v>0</v>
      </c>
      <c r="F21" s="36">
        <f>VLOOKUP('LOOK UP Policy table'!E20,'Insert Data'!B:N,13,FALSE)</f>
        <v>0</v>
      </c>
      <c r="G21" s="36">
        <f>VLOOKUP('LOOK UP Policy table'!F20,'Insert Data'!B:N,13,FALSE)</f>
        <v>0</v>
      </c>
      <c r="H21" s="36">
        <f>VLOOKUP('LOOK UP Policy table'!G20,'Insert Data'!B:N,13,FALSE)</f>
        <v>0</v>
      </c>
      <c r="I21" s="36">
        <f>VLOOKUP('LOOK UP Policy table'!H20,'Insert Data'!B:N,13,FALSE)</f>
        <v>0</v>
      </c>
      <c r="J21" s="36">
        <f>VLOOKUP('LOOK UP Policy table'!I20,'Insert Data'!B:N,13,FALSE)</f>
        <v>0</v>
      </c>
      <c r="K21" s="36">
        <f>VLOOKUP('LOOK UP Policy table'!J20,'Insert Data'!B:N,13,FALSE)</f>
        <v>0</v>
      </c>
      <c r="L21" s="36">
        <f>VLOOKUP('LOOK UP Policy table'!K20,'Insert Data'!B:N,13,FALSE)</f>
        <v>0</v>
      </c>
      <c r="P21" s="41">
        <v>5</v>
      </c>
      <c r="Q21" s="36">
        <f>VLOOKUP('LOOK UP Policy table'!B20,'Insert Data'!B:N,12,FALSE)</f>
        <v>0</v>
      </c>
      <c r="R21" s="36">
        <f>VLOOKUP('LOOK UP Policy table'!C20,'Insert Data'!B:N,12,FALSE)</f>
        <v>0</v>
      </c>
      <c r="S21" s="36">
        <f>VLOOKUP('LOOK UP Policy table'!D20,'Insert Data'!B:N,12,FALSE)</f>
        <v>0</v>
      </c>
      <c r="T21" s="36">
        <f>VLOOKUP('LOOK UP Policy table'!E20,'Insert Data'!B:N,12,FALSE)</f>
        <v>0</v>
      </c>
      <c r="U21" s="36">
        <f>VLOOKUP('LOOK UP Policy table'!F20,'Insert Data'!B:N,12,FALSE)</f>
        <v>0</v>
      </c>
      <c r="V21" s="36">
        <f>VLOOKUP('LOOK UP Policy table'!G20,'Insert Data'!B:N,12,FALSE)</f>
        <v>0</v>
      </c>
      <c r="W21" s="36">
        <f>VLOOKUP('LOOK UP Policy table'!H20,'Insert Data'!B:N,12,FALSE)</f>
        <v>0</v>
      </c>
      <c r="X21" s="36">
        <f>VLOOKUP('LOOK UP Policy table'!I20,'Insert Data'!B:N,12,FALSE)</f>
        <v>0</v>
      </c>
      <c r="Y21" s="36">
        <f>VLOOKUP('LOOK UP Policy table'!J20,'Insert Data'!B:N,12,FALSE)</f>
        <v>0</v>
      </c>
      <c r="Z21" s="36">
        <f>VLOOKUP('LOOK UP Policy table'!K20,'Insert Data'!B:N,12,FALSE)</f>
        <v>0</v>
      </c>
    </row>
    <row r="22" spans="2:26" x14ac:dyDescent="0.2">
      <c r="B22" s="41" t="s">
        <v>523</v>
      </c>
      <c r="C22" s="36">
        <f>VLOOKUP('LOOK UP Policy table'!B21,'Insert Data'!B:N,13,FALSE)</f>
        <v>2</v>
      </c>
      <c r="D22" s="36">
        <f>VLOOKUP('LOOK UP Policy table'!C21,'Insert Data'!B:N,13,FALSE)</f>
        <v>1</v>
      </c>
      <c r="E22" s="36">
        <f>VLOOKUP('LOOK UP Policy table'!D21,'Insert Data'!B:N,13,FALSE)</f>
        <v>1</v>
      </c>
      <c r="F22" s="36">
        <f>VLOOKUP('LOOK UP Policy table'!E21,'Insert Data'!B:N,13,FALSE)</f>
        <v>1</v>
      </c>
      <c r="G22" s="36">
        <f>VLOOKUP('LOOK UP Policy table'!F21,'Insert Data'!B:N,13,FALSE)</f>
        <v>1</v>
      </c>
      <c r="H22" s="36">
        <f>VLOOKUP('LOOK UP Policy table'!G21,'Insert Data'!B:N,13,FALSE)</f>
        <v>1</v>
      </c>
      <c r="I22" s="36">
        <f>VLOOKUP('LOOK UP Policy table'!H21,'Insert Data'!B:N,13,FALSE)</f>
        <v>1</v>
      </c>
      <c r="J22" s="36">
        <f>VLOOKUP('LOOK UP Policy table'!I21,'Insert Data'!B:N,13,FALSE)</f>
        <v>1</v>
      </c>
      <c r="K22" s="36">
        <f>VLOOKUP('LOOK UP Policy table'!J21,'Insert Data'!B:N,13,FALSE)</f>
        <v>1</v>
      </c>
      <c r="L22" s="36">
        <f>VLOOKUP('LOOK UP Policy table'!K21,'Insert Data'!B:N,13,FALSE)</f>
        <v>1</v>
      </c>
      <c r="P22" s="41" t="s">
        <v>523</v>
      </c>
      <c r="Q22" s="36">
        <f>VLOOKUP('LOOK UP Policy table'!B21,'Insert Data'!B:N,12,FALSE)</f>
        <v>1</v>
      </c>
      <c r="R22" s="36">
        <f>VLOOKUP('LOOK UP Policy table'!C21,'Insert Data'!B:N,12,FALSE)</f>
        <v>1</v>
      </c>
      <c r="S22" s="36">
        <f>VLOOKUP('LOOK UP Policy table'!D21,'Insert Data'!B:N,12,FALSE)</f>
        <v>1</v>
      </c>
      <c r="T22" s="36">
        <f>VLOOKUP('LOOK UP Policy table'!E21,'Insert Data'!B:N,12,FALSE)</f>
        <v>1</v>
      </c>
      <c r="U22" s="36">
        <f>VLOOKUP('LOOK UP Policy table'!F21,'Insert Data'!B:N,12,FALSE)</f>
        <v>1</v>
      </c>
      <c r="V22" s="36">
        <f>VLOOKUP('LOOK UP Policy table'!G21,'Insert Data'!B:N,12,FALSE)</f>
        <v>1</v>
      </c>
      <c r="W22" s="36">
        <f>VLOOKUP('LOOK UP Policy table'!H21,'Insert Data'!B:N,12,FALSE)</f>
        <v>1</v>
      </c>
      <c r="X22" s="36">
        <f>VLOOKUP('LOOK UP Policy table'!I21,'Insert Data'!B:N,12,FALSE)</f>
        <v>1</v>
      </c>
      <c r="Y22" s="36">
        <f>VLOOKUP('LOOK UP Policy table'!J21,'Insert Data'!B:N,12,FALSE)</f>
        <v>1</v>
      </c>
      <c r="Z22" s="36">
        <f>VLOOKUP('LOOK UP Policy table'!K21,'Insert Data'!B:N,12,FALSE)</f>
        <v>1</v>
      </c>
    </row>
    <row r="23" spans="2:26" x14ac:dyDescent="0.2">
      <c r="B23" s="41" t="s">
        <v>524</v>
      </c>
      <c r="C23" s="36">
        <f>VLOOKUP('LOOK UP Policy table'!B22,'Insert Data'!B:N,13,FALSE)</f>
        <v>2</v>
      </c>
      <c r="D23" s="36">
        <f>VLOOKUP('LOOK UP Policy table'!C22,'Insert Data'!B:N,13,FALSE)</f>
        <v>1</v>
      </c>
      <c r="E23" s="36">
        <f>VLOOKUP('LOOK UP Policy table'!D22,'Insert Data'!B:N,13,FALSE)</f>
        <v>2</v>
      </c>
      <c r="F23" s="36">
        <f>VLOOKUP('LOOK UP Policy table'!E22,'Insert Data'!B:N,13,FALSE)</f>
        <v>2</v>
      </c>
      <c r="G23" s="36">
        <f>VLOOKUP('LOOK UP Policy table'!F22,'Insert Data'!B:N,13,FALSE)</f>
        <v>2</v>
      </c>
      <c r="H23" s="36">
        <f>VLOOKUP('LOOK UP Policy table'!G22,'Insert Data'!B:N,13,FALSE)</f>
        <v>1</v>
      </c>
      <c r="I23" s="36">
        <f>VLOOKUP('LOOK UP Policy table'!H22,'Insert Data'!B:N,13,FALSE)</f>
        <v>1</v>
      </c>
      <c r="J23" s="36">
        <f>VLOOKUP('LOOK UP Policy table'!I22,'Insert Data'!B:N,13,FALSE)</f>
        <v>0</v>
      </c>
      <c r="K23" s="36">
        <f>VLOOKUP('LOOK UP Policy table'!J22,'Insert Data'!B:N,13,FALSE)</f>
        <v>0</v>
      </c>
      <c r="L23" s="36">
        <f>VLOOKUP('LOOK UP Policy table'!K22,'Insert Data'!B:N,13,FALSE)</f>
        <v>0</v>
      </c>
      <c r="P23" s="41" t="s">
        <v>524</v>
      </c>
      <c r="Q23" s="36">
        <f>VLOOKUP('LOOK UP Policy table'!B22,'Insert Data'!B:N,12,FALSE)</f>
        <v>1</v>
      </c>
      <c r="R23" s="36">
        <f>VLOOKUP('LOOK UP Policy table'!C22,'Insert Data'!B:N,12,FALSE)</f>
        <v>1</v>
      </c>
      <c r="S23" s="36">
        <f>VLOOKUP('LOOK UP Policy table'!D22,'Insert Data'!B:N,12,FALSE)</f>
        <v>1</v>
      </c>
      <c r="T23" s="36">
        <f>VLOOKUP('LOOK UP Policy table'!E22,'Insert Data'!B:N,12,FALSE)</f>
        <v>1</v>
      </c>
      <c r="U23" s="36">
        <f>VLOOKUP('LOOK UP Policy table'!F22,'Insert Data'!B:N,12,FALSE)</f>
        <v>1</v>
      </c>
      <c r="V23" s="36">
        <f>VLOOKUP('LOOK UP Policy table'!G22,'Insert Data'!B:N,12,FALSE)</f>
        <v>1</v>
      </c>
      <c r="W23" s="36">
        <f>VLOOKUP('LOOK UP Policy table'!H22,'Insert Data'!B:N,12,FALSE)</f>
        <v>1</v>
      </c>
      <c r="X23" s="36">
        <f>VLOOKUP('LOOK UP Policy table'!I22,'Insert Data'!B:N,12,FALSE)</f>
        <v>1</v>
      </c>
      <c r="Y23" s="36">
        <f>VLOOKUP('LOOK UP Policy table'!J22,'Insert Data'!B:N,12,FALSE)</f>
        <v>1</v>
      </c>
      <c r="Z23" s="36">
        <f>VLOOKUP('LOOK UP Policy table'!K22,'Insert Data'!B:N,12,FALSE)</f>
        <v>1</v>
      </c>
    </row>
    <row r="24" spans="2:26" x14ac:dyDescent="0.2">
      <c r="B24" s="41" t="s">
        <v>525</v>
      </c>
      <c r="C24" s="36">
        <f>VLOOKUP('LOOK UP Policy table'!B23,'Insert Data'!B:N,13,FALSE)</f>
        <v>1</v>
      </c>
      <c r="D24" s="36">
        <f>VLOOKUP('LOOK UP Policy table'!C23,'Insert Data'!B:N,13,FALSE)</f>
        <v>2</v>
      </c>
      <c r="E24" s="36">
        <f>VLOOKUP('LOOK UP Policy table'!D23,'Insert Data'!B:N,13,FALSE)</f>
        <v>2</v>
      </c>
      <c r="F24" s="36">
        <f>VLOOKUP('LOOK UP Policy table'!E23,'Insert Data'!B:N,13,FALSE)</f>
        <v>2</v>
      </c>
      <c r="G24" s="36">
        <f>VLOOKUP('LOOK UP Policy table'!F23,'Insert Data'!B:N,13,FALSE)</f>
        <v>2</v>
      </c>
      <c r="H24" s="36">
        <f>VLOOKUP('LOOK UP Policy table'!G23,'Insert Data'!B:N,13,FALSE)</f>
        <v>1</v>
      </c>
      <c r="I24" s="36">
        <f>VLOOKUP('LOOK UP Policy table'!H23,'Insert Data'!B:N,13,FALSE)</f>
        <v>0</v>
      </c>
      <c r="J24" s="36">
        <f>VLOOKUP('LOOK UP Policy table'!I23,'Insert Data'!B:N,13,FALSE)</f>
        <v>0</v>
      </c>
      <c r="K24" s="36">
        <f>VLOOKUP('LOOK UP Policy table'!J23,'Insert Data'!B:N,13,FALSE)</f>
        <v>0</v>
      </c>
      <c r="L24" s="36">
        <f>VLOOKUP('LOOK UP Policy table'!K23,'Insert Data'!B:N,13,FALSE)</f>
        <v>0</v>
      </c>
      <c r="P24" s="41" t="s">
        <v>525</v>
      </c>
      <c r="Q24" s="36">
        <f>VLOOKUP('LOOK UP Policy table'!B23,'Insert Data'!B:N,12,FALSE)</f>
        <v>1</v>
      </c>
      <c r="R24" s="36">
        <f>VLOOKUP('LOOK UP Policy table'!C23,'Insert Data'!B:N,12,FALSE)</f>
        <v>2</v>
      </c>
      <c r="S24" s="36">
        <f>VLOOKUP('LOOK UP Policy table'!D23,'Insert Data'!B:N,12,FALSE)</f>
        <v>2</v>
      </c>
      <c r="T24" s="36">
        <f>VLOOKUP('LOOK UP Policy table'!E23,'Insert Data'!B:N,12,FALSE)</f>
        <v>2</v>
      </c>
      <c r="U24" s="36">
        <f>VLOOKUP('LOOK UP Policy table'!F23,'Insert Data'!B:N,12,FALSE)</f>
        <v>2</v>
      </c>
      <c r="V24" s="36">
        <f>VLOOKUP('LOOK UP Policy table'!G23,'Insert Data'!B:N,12,FALSE)</f>
        <v>1</v>
      </c>
      <c r="W24" s="36">
        <f>VLOOKUP('LOOK UP Policy table'!H23,'Insert Data'!B:N,12,FALSE)</f>
        <v>1</v>
      </c>
      <c r="X24" s="36">
        <f>VLOOKUP('LOOK UP Policy table'!I23,'Insert Data'!B:N,12,FALSE)</f>
        <v>0</v>
      </c>
      <c r="Y24" s="36">
        <f>VLOOKUP('LOOK UP Policy table'!J23,'Insert Data'!B:N,12,FALSE)</f>
        <v>0</v>
      </c>
      <c r="Z24" s="36">
        <f>VLOOKUP('LOOK UP Policy table'!K23,'Insert Data'!B:N,12,FALSE)</f>
        <v>0</v>
      </c>
    </row>
    <row r="25" spans="2:26" x14ac:dyDescent="0.2">
      <c r="B25" s="41" t="s">
        <v>526</v>
      </c>
      <c r="C25" s="36">
        <f>VLOOKUP('LOOK UP Policy table'!B24,'Insert Data'!B:N,13,FALSE)</f>
        <v>2</v>
      </c>
      <c r="D25" s="36">
        <f>VLOOKUP('LOOK UP Policy table'!C24,'Insert Data'!B:N,13,FALSE)</f>
        <v>2</v>
      </c>
      <c r="E25" s="36">
        <f>VLOOKUP('LOOK UP Policy table'!D24,'Insert Data'!B:N,13,FALSE)</f>
        <v>2</v>
      </c>
      <c r="F25" s="36">
        <f>VLOOKUP('LOOK UP Policy table'!E24,'Insert Data'!B:N,13,FALSE)</f>
        <v>2</v>
      </c>
      <c r="G25" s="36">
        <f>VLOOKUP('LOOK UP Policy table'!F24,'Insert Data'!B:N,13,FALSE)</f>
        <v>2</v>
      </c>
      <c r="H25" s="36">
        <f>VLOOKUP('LOOK UP Policy table'!G24,'Insert Data'!B:N,13,FALSE)</f>
        <v>0</v>
      </c>
      <c r="I25" s="36">
        <f>VLOOKUP('LOOK UP Policy table'!H24,'Insert Data'!B:N,13,FALSE)</f>
        <v>0</v>
      </c>
      <c r="J25" s="36">
        <f>VLOOKUP('LOOK UP Policy table'!I24,'Insert Data'!B:N,13,FALSE)</f>
        <v>0</v>
      </c>
      <c r="K25" s="36">
        <f>VLOOKUP('LOOK UP Policy table'!J24,'Insert Data'!B:N,13,FALSE)</f>
        <v>0</v>
      </c>
      <c r="L25" s="36">
        <f>VLOOKUP('LOOK UP Policy table'!K24,'Insert Data'!B:N,13,FALSE)</f>
        <v>0</v>
      </c>
      <c r="P25" s="41" t="s">
        <v>526</v>
      </c>
      <c r="Q25" s="36">
        <f>VLOOKUP('LOOK UP Policy table'!B24,'Insert Data'!B:N,12,FALSE)</f>
        <v>0</v>
      </c>
      <c r="R25" s="36">
        <f>VLOOKUP('LOOK UP Policy table'!C24,'Insert Data'!B:N,12,FALSE)</f>
        <v>2</v>
      </c>
      <c r="S25" s="36">
        <f>VLOOKUP('LOOK UP Policy table'!D24,'Insert Data'!B:N,12,FALSE)</f>
        <v>2</v>
      </c>
      <c r="T25" s="36">
        <f>VLOOKUP('LOOK UP Policy table'!E24,'Insert Data'!B:N,12,FALSE)</f>
        <v>2</v>
      </c>
      <c r="U25" s="36">
        <f>VLOOKUP('LOOK UP Policy table'!F24,'Insert Data'!B:N,12,FALSE)</f>
        <v>2</v>
      </c>
      <c r="V25" s="36">
        <f>VLOOKUP('LOOK UP Policy table'!G24,'Insert Data'!B:N,12,FALSE)</f>
        <v>0</v>
      </c>
      <c r="W25" s="36">
        <f>VLOOKUP('LOOK UP Policy table'!H24,'Insert Data'!B:N,12,FALSE)</f>
        <v>0</v>
      </c>
      <c r="X25" s="36">
        <f>VLOOKUP('LOOK UP Policy table'!I24,'Insert Data'!B:N,12,FALSE)</f>
        <v>0</v>
      </c>
      <c r="Y25" s="36">
        <f>VLOOKUP('LOOK UP Policy table'!J24,'Insert Data'!B:N,12,FALSE)</f>
        <v>0</v>
      </c>
      <c r="Z25" s="36">
        <f>VLOOKUP('LOOK UP Policy table'!K24,'Insert Data'!B:N,12,FALSE)</f>
        <v>0</v>
      </c>
    </row>
    <row r="26" spans="2:26" x14ac:dyDescent="0.2">
      <c r="B26" s="41" t="s">
        <v>527</v>
      </c>
      <c r="C26" s="36">
        <f>VLOOKUP('LOOK UP Policy table'!B25,'Insert Data'!B:N,13,FALSE)</f>
        <v>2</v>
      </c>
      <c r="D26" s="36">
        <f>VLOOKUP('LOOK UP Policy table'!C25,'Insert Data'!B:N,13,FALSE)</f>
        <v>2</v>
      </c>
      <c r="E26" s="36">
        <f>VLOOKUP('LOOK UP Policy table'!D25,'Insert Data'!B:N,13,FALSE)</f>
        <v>0</v>
      </c>
      <c r="F26" s="36">
        <f>VLOOKUP('LOOK UP Policy table'!E25,'Insert Data'!B:N,13,FALSE)</f>
        <v>2</v>
      </c>
      <c r="G26" s="36">
        <f>VLOOKUP('LOOK UP Policy table'!F25,'Insert Data'!B:N,13,FALSE)</f>
        <v>2</v>
      </c>
      <c r="H26" s="36">
        <f>VLOOKUP('LOOK UP Policy table'!G25,'Insert Data'!B:N,13,FALSE)</f>
        <v>0</v>
      </c>
      <c r="I26" s="36">
        <f>VLOOKUP('LOOK UP Policy table'!H25,'Insert Data'!B:N,13,FALSE)</f>
        <v>0</v>
      </c>
      <c r="J26" s="36">
        <f>VLOOKUP('LOOK UP Policy table'!I25,'Insert Data'!B:N,13,FALSE)</f>
        <v>0</v>
      </c>
      <c r="K26" s="36">
        <f>VLOOKUP('LOOK UP Policy table'!J25,'Insert Data'!B:N,13,FALSE)</f>
        <v>0</v>
      </c>
      <c r="L26" s="36">
        <f>VLOOKUP('LOOK UP Policy table'!K25,'Insert Data'!B:N,13,FALSE)</f>
        <v>0</v>
      </c>
      <c r="P26" s="41" t="s">
        <v>527</v>
      </c>
      <c r="Q26" s="36">
        <f>VLOOKUP('LOOK UP Policy table'!B25,'Insert Data'!B:N,12,FALSE)</f>
        <v>0</v>
      </c>
      <c r="R26" s="36">
        <f>VLOOKUP('LOOK UP Policy table'!C25,'Insert Data'!B:N,12,FALSE)</f>
        <v>0</v>
      </c>
      <c r="S26" s="36">
        <f>VLOOKUP('LOOK UP Policy table'!D25,'Insert Data'!B:N,12,FALSE)</f>
        <v>2</v>
      </c>
      <c r="T26" s="36">
        <f>VLOOKUP('LOOK UP Policy table'!E25,'Insert Data'!B:N,12,FALSE)</f>
        <v>2</v>
      </c>
      <c r="U26" s="36">
        <f>VLOOKUP('LOOK UP Policy table'!F25,'Insert Data'!B:N,12,FALSE)</f>
        <v>2</v>
      </c>
      <c r="V26" s="36">
        <f>VLOOKUP('LOOK UP Policy table'!G25,'Insert Data'!B:N,12,FALSE)</f>
        <v>0</v>
      </c>
      <c r="W26" s="36">
        <f>VLOOKUP('LOOK UP Policy table'!H25,'Insert Data'!B:N,12,FALSE)</f>
        <v>0</v>
      </c>
      <c r="X26" s="36">
        <f>VLOOKUP('LOOK UP Policy table'!I25,'Insert Data'!B:N,12,FALSE)</f>
        <v>0</v>
      </c>
      <c r="Y26" s="36">
        <f>VLOOKUP('LOOK UP Policy table'!J25,'Insert Data'!B:N,12,FALSE)</f>
        <v>0</v>
      </c>
      <c r="Z26" s="36">
        <f>VLOOKUP('LOOK UP Policy table'!K25,'Insert Data'!B:N,12,FALSE)</f>
        <v>0</v>
      </c>
    </row>
    <row r="27" spans="2:26" x14ac:dyDescent="0.2">
      <c r="B27" s="41" t="s">
        <v>528</v>
      </c>
      <c r="C27" s="36">
        <f>VLOOKUP('LOOK UP Policy table'!B26,'Insert Data'!B:N,13,FALSE)</f>
        <v>2</v>
      </c>
      <c r="D27" s="36">
        <f>VLOOKUP('LOOK UP Policy table'!C26,'Insert Data'!B:N,13,FALSE)</f>
        <v>2</v>
      </c>
      <c r="E27" s="36">
        <f>VLOOKUP('LOOK UP Policy table'!D26,'Insert Data'!B:N,13,FALSE)</f>
        <v>0</v>
      </c>
      <c r="F27" s="36">
        <f>VLOOKUP('LOOK UP Policy table'!E26,'Insert Data'!B:N,13,FALSE)</f>
        <v>2</v>
      </c>
      <c r="G27" s="36">
        <f>VLOOKUP('LOOK UP Policy table'!F26,'Insert Data'!B:N,13,FALSE)</f>
        <v>2</v>
      </c>
      <c r="H27" s="36">
        <f>VLOOKUP('LOOK UP Policy table'!G26,'Insert Data'!B:N,13,FALSE)</f>
        <v>2</v>
      </c>
      <c r="I27" s="36">
        <f>VLOOKUP('LOOK UP Policy table'!H26,'Insert Data'!B:N,13,FALSE)</f>
        <v>0</v>
      </c>
      <c r="J27" s="36">
        <f>VLOOKUP('LOOK UP Policy table'!I26,'Insert Data'!B:N,13,FALSE)</f>
        <v>0</v>
      </c>
      <c r="K27" s="36">
        <f>VLOOKUP('LOOK UP Policy table'!J26,'Insert Data'!B:N,13,FALSE)</f>
        <v>0</v>
      </c>
      <c r="L27" s="36">
        <f>VLOOKUP('LOOK UP Policy table'!K26,'Insert Data'!B:N,13,FALSE)</f>
        <v>0</v>
      </c>
      <c r="P27" s="41" t="s">
        <v>528</v>
      </c>
      <c r="Q27" s="36">
        <f>VLOOKUP('LOOK UP Policy table'!B26,'Insert Data'!B:N,12,FALSE)</f>
        <v>0</v>
      </c>
      <c r="R27" s="36">
        <f>VLOOKUP('LOOK UP Policy table'!C26,'Insert Data'!B:N,12,FALSE)</f>
        <v>0</v>
      </c>
      <c r="S27" s="36">
        <f>VLOOKUP('LOOK UP Policy table'!D26,'Insert Data'!B:N,12,FALSE)</f>
        <v>2</v>
      </c>
      <c r="T27" s="36">
        <f>VLOOKUP('LOOK UP Policy table'!E26,'Insert Data'!B:N,12,FALSE)</f>
        <v>2</v>
      </c>
      <c r="U27" s="36">
        <f>VLOOKUP('LOOK UP Policy table'!F26,'Insert Data'!B:N,12,FALSE)</f>
        <v>2</v>
      </c>
      <c r="V27" s="36">
        <f>VLOOKUP('LOOK UP Policy table'!G26,'Insert Data'!B:N,12,FALSE)</f>
        <v>0</v>
      </c>
      <c r="W27" s="36">
        <f>VLOOKUP('LOOK UP Policy table'!H26,'Insert Data'!B:N,12,FALSE)</f>
        <v>0</v>
      </c>
      <c r="X27" s="36">
        <f>VLOOKUP('LOOK UP Policy table'!I26,'Insert Data'!B:N,12,FALSE)</f>
        <v>0</v>
      </c>
      <c r="Y27" s="36">
        <f>VLOOKUP('LOOK UP Policy table'!J26,'Insert Data'!B:N,12,FALSE)</f>
        <v>0</v>
      </c>
      <c r="Z27" s="36">
        <f>VLOOKUP('LOOK UP Policy table'!K26,'Insert Data'!B:N,12,FALSE)</f>
        <v>0</v>
      </c>
    </row>
    <row r="28" spans="2:26" x14ac:dyDescent="0.2">
      <c r="B28" s="41" t="s">
        <v>529</v>
      </c>
      <c r="C28" s="36">
        <f>VLOOKUP('LOOK UP Policy table'!B27,'Insert Data'!B:N,13,FALSE)</f>
        <v>0</v>
      </c>
      <c r="D28" s="36">
        <f>VLOOKUP('LOOK UP Policy table'!C27,'Insert Data'!B:N,13,FALSE)</f>
        <v>2</v>
      </c>
      <c r="E28" s="36">
        <f>VLOOKUP('LOOK UP Policy table'!D27,'Insert Data'!B:N,13,FALSE)</f>
        <v>0</v>
      </c>
      <c r="F28" s="36">
        <f>VLOOKUP('LOOK UP Policy table'!E27,'Insert Data'!B:N,13,FALSE)</f>
        <v>2</v>
      </c>
      <c r="G28" s="36">
        <f>VLOOKUP('LOOK UP Policy table'!F27,'Insert Data'!B:N,13,FALSE)</f>
        <v>2</v>
      </c>
      <c r="H28" s="36">
        <f>VLOOKUP('LOOK UP Policy table'!G27,'Insert Data'!B:N,13,FALSE)</f>
        <v>0</v>
      </c>
      <c r="I28" s="36">
        <f>VLOOKUP('LOOK UP Policy table'!H27,'Insert Data'!B:N,13,FALSE)</f>
        <v>0</v>
      </c>
      <c r="J28" s="36">
        <f>VLOOKUP('LOOK UP Policy table'!I27,'Insert Data'!B:N,13,FALSE)</f>
        <v>0</v>
      </c>
      <c r="K28" s="36">
        <f>VLOOKUP('LOOK UP Policy table'!J27,'Insert Data'!B:N,13,FALSE)</f>
        <v>0</v>
      </c>
      <c r="L28" s="36">
        <f>VLOOKUP('LOOK UP Policy table'!K27,'Insert Data'!B:N,13,FALSE)</f>
        <v>0</v>
      </c>
      <c r="P28" s="41" t="s">
        <v>529</v>
      </c>
      <c r="Q28" s="36">
        <f>VLOOKUP('LOOK UP Policy table'!B27,'Insert Data'!B:N,12,FALSE)</f>
        <v>0</v>
      </c>
      <c r="R28" s="36">
        <f>VLOOKUP('LOOK UP Policy table'!C27,'Insert Data'!B:N,12,FALSE)</f>
        <v>0</v>
      </c>
      <c r="S28" s="36">
        <f>VLOOKUP('LOOK UP Policy table'!D27,'Insert Data'!B:N,12,FALSE)</f>
        <v>0</v>
      </c>
      <c r="T28" s="36">
        <f>VLOOKUP('LOOK UP Policy table'!E27,'Insert Data'!B:N,12,FALSE)</f>
        <v>2</v>
      </c>
      <c r="U28" s="36">
        <f>VLOOKUP('LOOK UP Policy table'!F27,'Insert Data'!B:N,12,FALSE)</f>
        <v>2</v>
      </c>
      <c r="V28" s="36">
        <f>VLOOKUP('LOOK UP Policy table'!G27,'Insert Data'!B:N,12,FALSE)</f>
        <v>0</v>
      </c>
      <c r="W28" s="36">
        <f>VLOOKUP('LOOK UP Policy table'!H27,'Insert Data'!B:N,12,FALSE)</f>
        <v>0</v>
      </c>
      <c r="X28" s="36">
        <f>VLOOKUP('LOOK UP Policy table'!I27,'Insert Data'!B:N,12,FALSE)</f>
        <v>0</v>
      </c>
      <c r="Y28" s="36">
        <f>VLOOKUP('LOOK UP Policy table'!J27,'Insert Data'!B:N,12,FALSE)</f>
        <v>0</v>
      </c>
      <c r="Z28" s="36">
        <f>VLOOKUP('LOOK UP Policy table'!K27,'Insert Data'!B:N,12,FALSE)</f>
        <v>0</v>
      </c>
    </row>
    <row r="29" spans="2:26" x14ac:dyDescent="0.2">
      <c r="B29" s="41" t="s">
        <v>530</v>
      </c>
      <c r="C29" s="36">
        <f>VLOOKUP('LOOK UP Policy table'!B28,'Insert Data'!B:N,13,FALSE)</f>
        <v>2</v>
      </c>
      <c r="D29" s="36">
        <f>VLOOKUP('LOOK UP Policy table'!C28,'Insert Data'!B:N,13,FALSE)</f>
        <v>2</v>
      </c>
      <c r="E29" s="36">
        <f>VLOOKUP('LOOK UP Policy table'!D28,'Insert Data'!B:N,13,FALSE)</f>
        <v>2</v>
      </c>
      <c r="F29" s="36">
        <f>VLOOKUP('LOOK UP Policy table'!E28,'Insert Data'!B:N,13,FALSE)</f>
        <v>2</v>
      </c>
      <c r="G29" s="36">
        <f>VLOOKUP('LOOK UP Policy table'!F28,'Insert Data'!B:N,13,FALSE)</f>
        <v>2</v>
      </c>
      <c r="H29" s="36">
        <f>VLOOKUP('LOOK UP Policy table'!G28,'Insert Data'!B:N,13,FALSE)</f>
        <v>0</v>
      </c>
      <c r="I29" s="36">
        <f>VLOOKUP('LOOK UP Policy table'!H28,'Insert Data'!B:N,13,FALSE)</f>
        <v>0</v>
      </c>
      <c r="J29" s="36">
        <f>VLOOKUP('LOOK UP Policy table'!I28,'Insert Data'!B:N,13,FALSE)</f>
        <v>0</v>
      </c>
      <c r="K29" s="36">
        <f>VLOOKUP('LOOK UP Policy table'!J28,'Insert Data'!B:N,13,FALSE)</f>
        <v>0</v>
      </c>
      <c r="L29" s="36">
        <f>VLOOKUP('LOOK UP Policy table'!K28,'Insert Data'!B:N,13,FALSE)</f>
        <v>0</v>
      </c>
      <c r="P29" s="41" t="s">
        <v>530</v>
      </c>
      <c r="Q29" s="36">
        <f>VLOOKUP('LOOK UP Policy table'!B28,'Insert Data'!B:N,12,FALSE)</f>
        <v>0</v>
      </c>
      <c r="R29" s="36">
        <f>VLOOKUP('LOOK UP Policy table'!C28,'Insert Data'!B:N,12,FALSE)</f>
        <v>0</v>
      </c>
      <c r="S29" s="36">
        <f>VLOOKUP('LOOK UP Policy table'!D28,'Insert Data'!B:N,12,FALSE)</f>
        <v>0</v>
      </c>
      <c r="T29" s="36">
        <f>VLOOKUP('LOOK UP Policy table'!E28,'Insert Data'!B:N,12,FALSE)</f>
        <v>2</v>
      </c>
      <c r="U29" s="36">
        <f>VLOOKUP('LOOK UP Policy table'!F28,'Insert Data'!B:N,12,FALSE)</f>
        <v>2</v>
      </c>
      <c r="V29" s="36">
        <f>VLOOKUP('LOOK UP Policy table'!G28,'Insert Data'!B:N,12,FALSE)</f>
        <v>0</v>
      </c>
      <c r="W29" s="36">
        <f>VLOOKUP('LOOK UP Policy table'!H28,'Insert Data'!B:N,12,FALSE)</f>
        <v>0</v>
      </c>
      <c r="X29" s="36">
        <f>VLOOKUP('LOOK UP Policy table'!I28,'Insert Data'!B:N,12,FALSE)</f>
        <v>0</v>
      </c>
      <c r="Y29" s="36">
        <f>VLOOKUP('LOOK UP Policy table'!J28,'Insert Data'!B:N,12,FALSE)</f>
        <v>0</v>
      </c>
      <c r="Z29" s="36">
        <f>VLOOKUP('LOOK UP Policy table'!K28,'Insert Data'!B:N,12,FALSE)</f>
        <v>0</v>
      </c>
    </row>
    <row r="30" spans="2:26" x14ac:dyDescent="0.2">
      <c r="B30" s="41" t="s">
        <v>531</v>
      </c>
      <c r="C30" s="36">
        <f>VLOOKUP('LOOK UP Policy table'!B29,'Insert Data'!B:N,13,FALSE)</f>
        <v>2</v>
      </c>
      <c r="D30" s="36">
        <f>VLOOKUP('LOOK UP Policy table'!C29,'Insert Data'!B:N,13,FALSE)</f>
        <v>2</v>
      </c>
      <c r="E30" s="36">
        <f>VLOOKUP('LOOK UP Policy table'!D29,'Insert Data'!B:N,13,FALSE)</f>
        <v>2</v>
      </c>
      <c r="F30" s="36">
        <f>VLOOKUP('LOOK UP Policy table'!E29,'Insert Data'!B:N,13,FALSE)</f>
        <v>2</v>
      </c>
      <c r="G30" s="36">
        <f>VLOOKUP('LOOK UP Policy table'!F29,'Insert Data'!B:N,13,FALSE)</f>
        <v>3</v>
      </c>
      <c r="H30" s="36">
        <f>VLOOKUP('LOOK UP Policy table'!G29,'Insert Data'!B:N,13,FALSE)</f>
        <v>3</v>
      </c>
      <c r="I30" s="36">
        <f>VLOOKUP('LOOK UP Policy table'!H29,'Insert Data'!B:N,13,FALSE)</f>
        <v>3</v>
      </c>
      <c r="J30" s="36">
        <f>VLOOKUP('LOOK UP Policy table'!I29,'Insert Data'!B:N,13,FALSE)</f>
        <v>3</v>
      </c>
      <c r="K30" s="36">
        <f>VLOOKUP('LOOK UP Policy table'!J29,'Insert Data'!B:N,13,FALSE)</f>
        <v>3</v>
      </c>
      <c r="L30" s="36">
        <f>VLOOKUP('LOOK UP Policy table'!K29,'Insert Data'!B:N,13,FALSE)</f>
        <v>3</v>
      </c>
      <c r="P30" s="41" t="s">
        <v>531</v>
      </c>
      <c r="Q30" s="36">
        <f>VLOOKUP('LOOK UP Policy table'!B29,'Insert Data'!B:N,12,FALSE)</f>
        <v>3</v>
      </c>
      <c r="R30" s="36">
        <f>VLOOKUP('LOOK UP Policy table'!C29,'Insert Data'!B:N,12,FALSE)</f>
        <v>3</v>
      </c>
      <c r="S30" s="36">
        <f>VLOOKUP('LOOK UP Policy table'!D29,'Insert Data'!B:N,12,FALSE)</f>
        <v>3</v>
      </c>
      <c r="T30" s="36">
        <f>VLOOKUP('LOOK UP Policy table'!E29,'Insert Data'!B:N,12,FALSE)</f>
        <v>3</v>
      </c>
      <c r="U30" s="36">
        <f>VLOOKUP('LOOK UP Policy table'!F29,'Insert Data'!B:N,12,FALSE)</f>
        <v>3</v>
      </c>
      <c r="V30" s="36">
        <f>VLOOKUP('LOOK UP Policy table'!G29,'Insert Data'!B:N,12,FALSE)</f>
        <v>3</v>
      </c>
      <c r="W30" s="36">
        <f>VLOOKUP('LOOK UP Policy table'!H29,'Insert Data'!B:N,12,FALSE)</f>
        <v>3</v>
      </c>
      <c r="X30" s="36">
        <f>VLOOKUP('LOOK UP Policy table'!I29,'Insert Data'!B:N,12,FALSE)</f>
        <v>3</v>
      </c>
      <c r="Y30" s="36">
        <f>VLOOKUP('LOOK UP Policy table'!J29,'Insert Data'!B:N,12,FALSE)</f>
        <v>3</v>
      </c>
      <c r="Z30" s="36">
        <f>VLOOKUP('LOOK UP Policy table'!K29,'Insert Data'!B:N,12,FALSE)</f>
        <v>3</v>
      </c>
    </row>
    <row r="31" spans="2:26" x14ac:dyDescent="0.2">
      <c r="B31" s="41" t="s">
        <v>532</v>
      </c>
      <c r="C31" s="36">
        <f>VLOOKUP('LOOK UP Policy table'!B30,'Insert Data'!B:N,13,FALSE)</f>
        <v>1</v>
      </c>
      <c r="D31" s="36">
        <f>VLOOKUP('LOOK UP Policy table'!C30,'Insert Data'!B:N,13,FALSE)</f>
        <v>1</v>
      </c>
      <c r="E31" s="36">
        <f>VLOOKUP('LOOK UP Policy table'!D30,'Insert Data'!B:N,13,FALSE)</f>
        <v>1</v>
      </c>
      <c r="F31" s="36">
        <f>VLOOKUP('LOOK UP Policy table'!E30,'Insert Data'!B:N,13,FALSE)</f>
        <v>1</v>
      </c>
      <c r="G31" s="36">
        <f>VLOOKUP('LOOK UP Policy table'!F30,'Insert Data'!B:N,13,FALSE)</f>
        <v>1</v>
      </c>
      <c r="H31" s="36">
        <f>VLOOKUP('LOOK UP Policy table'!G30,'Insert Data'!B:N,13,FALSE)</f>
        <v>1</v>
      </c>
      <c r="I31" s="36">
        <f>VLOOKUP('LOOK UP Policy table'!H30,'Insert Data'!B:N,13,FALSE)</f>
        <v>1</v>
      </c>
      <c r="J31" s="36">
        <f>VLOOKUP('LOOK UP Policy table'!I30,'Insert Data'!B:N,13,FALSE)</f>
        <v>1</v>
      </c>
      <c r="K31" s="36">
        <f>VLOOKUP('LOOK UP Policy table'!J30,'Insert Data'!B:N,13,FALSE)</f>
        <v>1</v>
      </c>
      <c r="L31" s="36">
        <f>VLOOKUP('LOOK UP Policy table'!K30,'Insert Data'!B:N,13,FALSE)</f>
        <v>3</v>
      </c>
      <c r="P31" s="41" t="s">
        <v>532</v>
      </c>
      <c r="Q31" s="36">
        <f>VLOOKUP('LOOK UP Policy table'!B30,'Insert Data'!B:N,12,FALSE)</f>
        <v>1</v>
      </c>
      <c r="R31" s="36">
        <f>VLOOKUP('LOOK UP Policy table'!C30,'Insert Data'!B:N,12,FALSE)</f>
        <v>1</v>
      </c>
      <c r="S31" s="36">
        <f>VLOOKUP('LOOK UP Policy table'!D30,'Insert Data'!B:N,12,FALSE)</f>
        <v>1</v>
      </c>
      <c r="T31" s="36">
        <f>VLOOKUP('LOOK UP Policy table'!E30,'Insert Data'!B:N,12,FALSE)</f>
        <v>1</v>
      </c>
      <c r="U31" s="36">
        <f>VLOOKUP('LOOK UP Policy table'!F30,'Insert Data'!B:N,12,FALSE)</f>
        <v>1</v>
      </c>
      <c r="V31" s="36">
        <f>VLOOKUP('LOOK UP Policy table'!G30,'Insert Data'!B:N,12,FALSE)</f>
        <v>1</v>
      </c>
      <c r="W31" s="36">
        <f>VLOOKUP('LOOK UP Policy table'!H30,'Insert Data'!B:N,12,FALSE)</f>
        <v>1</v>
      </c>
      <c r="X31" s="36">
        <f>VLOOKUP('LOOK UP Policy table'!I30,'Insert Data'!B:N,12,FALSE)</f>
        <v>1</v>
      </c>
      <c r="Y31" s="36">
        <f>VLOOKUP('LOOK UP Policy table'!J30,'Insert Data'!B:N,12,FALSE)</f>
        <v>1</v>
      </c>
      <c r="Z31" s="36">
        <f>VLOOKUP('LOOK UP Policy table'!K30,'Insert Data'!B:N,12,FALSE)</f>
        <v>1</v>
      </c>
    </row>
    <row r="32" spans="2:26" x14ac:dyDescent="0.2">
      <c r="B32" s="41" t="s">
        <v>534</v>
      </c>
      <c r="C32" s="36">
        <f>VLOOKUP('LOOK UP Policy table'!B31,'Insert Data'!B:N,13,FALSE)</f>
        <v>1</v>
      </c>
      <c r="D32" s="36">
        <f>VLOOKUP('LOOK UP Policy table'!C31,'Insert Data'!B:N,13,FALSE)</f>
        <v>3</v>
      </c>
      <c r="E32" s="36">
        <f>VLOOKUP('LOOK UP Policy table'!D31,'Insert Data'!B:N,13,FALSE)</f>
        <v>1</v>
      </c>
      <c r="F32" s="36">
        <f>VLOOKUP('LOOK UP Policy table'!E31,'Insert Data'!B:N,13,FALSE)</f>
        <v>1</v>
      </c>
      <c r="G32" s="36">
        <f>VLOOKUP('LOOK UP Policy table'!F31,'Insert Data'!B:N,13,FALSE)</f>
        <v>1</v>
      </c>
      <c r="H32" s="36">
        <f>VLOOKUP('LOOK UP Policy table'!G31,'Insert Data'!B:N,13,FALSE)</f>
        <v>1</v>
      </c>
      <c r="I32" s="36">
        <f>VLOOKUP('LOOK UP Policy table'!H31,'Insert Data'!B:N,13,FALSE)</f>
        <v>3</v>
      </c>
      <c r="J32" s="36">
        <f>VLOOKUP('LOOK UP Policy table'!I31,'Insert Data'!B:N,13,FALSE)</f>
        <v>3</v>
      </c>
      <c r="K32" s="36">
        <f>VLOOKUP('LOOK UP Policy table'!J31,'Insert Data'!B:N,13,FALSE)</f>
        <v>3</v>
      </c>
      <c r="L32" s="36">
        <f>VLOOKUP('LOOK UP Policy table'!K31,'Insert Data'!B:N,13,FALSE)</f>
        <v>3</v>
      </c>
      <c r="P32" s="41" t="s">
        <v>534</v>
      </c>
      <c r="Q32" s="36">
        <f>VLOOKUP('LOOK UP Policy table'!B31,'Insert Data'!B:N,12,FALSE)</f>
        <v>3</v>
      </c>
      <c r="R32" s="36">
        <f>VLOOKUP('LOOK UP Policy table'!C31,'Insert Data'!B:N,12,FALSE)</f>
        <v>3</v>
      </c>
      <c r="S32" s="36">
        <f>VLOOKUP('LOOK UP Policy table'!D31,'Insert Data'!B:N,12,FALSE)</f>
        <v>3</v>
      </c>
      <c r="T32" s="36">
        <f>VLOOKUP('LOOK UP Policy table'!E31,'Insert Data'!B:N,12,FALSE)</f>
        <v>3</v>
      </c>
      <c r="U32" s="36">
        <f>VLOOKUP('LOOK UP Policy table'!F31,'Insert Data'!B:N,12,FALSE)</f>
        <v>3</v>
      </c>
      <c r="V32" s="36">
        <f>VLOOKUP('LOOK UP Policy table'!G31,'Insert Data'!B:N,12,FALSE)</f>
        <v>1</v>
      </c>
      <c r="W32" s="36">
        <f>VLOOKUP('LOOK UP Policy table'!H31,'Insert Data'!B:N,12,FALSE)</f>
        <v>3</v>
      </c>
      <c r="X32" s="36">
        <f>VLOOKUP('LOOK UP Policy table'!I31,'Insert Data'!B:N,12,FALSE)</f>
        <v>3</v>
      </c>
      <c r="Y32" s="36">
        <f>VLOOKUP('LOOK UP Policy table'!J31,'Insert Data'!B:N,12,FALSE)</f>
        <v>1</v>
      </c>
      <c r="Z32" s="36">
        <f>VLOOKUP('LOOK UP Policy table'!K31,'Insert Data'!B:N,12,FALSE)</f>
        <v>1</v>
      </c>
    </row>
    <row r="33" spans="2:26" x14ac:dyDescent="0.2">
      <c r="B33" s="41" t="s">
        <v>533</v>
      </c>
      <c r="C33" s="36">
        <f>VLOOKUP('LOOK UP Policy table'!B32,'Insert Data'!B:N,13,FALSE)</f>
        <v>3</v>
      </c>
      <c r="D33" s="36">
        <f>VLOOKUP('LOOK UP Policy table'!C32,'Insert Data'!B:N,13,FALSE)</f>
        <v>3</v>
      </c>
      <c r="E33" s="36">
        <f>VLOOKUP('LOOK UP Policy table'!D32,'Insert Data'!B:N,13,FALSE)</f>
        <v>3</v>
      </c>
      <c r="F33" s="36">
        <f>VLOOKUP('LOOK UP Policy table'!E32,'Insert Data'!B:N,13,FALSE)</f>
        <v>1</v>
      </c>
      <c r="G33" s="36">
        <f>VLOOKUP('LOOK UP Policy table'!F32,'Insert Data'!B:N,13,FALSE)</f>
        <v>1</v>
      </c>
      <c r="H33" s="36">
        <f>VLOOKUP('LOOK UP Policy table'!G32,'Insert Data'!B:N,13,FALSE)</f>
        <v>3</v>
      </c>
      <c r="I33" s="36">
        <f>VLOOKUP('LOOK UP Policy table'!H32,'Insert Data'!B:N,13,FALSE)</f>
        <v>3</v>
      </c>
      <c r="J33" s="36">
        <f>VLOOKUP('LOOK UP Policy table'!I32,'Insert Data'!B:N,13,FALSE)</f>
        <v>3</v>
      </c>
      <c r="K33" s="36">
        <f>VLOOKUP('LOOK UP Policy table'!J32,'Insert Data'!B:N,13,FALSE)</f>
        <v>3</v>
      </c>
      <c r="L33" s="36">
        <f>VLOOKUP('LOOK UP Policy table'!K32,'Insert Data'!B:N,13,FALSE)</f>
        <v>3</v>
      </c>
      <c r="P33" s="41" t="s">
        <v>533</v>
      </c>
      <c r="Q33" s="36">
        <f>VLOOKUP('LOOK UP Policy table'!B32,'Insert Data'!B:N,12,FALSE)</f>
        <v>3</v>
      </c>
      <c r="R33" s="36">
        <f>VLOOKUP('LOOK UP Policy table'!C32,'Insert Data'!B:N,12,FALSE)</f>
        <v>3</v>
      </c>
      <c r="S33" s="36">
        <f>VLOOKUP('LOOK UP Policy table'!D32,'Insert Data'!B:N,12,FALSE)</f>
        <v>3</v>
      </c>
      <c r="T33" s="36">
        <f>VLOOKUP('LOOK UP Policy table'!E32,'Insert Data'!B:N,12,FALSE)</f>
        <v>3</v>
      </c>
      <c r="U33" s="36">
        <f>VLOOKUP('LOOK UP Policy table'!F32,'Insert Data'!B:N,12,FALSE)</f>
        <v>3</v>
      </c>
      <c r="V33" s="36">
        <f>VLOOKUP('LOOK UP Policy table'!G32,'Insert Data'!B:N,12,FALSE)</f>
        <v>3</v>
      </c>
      <c r="W33" s="36">
        <f>VLOOKUP('LOOK UP Policy table'!H32,'Insert Data'!B:N,12,FALSE)</f>
        <v>3</v>
      </c>
      <c r="X33" s="36">
        <f>VLOOKUP('LOOK UP Policy table'!I32,'Insert Data'!B:N,12,FALSE)</f>
        <v>3</v>
      </c>
      <c r="Y33" s="36">
        <f>VLOOKUP('LOOK UP Policy table'!J32,'Insert Data'!B:N,12,FALSE)</f>
        <v>3</v>
      </c>
      <c r="Z33" s="36">
        <f>VLOOKUP('LOOK UP Policy table'!K32,'Insert Data'!B:N,12,FALSE)</f>
        <v>3</v>
      </c>
    </row>
    <row r="34" spans="2:26" x14ac:dyDescent="0.2">
      <c r="B34" s="41" t="s">
        <v>535</v>
      </c>
      <c r="C34" s="36">
        <f>VLOOKUP('LOOK UP Policy table'!B33,'Insert Data'!B:N,13,FALSE)</f>
        <v>1</v>
      </c>
      <c r="D34" s="36">
        <f>VLOOKUP('LOOK UP Policy table'!C33,'Insert Data'!B:N,13,FALSE)</f>
        <v>3</v>
      </c>
      <c r="E34" s="36">
        <f>VLOOKUP('LOOK UP Policy table'!D33,'Insert Data'!B:N,13,FALSE)</f>
        <v>3</v>
      </c>
      <c r="F34" s="36">
        <f>VLOOKUP('LOOK UP Policy table'!E33,'Insert Data'!B:N,13,FALSE)</f>
        <v>3</v>
      </c>
      <c r="G34" s="36">
        <f>VLOOKUP('LOOK UP Policy table'!F33,'Insert Data'!B:N,13,FALSE)</f>
        <v>1</v>
      </c>
      <c r="H34" s="36">
        <f>VLOOKUP('LOOK UP Policy table'!G33,'Insert Data'!B:N,13,FALSE)</f>
        <v>3</v>
      </c>
      <c r="I34" s="36">
        <f>VLOOKUP('LOOK UP Policy table'!H33,'Insert Data'!B:N,13,FALSE)</f>
        <v>3</v>
      </c>
      <c r="J34" s="36">
        <f>VLOOKUP('LOOK UP Policy table'!I33,'Insert Data'!B:N,13,FALSE)</f>
        <v>3</v>
      </c>
      <c r="K34" s="36">
        <f>VLOOKUP('LOOK UP Policy table'!J33,'Insert Data'!B:N,13,FALSE)</f>
        <v>3</v>
      </c>
      <c r="L34" s="36">
        <f>VLOOKUP('LOOK UP Policy table'!K33,'Insert Data'!B:N,13,FALSE)</f>
        <v>3</v>
      </c>
      <c r="P34" s="41" t="s">
        <v>535</v>
      </c>
      <c r="Q34" s="36">
        <f>VLOOKUP('LOOK UP Policy table'!B33,'Insert Data'!B:N,12,FALSE)</f>
        <v>3</v>
      </c>
      <c r="R34" s="36">
        <f>VLOOKUP('LOOK UP Policy table'!C33,'Insert Data'!B:N,12,FALSE)</f>
        <v>3</v>
      </c>
      <c r="S34" s="36">
        <f>VLOOKUP('LOOK UP Policy table'!D33,'Insert Data'!B:N,12,FALSE)</f>
        <v>3</v>
      </c>
      <c r="T34" s="36">
        <f>VLOOKUP('LOOK UP Policy table'!E33,'Insert Data'!B:N,12,FALSE)</f>
        <v>3</v>
      </c>
      <c r="U34" s="36">
        <f>VLOOKUP('LOOK UP Policy table'!F33,'Insert Data'!B:N,12,FALSE)</f>
        <v>3</v>
      </c>
      <c r="V34" s="36">
        <f>VLOOKUP('LOOK UP Policy table'!G33,'Insert Data'!B:N,12,FALSE)</f>
        <v>3</v>
      </c>
      <c r="W34" s="36">
        <f>VLOOKUP('LOOK UP Policy table'!H33,'Insert Data'!B:N,12,FALSE)</f>
        <v>0</v>
      </c>
      <c r="X34" s="36">
        <f>VLOOKUP('LOOK UP Policy table'!I33,'Insert Data'!B:N,12,FALSE)</f>
        <v>0</v>
      </c>
      <c r="Y34" s="36">
        <f>VLOOKUP('LOOK UP Policy table'!J33,'Insert Data'!B:N,12,FALSE)</f>
        <v>0</v>
      </c>
      <c r="Z34" s="36">
        <f>VLOOKUP('LOOK UP Policy table'!K33,'Insert Data'!B:N,12,FALSE)</f>
        <v>0</v>
      </c>
    </row>
    <row r="35" spans="2:26" x14ac:dyDescent="0.2">
      <c r="B35" s="41" t="s">
        <v>536</v>
      </c>
      <c r="C35" s="36">
        <f>VLOOKUP('LOOK UP Policy table'!B34,'Insert Data'!B:N,13,FALSE)</f>
        <v>3</v>
      </c>
      <c r="D35" s="36">
        <f>VLOOKUP('LOOK UP Policy table'!C34,'Insert Data'!B:N,13,FALSE)</f>
        <v>3</v>
      </c>
      <c r="E35" s="36">
        <f>VLOOKUP('LOOK UP Policy table'!D34,'Insert Data'!B:N,13,FALSE)</f>
        <v>3</v>
      </c>
      <c r="F35" s="36">
        <f>VLOOKUP('LOOK UP Policy table'!E34,'Insert Data'!B:N,13,FALSE)</f>
        <v>3</v>
      </c>
      <c r="G35" s="36">
        <f>VLOOKUP('LOOK UP Policy table'!F34,'Insert Data'!B:N,13,FALSE)</f>
        <v>3</v>
      </c>
      <c r="H35" s="36">
        <f>VLOOKUP('LOOK UP Policy table'!G34,'Insert Data'!B:N,13,FALSE)</f>
        <v>3</v>
      </c>
      <c r="I35" s="36">
        <f>VLOOKUP('LOOK UP Policy table'!H34,'Insert Data'!B:N,13,FALSE)</f>
        <v>3</v>
      </c>
      <c r="J35" s="36">
        <f>VLOOKUP('LOOK UP Policy table'!I34,'Insert Data'!B:N,13,FALSE)</f>
        <v>3</v>
      </c>
      <c r="K35" s="36">
        <f>VLOOKUP('LOOK UP Policy table'!J34,'Insert Data'!B:N,13,FALSE)</f>
        <v>3</v>
      </c>
      <c r="L35" s="36">
        <f>VLOOKUP('LOOK UP Policy table'!K34,'Insert Data'!B:N,13,FALSE)</f>
        <v>3</v>
      </c>
      <c r="P35" s="41" t="s">
        <v>536</v>
      </c>
      <c r="Q35" s="36">
        <f>VLOOKUP('LOOK UP Policy table'!B34,'Insert Data'!B:N,12,FALSE)</f>
        <v>3</v>
      </c>
      <c r="R35" s="36">
        <f>VLOOKUP('LOOK UP Policy table'!C34,'Insert Data'!B:N,12,FALSE)</f>
        <v>3</v>
      </c>
      <c r="S35" s="36">
        <f>VLOOKUP('LOOK UP Policy table'!D34,'Insert Data'!B:N,12,FALSE)</f>
        <v>3</v>
      </c>
      <c r="T35" s="36">
        <f>VLOOKUP('LOOK UP Policy table'!E34,'Insert Data'!B:N,12,FALSE)</f>
        <v>3</v>
      </c>
      <c r="U35" s="36">
        <f>VLOOKUP('LOOK UP Policy table'!F34,'Insert Data'!B:N,12,FALSE)</f>
        <v>3</v>
      </c>
      <c r="V35" s="36">
        <f>VLOOKUP('LOOK UP Policy table'!G34,'Insert Data'!B:N,12,FALSE)</f>
        <v>0</v>
      </c>
      <c r="W35" s="36">
        <f>VLOOKUP('LOOK UP Policy table'!H34,'Insert Data'!B:N,12,FALSE)</f>
        <v>0</v>
      </c>
      <c r="X35" s="36">
        <f>VLOOKUP('LOOK UP Policy table'!I34,'Insert Data'!B:N,12,FALSE)</f>
        <v>0</v>
      </c>
      <c r="Y35" s="36">
        <f>VLOOKUP('LOOK UP Policy table'!J34,'Insert Data'!B:N,12,FALSE)</f>
        <v>0</v>
      </c>
      <c r="Z35" s="36">
        <f>VLOOKUP('LOOK UP Policy table'!K34,'Insert Data'!B:N,12,FALSE)</f>
        <v>0</v>
      </c>
    </row>
    <row r="36" spans="2:26" x14ac:dyDescent="0.2">
      <c r="B36" s="41" t="s">
        <v>537</v>
      </c>
      <c r="C36" s="36">
        <f>VLOOKUP('LOOK UP Policy table'!B35,'Insert Data'!B:N,13,FALSE)</f>
        <v>2</v>
      </c>
      <c r="D36" s="36">
        <f>VLOOKUP('LOOK UP Policy table'!C35,'Insert Data'!B:N,13,FALSE)</f>
        <v>2</v>
      </c>
      <c r="E36" s="36">
        <f>VLOOKUP('LOOK UP Policy table'!D35,'Insert Data'!B:N,13,FALSE)</f>
        <v>2</v>
      </c>
      <c r="F36" s="36">
        <f>VLOOKUP('LOOK UP Policy table'!E35,'Insert Data'!B:N,13,FALSE)</f>
        <v>2</v>
      </c>
      <c r="G36" s="36">
        <f>VLOOKUP('LOOK UP Policy table'!F35,'Insert Data'!B:N,13,FALSE)</f>
        <v>2</v>
      </c>
      <c r="H36" s="36">
        <f>VLOOKUP('LOOK UP Policy table'!G35,'Insert Data'!B:N,13,FALSE)</f>
        <v>2</v>
      </c>
      <c r="I36" s="36">
        <f>VLOOKUP('LOOK UP Policy table'!H35,'Insert Data'!B:N,13,FALSE)</f>
        <v>2</v>
      </c>
      <c r="J36" s="36">
        <f>VLOOKUP('LOOK UP Policy table'!I35,'Insert Data'!B:N,13,FALSE)</f>
        <v>0</v>
      </c>
      <c r="K36" s="36">
        <f>VLOOKUP('LOOK UP Policy table'!J35,'Insert Data'!B:N,13,FALSE)</f>
        <v>0</v>
      </c>
      <c r="L36" s="36">
        <f>VLOOKUP('LOOK UP Policy table'!K35,'Insert Data'!B:N,13,FALSE)</f>
        <v>0</v>
      </c>
      <c r="P36" s="41" t="s">
        <v>537</v>
      </c>
      <c r="Q36" s="36">
        <f>VLOOKUP('LOOK UP Policy table'!B35,'Insert Data'!B:N,12,FALSE)</f>
        <v>2</v>
      </c>
      <c r="R36" s="36">
        <f>VLOOKUP('LOOK UP Policy table'!C35,'Insert Data'!B:N,12,FALSE)</f>
        <v>2</v>
      </c>
      <c r="S36" s="36">
        <f>VLOOKUP('LOOK UP Policy table'!D35,'Insert Data'!B:N,12,FALSE)</f>
        <v>2</v>
      </c>
      <c r="T36" s="36">
        <f>VLOOKUP('LOOK UP Policy table'!E35,'Insert Data'!B:N,12,FALSE)</f>
        <v>2</v>
      </c>
      <c r="U36" s="36">
        <f>VLOOKUP('LOOK UP Policy table'!F35,'Insert Data'!B:N,12,FALSE)</f>
        <v>2</v>
      </c>
      <c r="V36" s="36">
        <f>VLOOKUP('LOOK UP Policy table'!G35,'Insert Data'!B:N,12,FALSE)</f>
        <v>2</v>
      </c>
      <c r="W36" s="36">
        <f>VLOOKUP('LOOK UP Policy table'!H35,'Insert Data'!B:N,12,FALSE)</f>
        <v>2</v>
      </c>
      <c r="X36" s="36">
        <f>VLOOKUP('LOOK UP Policy table'!I35,'Insert Data'!B:N,12,FALSE)</f>
        <v>2</v>
      </c>
      <c r="Y36" s="36">
        <f>VLOOKUP('LOOK UP Policy table'!J35,'Insert Data'!B:N,12,FALSE)</f>
        <v>0</v>
      </c>
      <c r="Z36" s="36">
        <f>VLOOKUP('LOOK UP Policy table'!K35,'Insert Data'!B:N,12,FALSE)</f>
        <v>0</v>
      </c>
    </row>
    <row r="37" spans="2:26" x14ac:dyDescent="0.2">
      <c r="B37" s="41" t="s">
        <v>538</v>
      </c>
      <c r="C37" s="36">
        <f>VLOOKUP('LOOK UP Policy table'!B36,'Insert Data'!B:N,13,FALSE)</f>
        <v>0</v>
      </c>
      <c r="D37" s="36">
        <f>VLOOKUP('LOOK UP Policy table'!C36,'Insert Data'!B:N,13,FALSE)</f>
        <v>2</v>
      </c>
      <c r="E37" s="36">
        <f>VLOOKUP('LOOK UP Policy table'!D36,'Insert Data'!B:N,13,FALSE)</f>
        <v>2</v>
      </c>
      <c r="F37" s="36">
        <f>VLOOKUP('LOOK UP Policy table'!E36,'Insert Data'!B:N,13,FALSE)</f>
        <v>3</v>
      </c>
      <c r="G37" s="36">
        <f>VLOOKUP('LOOK UP Policy table'!F36,'Insert Data'!B:N,13,FALSE)</f>
        <v>2</v>
      </c>
      <c r="H37" s="36">
        <f>VLOOKUP('LOOK UP Policy table'!G36,'Insert Data'!B:N,13,FALSE)</f>
        <v>0</v>
      </c>
      <c r="I37" s="36">
        <f>VLOOKUP('LOOK UP Policy table'!H36,'Insert Data'!B:N,13,FALSE)</f>
        <v>0</v>
      </c>
      <c r="J37" s="36">
        <f>VLOOKUP('LOOK UP Policy table'!I36,'Insert Data'!B:N,13,FALSE)</f>
        <v>0</v>
      </c>
      <c r="K37" s="36">
        <f>VLOOKUP('LOOK UP Policy table'!J36,'Insert Data'!B:N,13,FALSE)</f>
        <v>0</v>
      </c>
      <c r="L37" s="36">
        <f>VLOOKUP('LOOK UP Policy table'!K36,'Insert Data'!B:N,13,FALSE)</f>
        <v>0</v>
      </c>
      <c r="P37" s="41" t="s">
        <v>538</v>
      </c>
      <c r="Q37" s="36">
        <f>VLOOKUP('LOOK UP Policy table'!B36,'Insert Data'!B:N,12,FALSE)</f>
        <v>0</v>
      </c>
      <c r="R37" s="36">
        <f>VLOOKUP('LOOK UP Policy table'!C36,'Insert Data'!B:N,12,FALSE)</f>
        <v>0</v>
      </c>
      <c r="S37" s="36">
        <f>VLOOKUP('LOOK UP Policy table'!D36,'Insert Data'!B:N,12,FALSE)</f>
        <v>0</v>
      </c>
      <c r="T37" s="36">
        <f>VLOOKUP('LOOK UP Policy table'!E36,'Insert Data'!B:N,12,FALSE)</f>
        <v>3</v>
      </c>
      <c r="U37" s="36">
        <f>VLOOKUP('LOOK UP Policy table'!F36,'Insert Data'!B:N,12,FALSE)</f>
        <v>3</v>
      </c>
      <c r="V37" s="36">
        <f>VLOOKUP('LOOK UP Policy table'!G36,'Insert Data'!B:N,12,FALSE)</f>
        <v>0</v>
      </c>
      <c r="W37" s="36">
        <f>VLOOKUP('LOOK UP Policy table'!H36,'Insert Data'!B:N,12,FALSE)</f>
        <v>0</v>
      </c>
      <c r="X37" s="36">
        <f>VLOOKUP('LOOK UP Policy table'!I36,'Insert Data'!B:N,12,FALSE)</f>
        <v>0</v>
      </c>
      <c r="Y37" s="36">
        <f>VLOOKUP('LOOK UP Policy table'!J36,'Insert Data'!B:N,12,FALSE)</f>
        <v>0</v>
      </c>
      <c r="Z37" s="36">
        <f>VLOOKUP('LOOK UP Policy table'!K36,'Insert Data'!B:N,12,FALSE)</f>
        <v>0</v>
      </c>
    </row>
    <row r="38" spans="2:26" x14ac:dyDescent="0.2">
      <c r="B38" s="41" t="s">
        <v>539</v>
      </c>
      <c r="C38" s="36">
        <f>VLOOKUP('LOOK UP Policy table'!B37,'Insert Data'!B:N,13,FALSE)</f>
        <v>3</v>
      </c>
      <c r="D38" s="36">
        <f>VLOOKUP('LOOK UP Policy table'!C37,'Insert Data'!B:N,13,FALSE)</f>
        <v>3</v>
      </c>
      <c r="E38" s="36">
        <f>VLOOKUP('LOOK UP Policy table'!D37,'Insert Data'!B:N,13,FALSE)</f>
        <v>3</v>
      </c>
      <c r="F38" s="36">
        <f>VLOOKUP('LOOK UP Policy table'!E37,'Insert Data'!B:N,13,FALSE)</f>
        <v>3</v>
      </c>
      <c r="G38" s="36">
        <f>VLOOKUP('LOOK UP Policy table'!F37,'Insert Data'!B:N,13,FALSE)</f>
        <v>2</v>
      </c>
      <c r="H38" s="36">
        <f>VLOOKUP('LOOK UP Policy table'!G37,'Insert Data'!B:N,13,FALSE)</f>
        <v>3</v>
      </c>
      <c r="I38" s="36">
        <f>VLOOKUP('LOOK UP Policy table'!H37,'Insert Data'!B:N,13,FALSE)</f>
        <v>0</v>
      </c>
      <c r="J38" s="36">
        <f>VLOOKUP('LOOK UP Policy table'!I37,'Insert Data'!B:N,13,FALSE)</f>
        <v>3</v>
      </c>
      <c r="K38" s="36">
        <f>VLOOKUP('LOOK UP Policy table'!J37,'Insert Data'!B:N,13,FALSE)</f>
        <v>0</v>
      </c>
      <c r="L38" s="36">
        <f>VLOOKUP('LOOK UP Policy table'!K37,'Insert Data'!B:N,13,FALSE)</f>
        <v>3</v>
      </c>
      <c r="P38" s="41" t="s">
        <v>539</v>
      </c>
      <c r="Q38" s="36">
        <f>VLOOKUP('LOOK UP Policy table'!B37,'Insert Data'!B:N,12,FALSE)</f>
        <v>3</v>
      </c>
      <c r="R38" s="36">
        <f>VLOOKUP('LOOK UP Policy table'!C37,'Insert Data'!B:N,12,FALSE)</f>
        <v>3</v>
      </c>
      <c r="S38" s="36">
        <f>VLOOKUP('LOOK UP Policy table'!D37,'Insert Data'!B:N,12,FALSE)</f>
        <v>3</v>
      </c>
      <c r="T38" s="36">
        <f>VLOOKUP('LOOK UP Policy table'!E37,'Insert Data'!B:N,12,FALSE)</f>
        <v>3</v>
      </c>
      <c r="U38" s="36">
        <f>VLOOKUP('LOOK UP Policy table'!F37,'Insert Data'!B:N,12,FALSE)</f>
        <v>3</v>
      </c>
      <c r="V38" s="36">
        <f>VLOOKUP('LOOK UP Policy table'!G37,'Insert Data'!B:N,12,FALSE)</f>
        <v>3</v>
      </c>
      <c r="W38" s="36">
        <f>VLOOKUP('LOOK UP Policy table'!H37,'Insert Data'!B:N,12,FALSE)</f>
        <v>0</v>
      </c>
      <c r="X38" s="36">
        <f>VLOOKUP('LOOK UP Policy table'!I37,'Insert Data'!B:N,12,FALSE)</f>
        <v>0</v>
      </c>
      <c r="Y38" s="36">
        <f>VLOOKUP('LOOK UP Policy table'!J37,'Insert Data'!B:N,12,FALSE)</f>
        <v>0</v>
      </c>
      <c r="Z38" s="36">
        <f>VLOOKUP('LOOK UP Policy table'!K37,'Insert Data'!B:N,12,FALSE)</f>
        <v>0</v>
      </c>
    </row>
    <row r="39" spans="2:26" x14ac:dyDescent="0.2">
      <c r="B39" s="41" t="s">
        <v>540</v>
      </c>
      <c r="C39" s="36">
        <f>VLOOKUP('LOOK UP Policy table'!B38,'Insert Data'!B:N,13,FALSE)</f>
        <v>0</v>
      </c>
      <c r="D39" s="36">
        <f>VLOOKUP('LOOK UP Policy table'!C38,'Insert Data'!B:N,13,FALSE)</f>
        <v>3</v>
      </c>
      <c r="E39" s="36">
        <f>VLOOKUP('LOOK UP Policy table'!D38,'Insert Data'!B:N,13,FALSE)</f>
        <v>1</v>
      </c>
      <c r="F39" s="36">
        <f>VLOOKUP('LOOK UP Policy table'!E38,'Insert Data'!B:N,13,FALSE)</f>
        <v>2</v>
      </c>
      <c r="G39" s="36">
        <f>VLOOKUP('LOOK UP Policy table'!F38,'Insert Data'!B:N,13,FALSE)</f>
        <v>3</v>
      </c>
      <c r="H39" s="36">
        <f>VLOOKUP('LOOK UP Policy table'!G38,'Insert Data'!B:N,13,FALSE)</f>
        <v>3</v>
      </c>
      <c r="I39" s="36">
        <f>VLOOKUP('LOOK UP Policy table'!H38,'Insert Data'!B:N,13,FALSE)</f>
        <v>3</v>
      </c>
      <c r="J39" s="36">
        <f>VLOOKUP('LOOK UP Policy table'!I38,'Insert Data'!B:N,13,FALSE)</f>
        <v>3</v>
      </c>
      <c r="K39" s="36">
        <f>VLOOKUP('LOOK UP Policy table'!J38,'Insert Data'!B:N,13,FALSE)</f>
        <v>0</v>
      </c>
      <c r="L39" s="36">
        <f>VLOOKUP('LOOK UP Policy table'!K38,'Insert Data'!B:N,13,FALSE)</f>
        <v>3</v>
      </c>
      <c r="P39" s="41" t="s">
        <v>540</v>
      </c>
      <c r="Q39" s="36">
        <f>VLOOKUP('LOOK UP Policy table'!B38,'Insert Data'!B:N,12,FALSE)</f>
        <v>3</v>
      </c>
      <c r="R39" s="36">
        <f>VLOOKUP('LOOK UP Policy table'!C38,'Insert Data'!B:N,12,FALSE)</f>
        <v>3</v>
      </c>
      <c r="S39" s="36">
        <f>VLOOKUP('LOOK UP Policy table'!D38,'Insert Data'!B:N,12,FALSE)</f>
        <v>3</v>
      </c>
      <c r="T39" s="36">
        <f>VLOOKUP('LOOK UP Policy table'!E38,'Insert Data'!B:N,12,FALSE)</f>
        <v>3</v>
      </c>
      <c r="U39" s="36">
        <f>VLOOKUP('LOOK UP Policy table'!F38,'Insert Data'!B:N,12,FALSE)</f>
        <v>3</v>
      </c>
      <c r="V39" s="36">
        <f>VLOOKUP('LOOK UP Policy table'!G38,'Insert Data'!B:N,12,FALSE)</f>
        <v>3</v>
      </c>
      <c r="W39" s="36">
        <f>VLOOKUP('LOOK UP Policy table'!H38,'Insert Data'!B:N,12,FALSE)</f>
        <v>0</v>
      </c>
      <c r="X39" s="36">
        <f>VLOOKUP('LOOK UP Policy table'!I38,'Insert Data'!B:N,12,FALSE)</f>
        <v>0</v>
      </c>
      <c r="Y39" s="36">
        <f>VLOOKUP('LOOK UP Policy table'!J38,'Insert Data'!B:N,12,FALSE)</f>
        <v>0</v>
      </c>
      <c r="Z39" s="36">
        <f>VLOOKUP('LOOK UP Policy table'!K38,'Insert Data'!B:N,12,FALSE)</f>
        <v>0</v>
      </c>
    </row>
    <row r="42" spans="2:26" x14ac:dyDescent="0.2">
      <c r="C42" s="46" t="s">
        <v>551</v>
      </c>
      <c r="E42">
        <f>'Insert Data'!AE2</f>
        <v>76.31578947368422</v>
      </c>
    </row>
    <row r="43" spans="2:26" x14ac:dyDescent="0.2">
      <c r="C43" s="46" t="s">
        <v>552</v>
      </c>
      <c r="E43">
        <f>'Insert Data'!AF2</f>
        <v>80</v>
      </c>
    </row>
    <row r="44" spans="2:26" x14ac:dyDescent="0.2">
      <c r="C44" s="46" t="s">
        <v>553</v>
      </c>
      <c r="E44">
        <f>'Insert Data'!AG2</f>
        <v>80.78947368421052</v>
      </c>
    </row>
  </sheetData>
  <conditionalFormatting sqref="C5:L39">
    <cfRule type="colorScale" priority="6">
      <colorScale>
        <cfvo type="num" val="0"/>
        <cfvo type="num" val="1"/>
        <cfvo type="num" val="3"/>
        <color rgb="FFDF2002"/>
        <color rgb="FFFFEB84"/>
        <color theme="9"/>
      </colorScale>
    </cfRule>
    <cfRule type="colorScale" priority="8">
      <colorScale>
        <cfvo type="num" val="0"/>
        <cfvo type="num" val="1"/>
        <cfvo type="num" val="2"/>
        <color rgb="FFFF0000"/>
        <color rgb="FFFFEB84"/>
        <color theme="4"/>
      </colorScale>
    </cfRule>
    <cfRule type="colorScale" priority="10">
      <colorScale>
        <cfvo type="num" val="0"/>
        <cfvo type="num" val="1"/>
        <color rgb="FFFF0000"/>
        <color rgb="FFFFFF00"/>
      </colorScale>
    </cfRule>
  </conditionalFormatting>
  <conditionalFormatting sqref="E10">
    <cfRule type="colorScale" priority="9">
      <colorScale>
        <cfvo type="num" val="0"/>
        <cfvo type="num" val="1"/>
        <cfvo type="num" val="2"/>
        <color rgb="FFFF0000"/>
        <color rgb="FFFFEB84"/>
        <color theme="4"/>
      </colorScale>
    </cfRule>
  </conditionalFormatting>
  <conditionalFormatting sqref="L21">
    <cfRule type="colorScale" priority="7">
      <colorScale>
        <cfvo type="num" val="0"/>
        <cfvo type="num" val="1"/>
        <cfvo type="num" val="3"/>
        <color rgb="FFFF0000"/>
        <color rgb="FFFFEB84"/>
        <color rgb="FF92D050"/>
      </colorScale>
    </cfRule>
  </conditionalFormatting>
  <conditionalFormatting sqref="Q5:Z39">
    <cfRule type="colorScale" priority="1">
      <colorScale>
        <cfvo type="num" val="0"/>
        <cfvo type="num" val="1"/>
        <cfvo type="num" val="3"/>
        <color rgb="FFDF2002"/>
        <color rgb="FFFFEB84"/>
        <color theme="9"/>
      </colorScale>
    </cfRule>
    <cfRule type="colorScale" priority="3">
      <colorScale>
        <cfvo type="num" val="0"/>
        <cfvo type="num" val="1"/>
        <cfvo type="num" val="2"/>
        <color rgb="FFFF0000"/>
        <color rgb="FFFFEB84"/>
        <color theme="4"/>
      </colorScale>
    </cfRule>
    <cfRule type="colorScale" priority="5">
      <colorScale>
        <cfvo type="num" val="0"/>
        <cfvo type="num" val="1"/>
        <color rgb="FFFF0000"/>
        <color rgb="FFFFFF00"/>
      </colorScale>
    </cfRule>
  </conditionalFormatting>
  <conditionalFormatting sqref="S10">
    <cfRule type="colorScale" priority="4">
      <colorScale>
        <cfvo type="num" val="0"/>
        <cfvo type="num" val="1"/>
        <cfvo type="num" val="2"/>
        <color rgb="FFFF0000"/>
        <color rgb="FFFFEB84"/>
        <color theme="4"/>
      </colorScale>
    </cfRule>
  </conditionalFormatting>
  <conditionalFormatting sqref="Z21">
    <cfRule type="colorScale" priority="2">
      <colorScale>
        <cfvo type="num" val="0"/>
        <cfvo type="num" val="1"/>
        <cfvo type="num" val="3"/>
        <color rgb="FFFF0000"/>
        <color rgb="FFFFEB84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zoomScale="96" workbookViewId="0">
      <selection activeCell="G31" sqref="G31"/>
    </sheetView>
  </sheetViews>
  <sheetFormatPr baseColWidth="10" defaultRowHeight="16" x14ac:dyDescent="0.2"/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t="str">
        <f t="shared" ref="A2:A65" si="0">TEXT(B2,0)&amp;TEXT(C2,0)&amp;TEXT(D2,0)&amp;TEXT(E2,0)</f>
        <v>4011</v>
      </c>
      <c r="B2" s="2">
        <v>4</v>
      </c>
      <c r="C2" s="1">
        <v>0</v>
      </c>
      <c r="D2" s="1">
        <v>1</v>
      </c>
      <c r="E2" s="1">
        <v>1</v>
      </c>
      <c r="F2" s="1">
        <v>0</v>
      </c>
    </row>
    <row r="3" spans="1:6" x14ac:dyDescent="0.2">
      <c r="A3" t="str">
        <f t="shared" si="0"/>
        <v>4010</v>
      </c>
      <c r="B3" s="1">
        <v>4</v>
      </c>
      <c r="C3" s="1">
        <v>0</v>
      </c>
      <c r="D3" s="1">
        <v>1</v>
      </c>
      <c r="E3" s="1">
        <v>0</v>
      </c>
      <c r="F3" s="1">
        <v>0</v>
      </c>
    </row>
    <row r="4" spans="1:6" x14ac:dyDescent="0.2">
      <c r="A4" t="str">
        <f t="shared" si="0"/>
        <v>4020</v>
      </c>
      <c r="B4" s="1">
        <v>4</v>
      </c>
      <c r="C4" s="1">
        <v>0</v>
      </c>
      <c r="D4" s="2">
        <v>2</v>
      </c>
      <c r="E4" s="1">
        <v>0</v>
      </c>
      <c r="F4" s="1">
        <v>0</v>
      </c>
    </row>
    <row r="5" spans="1:6" x14ac:dyDescent="0.2">
      <c r="A5" t="str">
        <f t="shared" si="0"/>
        <v>4021</v>
      </c>
      <c r="B5" s="1">
        <v>4</v>
      </c>
      <c r="C5" s="1">
        <v>0</v>
      </c>
      <c r="D5" s="1">
        <v>2</v>
      </c>
      <c r="E5" s="2">
        <v>1</v>
      </c>
      <c r="F5" s="1">
        <v>3</v>
      </c>
    </row>
    <row r="6" spans="1:6" x14ac:dyDescent="0.2">
      <c r="A6" t="str">
        <f t="shared" si="0"/>
        <v>4030</v>
      </c>
      <c r="B6" s="1">
        <v>4</v>
      </c>
      <c r="C6" s="1">
        <v>0</v>
      </c>
      <c r="D6" s="1">
        <v>3</v>
      </c>
      <c r="E6" s="1">
        <v>0</v>
      </c>
      <c r="F6" s="1">
        <v>0</v>
      </c>
    </row>
    <row r="7" spans="1:6" x14ac:dyDescent="0.2">
      <c r="A7" t="str">
        <f t="shared" si="0"/>
        <v>4040</v>
      </c>
      <c r="B7" s="1">
        <v>4</v>
      </c>
      <c r="C7" s="1">
        <v>0</v>
      </c>
      <c r="D7" s="1">
        <v>4</v>
      </c>
      <c r="E7" s="1">
        <v>0</v>
      </c>
      <c r="F7" s="1">
        <v>0</v>
      </c>
    </row>
    <row r="8" spans="1:6" x14ac:dyDescent="0.2">
      <c r="A8" t="str">
        <f t="shared" si="0"/>
        <v>4031</v>
      </c>
      <c r="B8" s="1">
        <v>4</v>
      </c>
      <c r="C8" s="1">
        <v>0</v>
      </c>
      <c r="D8" s="1">
        <v>3</v>
      </c>
      <c r="E8" s="1">
        <v>1</v>
      </c>
      <c r="F8" s="1">
        <v>3</v>
      </c>
    </row>
    <row r="9" spans="1:6" x14ac:dyDescent="0.2">
      <c r="A9" t="str">
        <f t="shared" si="0"/>
        <v>4050</v>
      </c>
      <c r="B9" s="1">
        <v>4</v>
      </c>
      <c r="C9" s="1">
        <v>0</v>
      </c>
      <c r="D9" s="1">
        <v>5</v>
      </c>
      <c r="E9" s="2">
        <v>0</v>
      </c>
      <c r="F9" s="1">
        <v>0</v>
      </c>
    </row>
    <row r="10" spans="1:6" x14ac:dyDescent="0.2">
      <c r="A10" t="str">
        <f t="shared" si="0"/>
        <v>4060</v>
      </c>
      <c r="B10" s="1">
        <v>4</v>
      </c>
      <c r="C10" s="1">
        <v>0</v>
      </c>
      <c r="D10" s="1">
        <v>6</v>
      </c>
      <c r="E10" s="1">
        <v>0</v>
      </c>
      <c r="F10" s="1">
        <v>0</v>
      </c>
    </row>
    <row r="11" spans="1:6" x14ac:dyDescent="0.2">
      <c r="A11" t="str">
        <f t="shared" si="0"/>
        <v>4041</v>
      </c>
      <c r="B11" s="1">
        <v>4</v>
      </c>
      <c r="C11" s="1">
        <v>0</v>
      </c>
      <c r="D11" s="1">
        <v>4</v>
      </c>
      <c r="E11" s="1">
        <v>1</v>
      </c>
      <c r="F11" s="1">
        <v>3</v>
      </c>
    </row>
    <row r="12" spans="1:6" x14ac:dyDescent="0.2">
      <c r="A12" t="str">
        <f t="shared" si="0"/>
        <v>4070</v>
      </c>
      <c r="B12" s="1">
        <v>4</v>
      </c>
      <c r="C12" s="1">
        <v>0</v>
      </c>
      <c r="D12" s="2">
        <v>7</v>
      </c>
      <c r="E12" s="1">
        <v>0</v>
      </c>
      <c r="F12" s="1">
        <v>0</v>
      </c>
    </row>
    <row r="13" spans="1:6" x14ac:dyDescent="0.2">
      <c r="A13" t="str">
        <f t="shared" si="0"/>
        <v>4080</v>
      </c>
      <c r="B13" s="1">
        <v>4</v>
      </c>
      <c r="C13" s="1">
        <v>0</v>
      </c>
      <c r="D13" s="1">
        <v>8</v>
      </c>
      <c r="E13" s="1">
        <v>0</v>
      </c>
      <c r="F13" s="1">
        <v>0</v>
      </c>
    </row>
    <row r="14" spans="1:6" x14ac:dyDescent="0.2">
      <c r="A14" t="str">
        <f t="shared" si="0"/>
        <v>4051</v>
      </c>
      <c r="B14" s="1">
        <v>4</v>
      </c>
      <c r="C14" s="1">
        <v>0</v>
      </c>
      <c r="D14" s="1">
        <v>5</v>
      </c>
      <c r="E14" s="1">
        <v>1</v>
      </c>
      <c r="F14" s="1">
        <v>3</v>
      </c>
    </row>
    <row r="15" spans="1:6" x14ac:dyDescent="0.2">
      <c r="A15" t="str">
        <f t="shared" si="0"/>
        <v>4061</v>
      </c>
      <c r="B15" s="1">
        <v>4</v>
      </c>
      <c r="C15" s="1">
        <v>0</v>
      </c>
      <c r="D15" s="1">
        <v>6</v>
      </c>
      <c r="E15" s="1">
        <v>1</v>
      </c>
      <c r="F15" s="1">
        <v>3</v>
      </c>
    </row>
    <row r="16" spans="1:6" x14ac:dyDescent="0.2">
      <c r="A16" t="str">
        <f t="shared" si="0"/>
        <v>4090</v>
      </c>
      <c r="B16" s="1">
        <v>4</v>
      </c>
      <c r="C16" s="1">
        <v>0</v>
      </c>
      <c r="D16" s="1">
        <v>9</v>
      </c>
      <c r="E16" s="1">
        <v>0</v>
      </c>
      <c r="F16" s="1">
        <v>0</v>
      </c>
    </row>
    <row r="17" spans="1:6" x14ac:dyDescent="0.2">
      <c r="A17" t="str">
        <f t="shared" si="0"/>
        <v>40100</v>
      </c>
      <c r="B17" s="1">
        <v>4</v>
      </c>
      <c r="C17" s="1">
        <v>0</v>
      </c>
      <c r="D17" s="1">
        <v>10</v>
      </c>
      <c r="E17" s="1">
        <v>0</v>
      </c>
      <c r="F17" s="1">
        <v>0</v>
      </c>
    </row>
    <row r="18" spans="1:6" x14ac:dyDescent="0.2">
      <c r="A18" t="str">
        <f t="shared" si="0"/>
        <v>4071</v>
      </c>
      <c r="B18" s="1">
        <v>4</v>
      </c>
      <c r="C18" s="1">
        <v>0</v>
      </c>
      <c r="D18" s="1">
        <v>7</v>
      </c>
      <c r="E18" s="1">
        <v>1</v>
      </c>
      <c r="F18" s="1">
        <v>3</v>
      </c>
    </row>
    <row r="19" spans="1:6" x14ac:dyDescent="0.2">
      <c r="A19" t="str">
        <f t="shared" si="0"/>
        <v>40110</v>
      </c>
      <c r="B19" s="1">
        <v>4</v>
      </c>
      <c r="C19" s="1">
        <v>0</v>
      </c>
      <c r="D19" s="1">
        <v>11</v>
      </c>
      <c r="E19" s="1">
        <v>0</v>
      </c>
      <c r="F19" s="1">
        <v>0</v>
      </c>
    </row>
    <row r="20" spans="1:6" x14ac:dyDescent="0.2">
      <c r="A20" t="str">
        <f t="shared" si="0"/>
        <v>40120</v>
      </c>
      <c r="B20" s="1">
        <v>4</v>
      </c>
      <c r="C20" s="1">
        <v>0</v>
      </c>
      <c r="D20" s="1">
        <v>12</v>
      </c>
      <c r="E20" s="1">
        <v>0</v>
      </c>
      <c r="F20" s="1">
        <v>0</v>
      </c>
    </row>
    <row r="21" spans="1:6" x14ac:dyDescent="0.2">
      <c r="A21" t="str">
        <f t="shared" si="0"/>
        <v>4081</v>
      </c>
      <c r="B21" s="1">
        <v>4</v>
      </c>
      <c r="C21" s="1">
        <v>0</v>
      </c>
      <c r="D21" s="1">
        <v>8</v>
      </c>
      <c r="E21" s="1">
        <v>1</v>
      </c>
      <c r="F21" s="1">
        <v>0</v>
      </c>
    </row>
    <row r="22" spans="1:6" x14ac:dyDescent="0.2">
      <c r="A22" t="str">
        <f t="shared" si="0"/>
        <v>40130</v>
      </c>
      <c r="B22" s="1">
        <v>4</v>
      </c>
      <c r="C22" s="1">
        <v>0</v>
      </c>
      <c r="D22" s="1">
        <v>13</v>
      </c>
      <c r="E22" s="1">
        <v>0</v>
      </c>
      <c r="F22" s="1">
        <v>0</v>
      </c>
    </row>
    <row r="23" spans="1:6" x14ac:dyDescent="0.2">
      <c r="A23" t="str">
        <f t="shared" si="0"/>
        <v>4091</v>
      </c>
      <c r="B23" s="1">
        <v>4</v>
      </c>
      <c r="C23" s="1">
        <v>0</v>
      </c>
      <c r="D23" s="1">
        <v>9</v>
      </c>
      <c r="E23" s="1">
        <v>1</v>
      </c>
      <c r="F23" s="1">
        <v>0</v>
      </c>
    </row>
    <row r="24" spans="1:6" x14ac:dyDescent="0.2">
      <c r="A24" t="str">
        <f t="shared" si="0"/>
        <v>40101</v>
      </c>
      <c r="B24" s="1">
        <v>4</v>
      </c>
      <c r="C24" s="1">
        <v>0</v>
      </c>
      <c r="D24" s="1">
        <v>10</v>
      </c>
      <c r="E24" s="1">
        <v>1</v>
      </c>
      <c r="F24" s="1">
        <v>0</v>
      </c>
    </row>
    <row r="25" spans="1:6" x14ac:dyDescent="0.2">
      <c r="A25" t="str">
        <f t="shared" si="0"/>
        <v>40111</v>
      </c>
      <c r="B25" s="1">
        <v>4</v>
      </c>
      <c r="C25" s="1">
        <v>0</v>
      </c>
      <c r="D25" s="1">
        <v>11</v>
      </c>
      <c r="E25" s="1">
        <v>1</v>
      </c>
      <c r="F25" s="1">
        <v>0</v>
      </c>
    </row>
    <row r="26" spans="1:6" x14ac:dyDescent="0.2">
      <c r="A26" t="str">
        <f t="shared" si="0"/>
        <v>40121</v>
      </c>
      <c r="B26" s="1">
        <v>4</v>
      </c>
      <c r="C26" s="1">
        <v>0</v>
      </c>
      <c r="D26" s="1">
        <v>12</v>
      </c>
      <c r="E26" s="1">
        <v>1</v>
      </c>
      <c r="F26" s="1">
        <v>0</v>
      </c>
    </row>
    <row r="27" spans="1:6" x14ac:dyDescent="0.2">
      <c r="A27" t="str">
        <f t="shared" si="0"/>
        <v>40131</v>
      </c>
      <c r="B27" s="1">
        <v>4</v>
      </c>
      <c r="C27" s="1">
        <v>0</v>
      </c>
      <c r="D27" s="1">
        <v>13</v>
      </c>
      <c r="E27" s="1">
        <v>1</v>
      </c>
      <c r="F27" s="1">
        <v>0</v>
      </c>
    </row>
    <row r="28" spans="1:6" x14ac:dyDescent="0.2">
      <c r="A28" t="str">
        <f t="shared" si="0"/>
        <v>5010</v>
      </c>
      <c r="B28" s="1">
        <v>5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">
      <c r="A29" t="str">
        <f t="shared" si="0"/>
        <v>5020</v>
      </c>
      <c r="B29" s="1">
        <v>5</v>
      </c>
      <c r="C29" s="1">
        <v>0</v>
      </c>
      <c r="D29" s="1">
        <v>2</v>
      </c>
      <c r="E29" s="1">
        <v>0</v>
      </c>
      <c r="F29" s="1">
        <v>0</v>
      </c>
    </row>
    <row r="30" spans="1:6" x14ac:dyDescent="0.2">
      <c r="A30" t="str">
        <f t="shared" si="0"/>
        <v>5030</v>
      </c>
      <c r="B30" s="1">
        <v>5</v>
      </c>
      <c r="C30" s="1">
        <v>0</v>
      </c>
      <c r="D30" s="1">
        <v>3</v>
      </c>
      <c r="E30" s="1">
        <v>0</v>
      </c>
      <c r="F30" s="1">
        <v>0</v>
      </c>
    </row>
    <row r="31" spans="1:6" x14ac:dyDescent="0.2">
      <c r="A31" t="str">
        <f t="shared" si="0"/>
        <v>5040</v>
      </c>
      <c r="B31" s="1">
        <v>5</v>
      </c>
      <c r="C31" s="1">
        <v>0</v>
      </c>
      <c r="D31" s="1">
        <v>4</v>
      </c>
      <c r="E31" s="1">
        <v>0</v>
      </c>
      <c r="F31" s="1">
        <v>0</v>
      </c>
    </row>
    <row r="32" spans="1:6" x14ac:dyDescent="0.2">
      <c r="A32" t="str">
        <f t="shared" si="0"/>
        <v>5050</v>
      </c>
      <c r="B32" s="1">
        <v>5</v>
      </c>
      <c r="C32" s="1">
        <v>0</v>
      </c>
      <c r="D32" s="1">
        <v>5</v>
      </c>
      <c r="E32" s="1">
        <v>0</v>
      </c>
      <c r="F32" s="1">
        <v>0</v>
      </c>
    </row>
    <row r="33" spans="1:6" x14ac:dyDescent="0.2">
      <c r="A33" t="str">
        <f t="shared" si="0"/>
        <v>5060</v>
      </c>
      <c r="B33" s="1">
        <v>5</v>
      </c>
      <c r="C33" s="1">
        <v>0</v>
      </c>
      <c r="D33" s="1">
        <v>6</v>
      </c>
      <c r="E33" s="1">
        <v>0</v>
      </c>
      <c r="F33" s="1">
        <v>0</v>
      </c>
    </row>
    <row r="34" spans="1:6" x14ac:dyDescent="0.2">
      <c r="A34" t="str">
        <f t="shared" si="0"/>
        <v>5070</v>
      </c>
      <c r="B34" s="1">
        <v>5</v>
      </c>
      <c r="C34" s="1">
        <v>0</v>
      </c>
      <c r="D34" s="1">
        <v>7</v>
      </c>
      <c r="E34" s="1">
        <v>0</v>
      </c>
      <c r="F34" s="1">
        <v>0</v>
      </c>
    </row>
    <row r="35" spans="1:6" x14ac:dyDescent="0.2">
      <c r="A35" t="str">
        <f t="shared" si="0"/>
        <v>5080</v>
      </c>
      <c r="B35" s="1">
        <v>5</v>
      </c>
      <c r="C35" s="1">
        <v>0</v>
      </c>
      <c r="D35" s="1">
        <v>8</v>
      </c>
      <c r="E35" s="1">
        <v>0</v>
      </c>
      <c r="F35" s="1">
        <v>0</v>
      </c>
    </row>
    <row r="36" spans="1:6" x14ac:dyDescent="0.2">
      <c r="A36" t="str">
        <f t="shared" si="0"/>
        <v>5090</v>
      </c>
      <c r="B36" s="1">
        <v>5</v>
      </c>
      <c r="C36" s="1">
        <v>0</v>
      </c>
      <c r="D36" s="1">
        <v>9</v>
      </c>
      <c r="E36" s="1">
        <v>0</v>
      </c>
      <c r="F36" s="1">
        <v>0</v>
      </c>
    </row>
    <row r="37" spans="1:6" x14ac:dyDescent="0.2">
      <c r="A37" t="str">
        <f t="shared" si="0"/>
        <v>50100</v>
      </c>
      <c r="B37" s="1">
        <v>5</v>
      </c>
      <c r="C37" s="1">
        <v>0</v>
      </c>
      <c r="D37" s="1">
        <v>10</v>
      </c>
      <c r="E37" s="1">
        <v>0</v>
      </c>
      <c r="F37" s="1">
        <v>0</v>
      </c>
    </row>
    <row r="38" spans="1:6" x14ac:dyDescent="0.2">
      <c r="A38" t="str">
        <f t="shared" si="0"/>
        <v>50110</v>
      </c>
      <c r="B38" s="1">
        <v>5</v>
      </c>
      <c r="C38" s="1">
        <v>0</v>
      </c>
      <c r="D38" s="1">
        <v>11</v>
      </c>
      <c r="E38" s="1">
        <v>0</v>
      </c>
      <c r="F38" s="1">
        <v>0</v>
      </c>
    </row>
    <row r="39" spans="1:6" x14ac:dyDescent="0.2">
      <c r="A39" t="str">
        <f t="shared" si="0"/>
        <v>50120</v>
      </c>
      <c r="B39" s="1">
        <v>5</v>
      </c>
      <c r="C39" s="1">
        <v>0</v>
      </c>
      <c r="D39" s="1">
        <v>12</v>
      </c>
      <c r="E39" s="1">
        <v>0</v>
      </c>
      <c r="F39" s="1">
        <v>0</v>
      </c>
    </row>
    <row r="40" spans="1:6" x14ac:dyDescent="0.2">
      <c r="A40" t="str">
        <f t="shared" si="0"/>
        <v>50130</v>
      </c>
      <c r="B40" s="1">
        <v>5</v>
      </c>
      <c r="C40" s="1">
        <v>0</v>
      </c>
      <c r="D40" s="1">
        <v>13</v>
      </c>
      <c r="E40" s="1">
        <v>0</v>
      </c>
      <c r="F40" s="1">
        <v>0</v>
      </c>
    </row>
    <row r="41" spans="1:6" x14ac:dyDescent="0.2">
      <c r="A41" t="str">
        <f t="shared" si="0"/>
        <v>6011</v>
      </c>
      <c r="B41" s="1">
        <v>6</v>
      </c>
      <c r="C41" s="1">
        <v>0</v>
      </c>
      <c r="D41" s="1">
        <v>1</v>
      </c>
      <c r="E41" s="1">
        <v>1</v>
      </c>
      <c r="F41" s="1">
        <v>0</v>
      </c>
    </row>
    <row r="42" spans="1:6" x14ac:dyDescent="0.2">
      <c r="A42" t="str">
        <f t="shared" si="0"/>
        <v>6021</v>
      </c>
      <c r="B42" s="1">
        <v>6</v>
      </c>
      <c r="C42" s="1">
        <v>0</v>
      </c>
      <c r="D42" s="1">
        <v>2</v>
      </c>
      <c r="E42" s="1">
        <v>1</v>
      </c>
      <c r="F42" s="1">
        <v>3</v>
      </c>
    </row>
    <row r="43" spans="1:6" x14ac:dyDescent="0.2">
      <c r="A43" t="str">
        <f t="shared" si="0"/>
        <v>6031</v>
      </c>
      <c r="B43" s="1">
        <v>6</v>
      </c>
      <c r="C43" s="1">
        <v>0</v>
      </c>
      <c r="D43" s="1">
        <v>3</v>
      </c>
      <c r="E43" s="1">
        <v>1</v>
      </c>
      <c r="F43" s="1">
        <v>3</v>
      </c>
    </row>
    <row r="44" spans="1:6" x14ac:dyDescent="0.2">
      <c r="A44" t="str">
        <f t="shared" si="0"/>
        <v>6010</v>
      </c>
      <c r="B44" s="1">
        <v>6</v>
      </c>
      <c r="C44" s="1">
        <v>0</v>
      </c>
      <c r="D44" s="1">
        <v>1</v>
      </c>
      <c r="E44" s="1">
        <v>0</v>
      </c>
      <c r="F44" s="1">
        <v>0</v>
      </c>
    </row>
    <row r="45" spans="1:6" x14ac:dyDescent="0.2">
      <c r="A45" t="str">
        <f t="shared" si="0"/>
        <v>6020</v>
      </c>
      <c r="B45" s="1">
        <v>6</v>
      </c>
      <c r="C45" s="1">
        <v>0</v>
      </c>
      <c r="D45" s="1">
        <v>2</v>
      </c>
      <c r="E45" s="1">
        <v>0</v>
      </c>
      <c r="F45" s="1">
        <v>0</v>
      </c>
    </row>
    <row r="46" spans="1:6" x14ac:dyDescent="0.2">
      <c r="A46" t="str">
        <f t="shared" si="0"/>
        <v>6041</v>
      </c>
      <c r="B46" s="1">
        <v>6</v>
      </c>
      <c r="C46" s="1">
        <v>0</v>
      </c>
      <c r="D46" s="1">
        <v>4</v>
      </c>
      <c r="E46" s="1">
        <v>1</v>
      </c>
      <c r="F46" s="1">
        <v>3</v>
      </c>
    </row>
    <row r="47" spans="1:6" x14ac:dyDescent="0.2">
      <c r="A47" t="str">
        <f t="shared" si="0"/>
        <v>6030</v>
      </c>
      <c r="B47" s="1">
        <v>6</v>
      </c>
      <c r="C47" s="1">
        <v>0</v>
      </c>
      <c r="D47" s="1">
        <v>3</v>
      </c>
      <c r="E47" s="1">
        <v>0</v>
      </c>
      <c r="F47" s="1">
        <v>0</v>
      </c>
    </row>
    <row r="48" spans="1:6" x14ac:dyDescent="0.2">
      <c r="A48" t="str">
        <f t="shared" si="0"/>
        <v>6040</v>
      </c>
      <c r="B48" s="1">
        <v>6</v>
      </c>
      <c r="C48" s="1">
        <v>0</v>
      </c>
      <c r="D48" s="1">
        <v>4</v>
      </c>
      <c r="E48" s="1">
        <v>0</v>
      </c>
      <c r="F48" s="1">
        <v>0</v>
      </c>
    </row>
    <row r="49" spans="1:6" x14ac:dyDescent="0.2">
      <c r="A49" t="str">
        <f t="shared" si="0"/>
        <v>6051</v>
      </c>
      <c r="B49" s="1">
        <v>6</v>
      </c>
      <c r="C49" s="1">
        <v>0</v>
      </c>
      <c r="D49" s="1">
        <v>5</v>
      </c>
      <c r="E49" s="1">
        <v>1</v>
      </c>
      <c r="F49" s="1">
        <v>3</v>
      </c>
    </row>
    <row r="50" spans="1:6" x14ac:dyDescent="0.2">
      <c r="A50" t="str">
        <f t="shared" si="0"/>
        <v>6050</v>
      </c>
      <c r="B50" s="1">
        <v>6</v>
      </c>
      <c r="C50" s="1">
        <v>0</v>
      </c>
      <c r="D50" s="1">
        <v>5</v>
      </c>
      <c r="E50" s="1">
        <v>0</v>
      </c>
      <c r="F50" s="1">
        <v>0</v>
      </c>
    </row>
    <row r="51" spans="1:6" x14ac:dyDescent="0.2">
      <c r="A51" t="str">
        <f t="shared" si="0"/>
        <v>6060</v>
      </c>
      <c r="B51" s="1">
        <v>6</v>
      </c>
      <c r="C51" s="1">
        <v>0</v>
      </c>
      <c r="D51" s="1">
        <v>6</v>
      </c>
      <c r="E51" s="1">
        <v>0</v>
      </c>
      <c r="F51" s="1">
        <v>0</v>
      </c>
    </row>
    <row r="52" spans="1:6" x14ac:dyDescent="0.2">
      <c r="A52" t="str">
        <f t="shared" si="0"/>
        <v>6061</v>
      </c>
      <c r="B52" s="1">
        <v>6</v>
      </c>
      <c r="C52" s="1">
        <v>0</v>
      </c>
      <c r="D52" s="1">
        <v>6</v>
      </c>
      <c r="E52" s="1">
        <v>1</v>
      </c>
      <c r="F52" s="1">
        <v>3</v>
      </c>
    </row>
    <row r="53" spans="1:6" x14ac:dyDescent="0.2">
      <c r="A53" t="str">
        <f t="shared" si="0"/>
        <v>6070</v>
      </c>
      <c r="B53" s="1">
        <v>6</v>
      </c>
      <c r="C53" s="1">
        <v>0</v>
      </c>
      <c r="D53" s="1">
        <v>7</v>
      </c>
      <c r="E53" s="1">
        <v>0</v>
      </c>
      <c r="F53" s="1">
        <v>0</v>
      </c>
    </row>
    <row r="54" spans="1:6" x14ac:dyDescent="0.2">
      <c r="A54" t="str">
        <f t="shared" si="0"/>
        <v>6080</v>
      </c>
      <c r="B54" s="1">
        <v>6</v>
      </c>
      <c r="C54" s="1">
        <v>0</v>
      </c>
      <c r="D54" s="1">
        <v>8</v>
      </c>
      <c r="E54" s="1">
        <v>0</v>
      </c>
      <c r="F54" s="1">
        <v>0</v>
      </c>
    </row>
    <row r="55" spans="1:6" x14ac:dyDescent="0.2">
      <c r="A55" t="str">
        <f t="shared" si="0"/>
        <v>6071</v>
      </c>
      <c r="B55" s="1">
        <v>6</v>
      </c>
      <c r="C55" s="1">
        <v>0</v>
      </c>
      <c r="D55" s="1">
        <v>7</v>
      </c>
      <c r="E55" s="1">
        <v>1</v>
      </c>
      <c r="F55" s="1">
        <v>3</v>
      </c>
    </row>
    <row r="56" spans="1:6" x14ac:dyDescent="0.2">
      <c r="A56" t="str">
        <f t="shared" si="0"/>
        <v>6090</v>
      </c>
      <c r="B56" s="1">
        <v>6</v>
      </c>
      <c r="C56" s="1">
        <v>0</v>
      </c>
      <c r="D56" s="1">
        <v>9</v>
      </c>
      <c r="E56" s="1">
        <v>0</v>
      </c>
      <c r="F56" s="1">
        <v>0</v>
      </c>
    </row>
    <row r="57" spans="1:6" x14ac:dyDescent="0.2">
      <c r="A57" t="str">
        <f t="shared" si="0"/>
        <v>60100</v>
      </c>
      <c r="B57" s="1">
        <v>6</v>
      </c>
      <c r="C57" s="1">
        <v>0</v>
      </c>
      <c r="D57" s="1">
        <v>10</v>
      </c>
      <c r="E57" s="1">
        <v>0</v>
      </c>
      <c r="F57" s="1">
        <v>0</v>
      </c>
    </row>
    <row r="58" spans="1:6" x14ac:dyDescent="0.2">
      <c r="A58" t="str">
        <f t="shared" si="0"/>
        <v>6081</v>
      </c>
      <c r="B58" s="1">
        <v>6</v>
      </c>
      <c r="C58" s="1">
        <v>0</v>
      </c>
      <c r="D58" s="1">
        <v>8</v>
      </c>
      <c r="E58" s="1">
        <v>1</v>
      </c>
      <c r="F58" s="1">
        <v>0</v>
      </c>
    </row>
    <row r="59" spans="1:6" x14ac:dyDescent="0.2">
      <c r="A59" t="str">
        <f t="shared" si="0"/>
        <v>60110</v>
      </c>
      <c r="B59" s="1">
        <v>6</v>
      </c>
      <c r="C59" s="1">
        <v>0</v>
      </c>
      <c r="D59" s="1">
        <v>11</v>
      </c>
      <c r="E59" s="1">
        <v>0</v>
      </c>
      <c r="F59" s="1">
        <v>0</v>
      </c>
    </row>
    <row r="60" spans="1:6" x14ac:dyDescent="0.2">
      <c r="A60" t="str">
        <f t="shared" si="0"/>
        <v>60120</v>
      </c>
      <c r="B60" s="1">
        <v>6</v>
      </c>
      <c r="C60" s="1">
        <v>0</v>
      </c>
      <c r="D60" s="1">
        <v>12</v>
      </c>
      <c r="E60" s="1">
        <v>0</v>
      </c>
      <c r="F60" s="1">
        <v>0</v>
      </c>
    </row>
    <row r="61" spans="1:6" x14ac:dyDescent="0.2">
      <c r="A61" t="str">
        <f t="shared" si="0"/>
        <v>6091</v>
      </c>
      <c r="B61" s="1">
        <v>6</v>
      </c>
      <c r="C61" s="1">
        <v>0</v>
      </c>
      <c r="D61" s="1">
        <v>9</v>
      </c>
      <c r="E61" s="1">
        <v>1</v>
      </c>
      <c r="F61" s="1">
        <v>0</v>
      </c>
    </row>
    <row r="62" spans="1:6" x14ac:dyDescent="0.2">
      <c r="A62" t="str">
        <f t="shared" si="0"/>
        <v>60130</v>
      </c>
      <c r="B62" s="1">
        <v>6</v>
      </c>
      <c r="C62" s="1">
        <v>0</v>
      </c>
      <c r="D62" s="1">
        <v>13</v>
      </c>
      <c r="E62" s="1">
        <v>0</v>
      </c>
      <c r="F62" s="1">
        <v>0</v>
      </c>
    </row>
    <row r="63" spans="1:6" x14ac:dyDescent="0.2">
      <c r="A63" t="str">
        <f t="shared" si="0"/>
        <v>60101</v>
      </c>
      <c r="B63" s="1">
        <v>6</v>
      </c>
      <c r="C63" s="1">
        <v>0</v>
      </c>
      <c r="D63" s="1">
        <v>10</v>
      </c>
      <c r="E63" s="1">
        <v>1</v>
      </c>
      <c r="F63" s="1">
        <v>0</v>
      </c>
    </row>
    <row r="64" spans="1:6" x14ac:dyDescent="0.2">
      <c r="A64" t="str">
        <f t="shared" si="0"/>
        <v>60111</v>
      </c>
      <c r="B64" s="1">
        <v>6</v>
      </c>
      <c r="C64" s="1">
        <v>0</v>
      </c>
      <c r="D64" s="1">
        <v>11</v>
      </c>
      <c r="E64" s="1">
        <v>1</v>
      </c>
      <c r="F64" s="1">
        <v>0</v>
      </c>
    </row>
    <row r="65" spans="1:6" x14ac:dyDescent="0.2">
      <c r="A65" t="str">
        <f t="shared" si="0"/>
        <v>60121</v>
      </c>
      <c r="B65" s="1">
        <v>6</v>
      </c>
      <c r="C65" s="1">
        <v>0</v>
      </c>
      <c r="D65" s="1">
        <v>12</v>
      </c>
      <c r="E65" s="1">
        <v>1</v>
      </c>
      <c r="F65" s="1">
        <v>0</v>
      </c>
    </row>
    <row r="66" spans="1:6" x14ac:dyDescent="0.2">
      <c r="A66" t="str">
        <f t="shared" ref="A66:A129" si="1">TEXT(B66,0)&amp;TEXT(C66,0)&amp;TEXT(D66,0)&amp;TEXT(E66,0)</f>
        <v>60131</v>
      </c>
      <c r="B66" s="1">
        <v>6</v>
      </c>
      <c r="C66" s="1">
        <v>0</v>
      </c>
      <c r="D66" s="1">
        <v>13</v>
      </c>
      <c r="E66" s="1">
        <v>1</v>
      </c>
      <c r="F66" s="1">
        <v>0</v>
      </c>
    </row>
    <row r="67" spans="1:6" x14ac:dyDescent="0.2">
      <c r="A67" t="str">
        <f t="shared" si="1"/>
        <v>7010</v>
      </c>
      <c r="B67" s="1">
        <v>7</v>
      </c>
      <c r="C67" s="1">
        <v>0</v>
      </c>
      <c r="D67" s="1">
        <v>1</v>
      </c>
      <c r="E67" s="1">
        <v>0</v>
      </c>
      <c r="F67" s="1">
        <v>0</v>
      </c>
    </row>
    <row r="68" spans="1:6" x14ac:dyDescent="0.2">
      <c r="A68" t="str">
        <f t="shared" si="1"/>
        <v>7020</v>
      </c>
      <c r="B68" s="1">
        <v>7</v>
      </c>
      <c r="C68" s="1">
        <v>0</v>
      </c>
      <c r="D68" s="1">
        <v>2</v>
      </c>
      <c r="E68" s="1">
        <v>0</v>
      </c>
      <c r="F68" s="1">
        <v>0</v>
      </c>
    </row>
    <row r="69" spans="1:6" x14ac:dyDescent="0.2">
      <c r="A69" t="str">
        <f t="shared" si="1"/>
        <v>7030</v>
      </c>
      <c r="B69" s="1">
        <v>7</v>
      </c>
      <c r="C69" s="1">
        <v>0</v>
      </c>
      <c r="D69" s="1">
        <v>3</v>
      </c>
      <c r="E69" s="1">
        <v>0</v>
      </c>
      <c r="F69" s="1">
        <v>0</v>
      </c>
    </row>
    <row r="70" spans="1:6" x14ac:dyDescent="0.2">
      <c r="A70" t="str">
        <f t="shared" si="1"/>
        <v>7040</v>
      </c>
      <c r="B70" s="1">
        <v>7</v>
      </c>
      <c r="C70" s="1">
        <v>0</v>
      </c>
      <c r="D70" s="1">
        <v>4</v>
      </c>
      <c r="E70" s="1">
        <v>0</v>
      </c>
      <c r="F70" s="1">
        <v>0</v>
      </c>
    </row>
    <row r="71" spans="1:6" x14ac:dyDescent="0.2">
      <c r="A71" t="str">
        <f t="shared" si="1"/>
        <v>7050</v>
      </c>
      <c r="B71" s="1">
        <v>7</v>
      </c>
      <c r="C71" s="1">
        <v>0</v>
      </c>
      <c r="D71" s="1">
        <v>5</v>
      </c>
      <c r="E71" s="1">
        <v>0</v>
      </c>
      <c r="F71" s="1">
        <v>0</v>
      </c>
    </row>
    <row r="72" spans="1:6" x14ac:dyDescent="0.2">
      <c r="A72" t="str">
        <f t="shared" si="1"/>
        <v>7060</v>
      </c>
      <c r="B72" s="1">
        <v>7</v>
      </c>
      <c r="C72" s="1">
        <v>0</v>
      </c>
      <c r="D72" s="1">
        <v>6</v>
      </c>
      <c r="E72" s="1">
        <v>0</v>
      </c>
      <c r="F72" s="1">
        <v>0</v>
      </c>
    </row>
    <row r="73" spans="1:6" x14ac:dyDescent="0.2">
      <c r="A73" t="str">
        <f t="shared" si="1"/>
        <v>7070</v>
      </c>
      <c r="B73" s="1">
        <v>7</v>
      </c>
      <c r="C73" s="1">
        <v>0</v>
      </c>
      <c r="D73" s="1">
        <v>7</v>
      </c>
      <c r="E73" s="1">
        <v>0</v>
      </c>
      <c r="F73" s="1">
        <v>0</v>
      </c>
    </row>
    <row r="74" spans="1:6" x14ac:dyDescent="0.2">
      <c r="A74" t="str">
        <f t="shared" si="1"/>
        <v>7080</v>
      </c>
      <c r="B74" s="1">
        <v>7</v>
      </c>
      <c r="C74" s="1">
        <v>0</v>
      </c>
      <c r="D74" s="1">
        <v>8</v>
      </c>
      <c r="E74" s="1">
        <v>0</v>
      </c>
      <c r="F74" s="1">
        <v>0</v>
      </c>
    </row>
    <row r="75" spans="1:6" x14ac:dyDescent="0.2">
      <c r="A75" t="str">
        <f t="shared" si="1"/>
        <v>7090</v>
      </c>
      <c r="B75" s="1">
        <v>7</v>
      </c>
      <c r="C75" s="1">
        <v>0</v>
      </c>
      <c r="D75" s="1">
        <v>9</v>
      </c>
      <c r="E75" s="1">
        <v>0</v>
      </c>
      <c r="F75" s="1">
        <v>0</v>
      </c>
    </row>
    <row r="76" spans="1:6" x14ac:dyDescent="0.2">
      <c r="A76" t="str">
        <f t="shared" si="1"/>
        <v>70100</v>
      </c>
      <c r="B76" s="1">
        <v>7</v>
      </c>
      <c r="C76" s="1">
        <v>0</v>
      </c>
      <c r="D76" s="1">
        <v>10</v>
      </c>
      <c r="E76" s="1">
        <v>0</v>
      </c>
      <c r="F76" s="1">
        <v>0</v>
      </c>
    </row>
    <row r="77" spans="1:6" x14ac:dyDescent="0.2">
      <c r="A77" t="str">
        <f t="shared" si="1"/>
        <v>70110</v>
      </c>
      <c r="B77" s="1">
        <v>7</v>
      </c>
      <c r="C77" s="1">
        <v>0</v>
      </c>
      <c r="D77" s="1">
        <v>11</v>
      </c>
      <c r="E77" s="1">
        <v>0</v>
      </c>
      <c r="F77" s="1">
        <v>0</v>
      </c>
    </row>
    <row r="78" spans="1:6" x14ac:dyDescent="0.2">
      <c r="A78" t="str">
        <f t="shared" si="1"/>
        <v>70120</v>
      </c>
      <c r="B78" s="1">
        <v>7</v>
      </c>
      <c r="C78" s="1">
        <v>0</v>
      </c>
      <c r="D78" s="1">
        <v>12</v>
      </c>
      <c r="E78" s="1">
        <v>0</v>
      </c>
      <c r="F78" s="1">
        <v>0</v>
      </c>
    </row>
    <row r="79" spans="1:6" x14ac:dyDescent="0.2">
      <c r="A79" t="str">
        <f t="shared" si="1"/>
        <v>70130</v>
      </c>
      <c r="B79" s="1">
        <v>7</v>
      </c>
      <c r="C79" s="1">
        <v>0</v>
      </c>
      <c r="D79" s="1">
        <v>13</v>
      </c>
      <c r="E79" s="1">
        <v>0</v>
      </c>
      <c r="F79" s="1">
        <v>0</v>
      </c>
    </row>
    <row r="80" spans="1:6" x14ac:dyDescent="0.2">
      <c r="A80" t="str">
        <f t="shared" si="1"/>
        <v>8011</v>
      </c>
      <c r="B80" s="1">
        <v>8</v>
      </c>
      <c r="C80" s="1">
        <v>0</v>
      </c>
      <c r="D80" s="1">
        <v>1</v>
      </c>
      <c r="E80" s="1">
        <v>1</v>
      </c>
      <c r="F80" s="1">
        <v>0</v>
      </c>
    </row>
    <row r="81" spans="1:6" x14ac:dyDescent="0.2">
      <c r="A81" t="str">
        <f t="shared" si="1"/>
        <v>8021</v>
      </c>
      <c r="B81" s="1">
        <v>8</v>
      </c>
      <c r="C81" s="1">
        <v>0</v>
      </c>
      <c r="D81" s="1">
        <v>2</v>
      </c>
      <c r="E81" s="1">
        <v>1</v>
      </c>
      <c r="F81" s="1">
        <v>0</v>
      </c>
    </row>
    <row r="82" spans="1:6" x14ac:dyDescent="0.2">
      <c r="A82" t="str">
        <f t="shared" si="1"/>
        <v>8031</v>
      </c>
      <c r="B82" s="1">
        <v>8</v>
      </c>
      <c r="C82" s="1">
        <v>0</v>
      </c>
      <c r="D82" s="1">
        <v>3</v>
      </c>
      <c r="E82" s="1">
        <v>1</v>
      </c>
      <c r="F82" s="1">
        <v>0</v>
      </c>
    </row>
    <row r="83" spans="1:6" x14ac:dyDescent="0.2">
      <c r="A83" t="str">
        <f t="shared" si="1"/>
        <v>8041</v>
      </c>
      <c r="B83" s="1">
        <v>8</v>
      </c>
      <c r="C83" s="1">
        <v>0</v>
      </c>
      <c r="D83" s="1">
        <v>4</v>
      </c>
      <c r="E83" s="1">
        <v>1</v>
      </c>
      <c r="F83" s="1">
        <v>0</v>
      </c>
    </row>
    <row r="84" spans="1:6" x14ac:dyDescent="0.2">
      <c r="A84" t="str">
        <f t="shared" si="1"/>
        <v>8010</v>
      </c>
      <c r="B84" s="1">
        <v>8</v>
      </c>
      <c r="C84" s="1">
        <v>0</v>
      </c>
      <c r="D84" s="1">
        <v>1</v>
      </c>
      <c r="E84" s="1">
        <v>0</v>
      </c>
      <c r="F84" s="1">
        <v>0</v>
      </c>
    </row>
    <row r="85" spans="1:6" x14ac:dyDescent="0.2">
      <c r="A85" t="str">
        <f t="shared" si="1"/>
        <v>8020</v>
      </c>
      <c r="B85" s="1">
        <v>8</v>
      </c>
      <c r="C85" s="1">
        <v>0</v>
      </c>
      <c r="D85" s="1">
        <v>2</v>
      </c>
      <c r="E85" s="1">
        <v>0</v>
      </c>
      <c r="F85" s="1">
        <v>0</v>
      </c>
    </row>
    <row r="86" spans="1:6" x14ac:dyDescent="0.2">
      <c r="A86" t="str">
        <f t="shared" si="1"/>
        <v>8051</v>
      </c>
      <c r="B86" s="1">
        <v>8</v>
      </c>
      <c r="C86" s="1">
        <v>0</v>
      </c>
      <c r="D86" s="1">
        <v>5</v>
      </c>
      <c r="E86" s="1">
        <v>1</v>
      </c>
      <c r="F86" s="1">
        <v>3</v>
      </c>
    </row>
    <row r="87" spans="1:6" x14ac:dyDescent="0.2">
      <c r="A87" t="str">
        <f t="shared" si="1"/>
        <v>8030</v>
      </c>
      <c r="B87" s="1">
        <v>8</v>
      </c>
      <c r="C87" s="1">
        <v>0</v>
      </c>
      <c r="D87" s="1">
        <v>3</v>
      </c>
      <c r="E87" s="1">
        <v>0</v>
      </c>
      <c r="F87" s="1">
        <v>0</v>
      </c>
    </row>
    <row r="88" spans="1:6" x14ac:dyDescent="0.2">
      <c r="A88" t="str">
        <f t="shared" si="1"/>
        <v>8040</v>
      </c>
      <c r="B88" s="1">
        <v>8</v>
      </c>
      <c r="C88" s="1">
        <v>0</v>
      </c>
      <c r="D88" s="1">
        <v>4</v>
      </c>
      <c r="E88" s="1">
        <v>0</v>
      </c>
      <c r="F88" s="1">
        <v>0</v>
      </c>
    </row>
    <row r="89" spans="1:6" x14ac:dyDescent="0.2">
      <c r="A89" t="str">
        <f t="shared" si="1"/>
        <v>8061</v>
      </c>
      <c r="B89" s="1">
        <v>8</v>
      </c>
      <c r="C89" s="1">
        <v>0</v>
      </c>
      <c r="D89" s="1">
        <v>6</v>
      </c>
      <c r="E89" s="1">
        <v>1</v>
      </c>
      <c r="F89" s="1">
        <v>3</v>
      </c>
    </row>
    <row r="90" spans="1:6" x14ac:dyDescent="0.2">
      <c r="A90" t="str">
        <f t="shared" si="1"/>
        <v>8050</v>
      </c>
      <c r="B90" s="1">
        <v>8</v>
      </c>
      <c r="C90" s="1">
        <v>0</v>
      </c>
      <c r="D90" s="1">
        <v>5</v>
      </c>
      <c r="E90" s="1">
        <v>0</v>
      </c>
      <c r="F90" s="1">
        <v>0</v>
      </c>
    </row>
    <row r="91" spans="1:6" x14ac:dyDescent="0.2">
      <c r="A91" t="str">
        <f t="shared" si="1"/>
        <v>8060</v>
      </c>
      <c r="B91" s="1">
        <v>8</v>
      </c>
      <c r="C91" s="1">
        <v>0</v>
      </c>
      <c r="D91" s="1">
        <v>6</v>
      </c>
      <c r="E91" s="1">
        <v>0</v>
      </c>
      <c r="F91" s="1">
        <v>0</v>
      </c>
    </row>
    <row r="92" spans="1:6" x14ac:dyDescent="0.2">
      <c r="A92" t="str">
        <f t="shared" si="1"/>
        <v>8071</v>
      </c>
      <c r="B92" s="1">
        <v>8</v>
      </c>
      <c r="C92" s="1">
        <v>0</v>
      </c>
      <c r="D92" s="1">
        <v>7</v>
      </c>
      <c r="E92" s="1">
        <v>1</v>
      </c>
      <c r="F92" s="1">
        <v>0</v>
      </c>
    </row>
    <row r="93" spans="1:6" x14ac:dyDescent="0.2">
      <c r="A93" t="str">
        <f t="shared" si="1"/>
        <v>8070</v>
      </c>
      <c r="B93" s="1">
        <v>8</v>
      </c>
      <c r="C93" s="1">
        <v>0</v>
      </c>
      <c r="D93" s="1">
        <v>7</v>
      </c>
      <c r="E93" s="1">
        <v>0</v>
      </c>
      <c r="F93" s="1">
        <v>0</v>
      </c>
    </row>
    <row r="94" spans="1:6" x14ac:dyDescent="0.2">
      <c r="A94" t="str">
        <f t="shared" si="1"/>
        <v>8080</v>
      </c>
      <c r="B94" s="1">
        <v>8</v>
      </c>
      <c r="C94" s="1">
        <v>0</v>
      </c>
      <c r="D94" s="1">
        <v>8</v>
      </c>
      <c r="E94" s="1">
        <v>0</v>
      </c>
      <c r="F94" s="1">
        <v>0</v>
      </c>
    </row>
    <row r="95" spans="1:6" x14ac:dyDescent="0.2">
      <c r="A95" t="str">
        <f t="shared" si="1"/>
        <v>8081</v>
      </c>
      <c r="B95" s="1">
        <v>8</v>
      </c>
      <c r="C95" s="1">
        <v>0</v>
      </c>
      <c r="D95" s="1">
        <v>8</v>
      </c>
      <c r="E95" s="1">
        <v>1</v>
      </c>
      <c r="F95" s="1">
        <v>0</v>
      </c>
    </row>
    <row r="96" spans="1:6" x14ac:dyDescent="0.2">
      <c r="A96" t="str">
        <f t="shared" si="1"/>
        <v>8090</v>
      </c>
      <c r="B96" s="1">
        <v>8</v>
      </c>
      <c r="C96" s="1">
        <v>0</v>
      </c>
      <c r="D96" s="1">
        <v>9</v>
      </c>
      <c r="E96" s="1">
        <v>0</v>
      </c>
      <c r="F96" s="1">
        <v>0</v>
      </c>
    </row>
    <row r="97" spans="1:6" x14ac:dyDescent="0.2">
      <c r="A97" t="str">
        <f t="shared" si="1"/>
        <v>80100</v>
      </c>
      <c r="B97" s="1">
        <v>8</v>
      </c>
      <c r="C97" s="1">
        <v>0</v>
      </c>
      <c r="D97" s="1">
        <v>10</v>
      </c>
      <c r="E97" s="1">
        <v>0</v>
      </c>
      <c r="F97" s="1">
        <v>0</v>
      </c>
    </row>
    <row r="98" spans="1:6" x14ac:dyDescent="0.2">
      <c r="A98" t="str">
        <f t="shared" si="1"/>
        <v>8091</v>
      </c>
      <c r="B98" s="1">
        <v>8</v>
      </c>
      <c r="C98" s="1">
        <v>0</v>
      </c>
      <c r="D98" s="1">
        <v>9</v>
      </c>
      <c r="E98" s="1">
        <v>1</v>
      </c>
      <c r="F98" s="1">
        <v>0</v>
      </c>
    </row>
    <row r="99" spans="1:6" x14ac:dyDescent="0.2">
      <c r="A99" t="str">
        <f t="shared" si="1"/>
        <v>80101</v>
      </c>
      <c r="B99" s="1">
        <v>8</v>
      </c>
      <c r="C99" s="1">
        <v>0</v>
      </c>
      <c r="D99" s="1">
        <v>10</v>
      </c>
      <c r="E99" s="1">
        <v>1</v>
      </c>
      <c r="F99" s="1">
        <v>0</v>
      </c>
    </row>
    <row r="100" spans="1:6" x14ac:dyDescent="0.2">
      <c r="A100" t="str">
        <f t="shared" si="1"/>
        <v>80110</v>
      </c>
      <c r="B100" s="1">
        <v>8</v>
      </c>
      <c r="C100" s="1">
        <v>0</v>
      </c>
      <c r="D100" s="1">
        <v>11</v>
      </c>
      <c r="E100" s="1">
        <v>0</v>
      </c>
      <c r="F100" s="1">
        <v>0</v>
      </c>
    </row>
    <row r="101" spans="1:6" x14ac:dyDescent="0.2">
      <c r="A101" t="str">
        <f t="shared" si="1"/>
        <v>80120</v>
      </c>
      <c r="B101" s="1">
        <v>8</v>
      </c>
      <c r="C101" s="1">
        <v>0</v>
      </c>
      <c r="D101" s="1">
        <v>12</v>
      </c>
      <c r="E101" s="1">
        <v>0</v>
      </c>
      <c r="F101" s="1">
        <v>0</v>
      </c>
    </row>
    <row r="102" spans="1:6" x14ac:dyDescent="0.2">
      <c r="A102" t="str">
        <f t="shared" si="1"/>
        <v>80111</v>
      </c>
      <c r="B102" s="1">
        <v>8</v>
      </c>
      <c r="C102" s="1">
        <v>0</v>
      </c>
      <c r="D102" s="1">
        <v>11</v>
      </c>
      <c r="E102" s="1">
        <v>1</v>
      </c>
      <c r="F102" s="1">
        <v>0</v>
      </c>
    </row>
    <row r="103" spans="1:6" x14ac:dyDescent="0.2">
      <c r="A103" t="str">
        <f t="shared" si="1"/>
        <v>80130</v>
      </c>
      <c r="B103" s="1">
        <v>8</v>
      </c>
      <c r="C103" s="1">
        <v>0</v>
      </c>
      <c r="D103" s="1">
        <v>13</v>
      </c>
      <c r="E103" s="1">
        <v>0</v>
      </c>
      <c r="F103" s="1">
        <v>0</v>
      </c>
    </row>
    <row r="104" spans="1:6" x14ac:dyDescent="0.2">
      <c r="A104" t="str">
        <f t="shared" si="1"/>
        <v>80121</v>
      </c>
      <c r="B104" s="1">
        <v>8</v>
      </c>
      <c r="C104" s="1">
        <v>0</v>
      </c>
      <c r="D104" s="1">
        <v>12</v>
      </c>
      <c r="E104" s="1">
        <v>1</v>
      </c>
      <c r="F104" s="1">
        <v>0</v>
      </c>
    </row>
    <row r="105" spans="1:6" x14ac:dyDescent="0.2">
      <c r="A105" t="str">
        <f t="shared" si="1"/>
        <v>80131</v>
      </c>
      <c r="B105" s="1">
        <v>8</v>
      </c>
      <c r="C105" s="1">
        <v>0</v>
      </c>
      <c r="D105" s="1">
        <v>13</v>
      </c>
      <c r="E105" s="1">
        <v>1</v>
      </c>
      <c r="F105" s="1">
        <v>0</v>
      </c>
    </row>
    <row r="106" spans="1:6" x14ac:dyDescent="0.2">
      <c r="A106" t="str">
        <f t="shared" si="1"/>
        <v>9010</v>
      </c>
      <c r="B106" s="1">
        <v>9</v>
      </c>
      <c r="C106" s="1">
        <v>0</v>
      </c>
      <c r="D106" s="1">
        <v>1</v>
      </c>
      <c r="E106" s="1">
        <v>0</v>
      </c>
      <c r="F106" s="1">
        <v>0</v>
      </c>
    </row>
    <row r="107" spans="1:6" x14ac:dyDescent="0.2">
      <c r="A107" t="str">
        <f t="shared" si="1"/>
        <v>9020</v>
      </c>
      <c r="B107" s="1">
        <v>9</v>
      </c>
      <c r="C107" s="1">
        <v>0</v>
      </c>
      <c r="D107" s="1">
        <v>2</v>
      </c>
      <c r="E107" s="1">
        <v>0</v>
      </c>
      <c r="F107" s="1">
        <v>0</v>
      </c>
    </row>
    <row r="108" spans="1:6" x14ac:dyDescent="0.2">
      <c r="A108" t="str">
        <f t="shared" si="1"/>
        <v>9030</v>
      </c>
      <c r="B108" s="1">
        <v>9</v>
      </c>
      <c r="C108" s="1">
        <v>0</v>
      </c>
      <c r="D108" s="1">
        <v>3</v>
      </c>
      <c r="E108" s="1">
        <v>0</v>
      </c>
      <c r="F108" s="1">
        <v>2</v>
      </c>
    </row>
    <row r="109" spans="1:6" x14ac:dyDescent="0.2">
      <c r="A109" t="str">
        <f t="shared" si="1"/>
        <v>9040</v>
      </c>
      <c r="B109" s="1">
        <v>9</v>
      </c>
      <c r="C109" s="1">
        <v>0</v>
      </c>
      <c r="D109" s="1">
        <v>4</v>
      </c>
      <c r="E109" s="1">
        <v>0</v>
      </c>
      <c r="F109" s="1">
        <v>2</v>
      </c>
    </row>
    <row r="110" spans="1:6" x14ac:dyDescent="0.2">
      <c r="A110" t="str">
        <f t="shared" si="1"/>
        <v>9050</v>
      </c>
      <c r="B110" s="1">
        <v>9</v>
      </c>
      <c r="C110" s="1">
        <v>0</v>
      </c>
      <c r="D110" s="1">
        <v>5</v>
      </c>
      <c r="E110" s="1">
        <v>0</v>
      </c>
      <c r="F110" s="1">
        <v>2</v>
      </c>
    </row>
    <row r="111" spans="1:6" x14ac:dyDescent="0.2">
      <c r="A111" t="str">
        <f t="shared" si="1"/>
        <v>9060</v>
      </c>
      <c r="B111" s="1">
        <v>9</v>
      </c>
      <c r="C111" s="1">
        <v>0</v>
      </c>
      <c r="D111" s="1">
        <v>6</v>
      </c>
      <c r="E111" s="1">
        <v>0</v>
      </c>
      <c r="F111" s="1">
        <v>2</v>
      </c>
    </row>
    <row r="112" spans="1:6" x14ac:dyDescent="0.2">
      <c r="A112" t="str">
        <f t="shared" si="1"/>
        <v>9070</v>
      </c>
      <c r="B112" s="1">
        <v>9</v>
      </c>
      <c r="C112" s="1">
        <v>0</v>
      </c>
      <c r="D112" s="1">
        <v>7</v>
      </c>
      <c r="E112" s="1">
        <v>0</v>
      </c>
      <c r="F112" s="1">
        <v>0</v>
      </c>
    </row>
    <row r="113" spans="1:6" x14ac:dyDescent="0.2">
      <c r="A113" t="str">
        <f t="shared" si="1"/>
        <v>9080</v>
      </c>
      <c r="B113" s="1">
        <v>9</v>
      </c>
      <c r="C113" s="1">
        <v>0</v>
      </c>
      <c r="D113" s="1">
        <v>8</v>
      </c>
      <c r="E113" s="1">
        <v>0</v>
      </c>
      <c r="F113" s="1">
        <v>0</v>
      </c>
    </row>
    <row r="114" spans="1:6" x14ac:dyDescent="0.2">
      <c r="A114" t="str">
        <f t="shared" si="1"/>
        <v>9090</v>
      </c>
      <c r="B114" s="1">
        <v>9</v>
      </c>
      <c r="C114" s="1">
        <v>0</v>
      </c>
      <c r="D114" s="1">
        <v>9</v>
      </c>
      <c r="E114" s="1">
        <v>0</v>
      </c>
      <c r="F114" s="1">
        <v>0</v>
      </c>
    </row>
    <row r="115" spans="1:6" x14ac:dyDescent="0.2">
      <c r="A115" t="str">
        <f t="shared" si="1"/>
        <v>90100</v>
      </c>
      <c r="B115" s="1">
        <v>9</v>
      </c>
      <c r="C115" s="1">
        <v>0</v>
      </c>
      <c r="D115" s="1">
        <v>10</v>
      </c>
      <c r="E115" s="1">
        <v>0</v>
      </c>
      <c r="F115" s="1">
        <v>0</v>
      </c>
    </row>
    <row r="116" spans="1:6" x14ac:dyDescent="0.2">
      <c r="A116" t="str">
        <f t="shared" si="1"/>
        <v>90110</v>
      </c>
      <c r="B116" s="1">
        <v>9</v>
      </c>
      <c r="C116" s="1">
        <v>0</v>
      </c>
      <c r="D116" s="1">
        <v>11</v>
      </c>
      <c r="E116" s="1">
        <v>0</v>
      </c>
      <c r="F116" s="1">
        <v>0</v>
      </c>
    </row>
    <row r="117" spans="1:6" x14ac:dyDescent="0.2">
      <c r="A117" t="str">
        <f t="shared" si="1"/>
        <v>90120</v>
      </c>
      <c r="B117" s="1">
        <v>9</v>
      </c>
      <c r="C117" s="1">
        <v>0</v>
      </c>
      <c r="D117" s="1">
        <v>12</v>
      </c>
      <c r="E117" s="1">
        <v>0</v>
      </c>
      <c r="F117" s="1">
        <v>0</v>
      </c>
    </row>
    <row r="118" spans="1:6" x14ac:dyDescent="0.2">
      <c r="A118" t="str">
        <f t="shared" si="1"/>
        <v>90130</v>
      </c>
      <c r="B118" s="1">
        <v>9</v>
      </c>
      <c r="C118" s="1">
        <v>0</v>
      </c>
      <c r="D118" s="1">
        <v>13</v>
      </c>
      <c r="E118" s="1">
        <v>0</v>
      </c>
      <c r="F118" s="1">
        <v>0</v>
      </c>
    </row>
    <row r="119" spans="1:6" x14ac:dyDescent="0.2">
      <c r="A119" t="str">
        <f t="shared" si="1"/>
        <v>10011</v>
      </c>
      <c r="B119" s="1">
        <v>10</v>
      </c>
      <c r="C119" s="1">
        <v>0</v>
      </c>
      <c r="D119" s="1">
        <v>1</v>
      </c>
      <c r="E119" s="1">
        <v>1</v>
      </c>
      <c r="F119" s="1">
        <v>0</v>
      </c>
    </row>
    <row r="120" spans="1:6" x14ac:dyDescent="0.2">
      <c r="A120" t="str">
        <f t="shared" si="1"/>
        <v>10021</v>
      </c>
      <c r="B120" s="1">
        <v>10</v>
      </c>
      <c r="C120" s="1">
        <v>0</v>
      </c>
      <c r="D120" s="1">
        <v>2</v>
      </c>
      <c r="E120" s="1">
        <v>1</v>
      </c>
      <c r="F120" s="1">
        <v>2</v>
      </c>
    </row>
    <row r="121" spans="1:6" x14ac:dyDescent="0.2">
      <c r="A121" t="str">
        <f t="shared" si="1"/>
        <v>10031</v>
      </c>
      <c r="B121" s="1">
        <v>10</v>
      </c>
      <c r="C121" s="1">
        <v>0</v>
      </c>
      <c r="D121" s="1">
        <v>3</v>
      </c>
      <c r="E121" s="1">
        <v>1</v>
      </c>
      <c r="F121" s="1">
        <v>2</v>
      </c>
    </row>
    <row r="122" spans="1:6" x14ac:dyDescent="0.2">
      <c r="A122" t="str">
        <f t="shared" si="1"/>
        <v>10041</v>
      </c>
      <c r="B122" s="1">
        <v>10</v>
      </c>
      <c r="C122" s="1">
        <v>0</v>
      </c>
      <c r="D122" s="1">
        <v>4</v>
      </c>
      <c r="E122" s="1">
        <v>1</v>
      </c>
      <c r="F122" s="1">
        <v>2</v>
      </c>
    </row>
    <row r="123" spans="1:6" x14ac:dyDescent="0.2">
      <c r="A123" t="str">
        <f t="shared" si="1"/>
        <v>10051</v>
      </c>
      <c r="B123" s="1">
        <v>10</v>
      </c>
      <c r="C123" s="1">
        <v>0</v>
      </c>
      <c r="D123" s="1">
        <v>5</v>
      </c>
      <c r="E123" s="1">
        <v>1</v>
      </c>
      <c r="F123" s="1">
        <v>2</v>
      </c>
    </row>
    <row r="124" spans="1:6" x14ac:dyDescent="0.2">
      <c r="A124" t="str">
        <f t="shared" si="1"/>
        <v>10010</v>
      </c>
      <c r="B124" s="1">
        <v>10</v>
      </c>
      <c r="C124" s="1">
        <v>0</v>
      </c>
      <c r="D124" s="1">
        <v>1</v>
      </c>
      <c r="E124" s="1">
        <v>0</v>
      </c>
      <c r="F124" s="1">
        <v>0</v>
      </c>
    </row>
    <row r="125" spans="1:6" x14ac:dyDescent="0.2">
      <c r="A125" t="str">
        <f t="shared" si="1"/>
        <v>10020</v>
      </c>
      <c r="B125" s="1">
        <v>10</v>
      </c>
      <c r="C125" s="1">
        <v>0</v>
      </c>
      <c r="D125" s="1">
        <v>2</v>
      </c>
      <c r="E125" s="1">
        <v>0</v>
      </c>
      <c r="F125" s="1">
        <v>2</v>
      </c>
    </row>
    <row r="126" spans="1:6" x14ac:dyDescent="0.2">
      <c r="A126" t="str">
        <f t="shared" si="1"/>
        <v>10061</v>
      </c>
      <c r="B126" s="1">
        <v>10</v>
      </c>
      <c r="C126" s="1">
        <v>0</v>
      </c>
      <c r="D126" s="1">
        <v>6</v>
      </c>
      <c r="E126" s="1">
        <v>1</v>
      </c>
      <c r="F126" s="1">
        <v>2</v>
      </c>
    </row>
    <row r="127" spans="1:6" x14ac:dyDescent="0.2">
      <c r="A127" t="str">
        <f t="shared" si="1"/>
        <v>10071</v>
      </c>
      <c r="B127" s="1">
        <v>10</v>
      </c>
      <c r="C127" s="1">
        <v>0</v>
      </c>
      <c r="D127" s="1">
        <v>7</v>
      </c>
      <c r="E127" s="1">
        <v>1</v>
      </c>
      <c r="F127" s="1">
        <v>2</v>
      </c>
    </row>
    <row r="128" spans="1:6" x14ac:dyDescent="0.2">
      <c r="A128" t="str">
        <f t="shared" si="1"/>
        <v>10030</v>
      </c>
      <c r="B128" s="1">
        <v>10</v>
      </c>
      <c r="C128" s="1">
        <v>0</v>
      </c>
      <c r="D128" s="1">
        <v>3</v>
      </c>
      <c r="E128" s="1">
        <v>0</v>
      </c>
      <c r="F128" s="1">
        <v>2</v>
      </c>
    </row>
    <row r="129" spans="1:6" x14ac:dyDescent="0.2">
      <c r="A129" t="str">
        <f t="shared" si="1"/>
        <v>10040</v>
      </c>
      <c r="B129" s="1">
        <v>10</v>
      </c>
      <c r="C129" s="1">
        <v>0</v>
      </c>
      <c r="D129" s="1">
        <v>4</v>
      </c>
      <c r="E129" s="1">
        <v>0</v>
      </c>
      <c r="F129" s="1">
        <v>2</v>
      </c>
    </row>
    <row r="130" spans="1:6" x14ac:dyDescent="0.2">
      <c r="A130" t="str">
        <f t="shared" ref="A130:A193" si="2">TEXT(B130,0)&amp;TEXT(C130,0)&amp;TEXT(D130,0)&amp;TEXT(E130,0)</f>
        <v>10081</v>
      </c>
      <c r="B130" s="1">
        <v>10</v>
      </c>
      <c r="C130" s="1">
        <v>0</v>
      </c>
      <c r="D130" s="1">
        <v>8</v>
      </c>
      <c r="E130" s="1">
        <v>1</v>
      </c>
      <c r="F130" s="1">
        <v>2</v>
      </c>
    </row>
    <row r="131" spans="1:6" x14ac:dyDescent="0.2">
      <c r="A131" t="str">
        <f t="shared" si="2"/>
        <v>10050</v>
      </c>
      <c r="B131" s="1">
        <v>10</v>
      </c>
      <c r="C131" s="1">
        <v>0</v>
      </c>
      <c r="D131" s="1">
        <v>5</v>
      </c>
      <c r="E131" s="1">
        <v>0</v>
      </c>
      <c r="F131" s="1">
        <v>2</v>
      </c>
    </row>
    <row r="132" spans="1:6" x14ac:dyDescent="0.2">
      <c r="A132" t="str">
        <f t="shared" si="2"/>
        <v>10060</v>
      </c>
      <c r="B132" s="1">
        <v>10</v>
      </c>
      <c r="C132" s="1">
        <v>0</v>
      </c>
      <c r="D132" s="1">
        <v>6</v>
      </c>
      <c r="E132" s="1">
        <v>0</v>
      </c>
      <c r="F132" s="1">
        <v>2</v>
      </c>
    </row>
    <row r="133" spans="1:6" x14ac:dyDescent="0.2">
      <c r="A133" t="str">
        <f t="shared" si="2"/>
        <v>10091</v>
      </c>
      <c r="B133" s="1">
        <v>10</v>
      </c>
      <c r="C133" s="1">
        <v>0</v>
      </c>
      <c r="D133" s="1">
        <v>9</v>
      </c>
      <c r="E133" s="1">
        <v>1</v>
      </c>
      <c r="F133" s="1">
        <v>2</v>
      </c>
    </row>
    <row r="134" spans="1:6" x14ac:dyDescent="0.2">
      <c r="A134" t="str">
        <f t="shared" si="2"/>
        <v>10070</v>
      </c>
      <c r="B134" s="1">
        <v>10</v>
      </c>
      <c r="C134" s="1">
        <v>0</v>
      </c>
      <c r="D134" s="1">
        <v>7</v>
      </c>
      <c r="E134" s="1">
        <v>0</v>
      </c>
      <c r="F134" s="1">
        <v>2</v>
      </c>
    </row>
    <row r="135" spans="1:6" x14ac:dyDescent="0.2">
      <c r="A135" t="str">
        <f t="shared" si="2"/>
        <v>10080</v>
      </c>
      <c r="B135" s="1">
        <v>10</v>
      </c>
      <c r="C135" s="1">
        <v>0</v>
      </c>
      <c r="D135" s="1">
        <v>8</v>
      </c>
      <c r="E135" s="1">
        <v>0</v>
      </c>
      <c r="F135" s="1">
        <v>2</v>
      </c>
    </row>
    <row r="136" spans="1:6" x14ac:dyDescent="0.2">
      <c r="A136" t="str">
        <f t="shared" si="2"/>
        <v>100101</v>
      </c>
      <c r="B136" s="1">
        <v>10</v>
      </c>
      <c r="C136" s="1">
        <v>0</v>
      </c>
      <c r="D136" s="1">
        <v>10</v>
      </c>
      <c r="E136" s="1">
        <v>1</v>
      </c>
      <c r="F136" s="1">
        <v>0</v>
      </c>
    </row>
    <row r="137" spans="1:6" x14ac:dyDescent="0.2">
      <c r="A137" t="str">
        <f t="shared" si="2"/>
        <v>10090</v>
      </c>
      <c r="B137" s="1">
        <v>10</v>
      </c>
      <c r="C137" s="1">
        <v>0</v>
      </c>
      <c r="D137" s="1">
        <v>9</v>
      </c>
      <c r="E137" s="1">
        <v>0</v>
      </c>
      <c r="F137" s="1">
        <v>2</v>
      </c>
    </row>
    <row r="138" spans="1:6" x14ac:dyDescent="0.2">
      <c r="A138" t="str">
        <f t="shared" si="2"/>
        <v>100100</v>
      </c>
      <c r="B138" s="1">
        <v>10</v>
      </c>
      <c r="C138" s="1">
        <v>0</v>
      </c>
      <c r="D138" s="1">
        <v>10</v>
      </c>
      <c r="E138" s="1">
        <v>0</v>
      </c>
      <c r="F138" s="1">
        <v>2</v>
      </c>
    </row>
    <row r="139" spans="1:6" x14ac:dyDescent="0.2">
      <c r="A139" t="str">
        <f t="shared" si="2"/>
        <v>100111</v>
      </c>
      <c r="B139" s="1">
        <v>10</v>
      </c>
      <c r="C139" s="1">
        <v>0</v>
      </c>
      <c r="D139" s="1">
        <v>11</v>
      </c>
      <c r="E139" s="1">
        <v>1</v>
      </c>
      <c r="F139" s="1">
        <v>0</v>
      </c>
    </row>
    <row r="140" spans="1:6" x14ac:dyDescent="0.2">
      <c r="A140" t="str">
        <f t="shared" si="2"/>
        <v>100110</v>
      </c>
      <c r="B140" s="1">
        <v>10</v>
      </c>
      <c r="C140" s="1">
        <v>0</v>
      </c>
      <c r="D140" s="1">
        <v>11</v>
      </c>
      <c r="E140" s="1">
        <v>0</v>
      </c>
      <c r="F140" s="1">
        <v>2</v>
      </c>
    </row>
    <row r="141" spans="1:6" x14ac:dyDescent="0.2">
      <c r="A141" t="str">
        <f t="shared" si="2"/>
        <v>100120</v>
      </c>
      <c r="B141" s="1">
        <v>10</v>
      </c>
      <c r="C141" s="1">
        <v>0</v>
      </c>
      <c r="D141" s="1">
        <v>12</v>
      </c>
      <c r="E141" s="1">
        <v>0</v>
      </c>
      <c r="F141" s="1">
        <v>2</v>
      </c>
    </row>
    <row r="142" spans="1:6" x14ac:dyDescent="0.2">
      <c r="A142" t="str">
        <f t="shared" si="2"/>
        <v>100121</v>
      </c>
      <c r="B142" s="1">
        <v>10</v>
      </c>
      <c r="C142" s="1">
        <v>0</v>
      </c>
      <c r="D142" s="1">
        <v>12</v>
      </c>
      <c r="E142" s="1">
        <v>1</v>
      </c>
      <c r="F142" s="1">
        <v>0</v>
      </c>
    </row>
    <row r="143" spans="1:6" x14ac:dyDescent="0.2">
      <c r="A143" t="str">
        <f t="shared" si="2"/>
        <v>100130</v>
      </c>
      <c r="B143" s="1">
        <v>10</v>
      </c>
      <c r="C143" s="1">
        <v>0</v>
      </c>
      <c r="D143" s="1">
        <v>13</v>
      </c>
      <c r="E143" s="1">
        <v>0</v>
      </c>
      <c r="F143" s="1">
        <v>2</v>
      </c>
    </row>
    <row r="144" spans="1:6" x14ac:dyDescent="0.2">
      <c r="A144" t="str">
        <f t="shared" si="2"/>
        <v>100131</v>
      </c>
      <c r="B144" s="1">
        <v>10</v>
      </c>
      <c r="C144" s="1">
        <v>0</v>
      </c>
      <c r="D144" s="1">
        <v>13</v>
      </c>
      <c r="E144" s="1">
        <v>1</v>
      </c>
      <c r="F144" s="1">
        <v>0</v>
      </c>
    </row>
    <row r="145" spans="1:6" x14ac:dyDescent="0.2">
      <c r="A145" t="str">
        <f t="shared" si="2"/>
        <v>11010</v>
      </c>
      <c r="B145" s="1">
        <v>11</v>
      </c>
      <c r="C145" s="1">
        <v>0</v>
      </c>
      <c r="D145" s="1">
        <v>1</v>
      </c>
      <c r="E145" s="1">
        <v>0</v>
      </c>
      <c r="F145" s="1">
        <v>0</v>
      </c>
    </row>
    <row r="146" spans="1:6" x14ac:dyDescent="0.2">
      <c r="A146" t="str">
        <f t="shared" si="2"/>
        <v>11020</v>
      </c>
      <c r="B146" s="1">
        <v>11</v>
      </c>
      <c r="C146" s="1">
        <v>0</v>
      </c>
      <c r="D146" s="1">
        <v>2</v>
      </c>
      <c r="E146" s="1">
        <v>0</v>
      </c>
      <c r="F146" s="1">
        <v>2</v>
      </c>
    </row>
    <row r="147" spans="1:6" x14ac:dyDescent="0.2">
      <c r="A147" t="str">
        <f t="shared" si="2"/>
        <v>11030</v>
      </c>
      <c r="B147" s="1">
        <v>11</v>
      </c>
      <c r="C147" s="1">
        <v>0</v>
      </c>
      <c r="D147" s="1">
        <v>3</v>
      </c>
      <c r="E147" s="1">
        <v>0</v>
      </c>
      <c r="F147" s="1">
        <v>2</v>
      </c>
    </row>
    <row r="148" spans="1:6" x14ac:dyDescent="0.2">
      <c r="A148" t="str">
        <f t="shared" si="2"/>
        <v>11040</v>
      </c>
      <c r="B148" s="1">
        <v>11</v>
      </c>
      <c r="C148" s="1">
        <v>0</v>
      </c>
      <c r="D148" s="1">
        <v>4</v>
      </c>
      <c r="E148" s="1">
        <v>0</v>
      </c>
      <c r="F148" s="1">
        <v>2</v>
      </c>
    </row>
    <row r="149" spans="1:6" x14ac:dyDescent="0.2">
      <c r="A149" t="str">
        <f t="shared" si="2"/>
        <v>11050</v>
      </c>
      <c r="B149" s="1">
        <v>11</v>
      </c>
      <c r="C149" s="1">
        <v>0</v>
      </c>
      <c r="D149" s="1">
        <v>5</v>
      </c>
      <c r="E149" s="1">
        <v>0</v>
      </c>
      <c r="F149" s="1">
        <v>2</v>
      </c>
    </row>
    <row r="150" spans="1:6" x14ac:dyDescent="0.2">
      <c r="A150" t="str">
        <f t="shared" si="2"/>
        <v>11060</v>
      </c>
      <c r="B150" s="1">
        <v>11</v>
      </c>
      <c r="C150" s="1">
        <v>0</v>
      </c>
      <c r="D150" s="1">
        <v>6</v>
      </c>
      <c r="E150" s="1">
        <v>0</v>
      </c>
      <c r="F150" s="1">
        <v>2</v>
      </c>
    </row>
    <row r="151" spans="1:6" x14ac:dyDescent="0.2">
      <c r="A151" t="str">
        <f t="shared" si="2"/>
        <v>11070</v>
      </c>
      <c r="B151" s="1">
        <v>11</v>
      </c>
      <c r="C151" s="1">
        <v>0</v>
      </c>
      <c r="D151" s="1">
        <v>7</v>
      </c>
      <c r="E151" s="1">
        <v>0</v>
      </c>
      <c r="F151" s="1">
        <v>2</v>
      </c>
    </row>
    <row r="152" spans="1:6" x14ac:dyDescent="0.2">
      <c r="A152" t="str">
        <f t="shared" si="2"/>
        <v>11080</v>
      </c>
      <c r="B152" s="1">
        <v>11</v>
      </c>
      <c r="C152" s="1">
        <v>0</v>
      </c>
      <c r="D152" s="1">
        <v>8</v>
      </c>
      <c r="E152" s="1">
        <v>0</v>
      </c>
      <c r="F152" s="1">
        <v>2</v>
      </c>
    </row>
    <row r="153" spans="1:6" x14ac:dyDescent="0.2">
      <c r="A153" t="str">
        <f t="shared" si="2"/>
        <v>11090</v>
      </c>
      <c r="B153" s="1">
        <v>11</v>
      </c>
      <c r="C153" s="1">
        <v>0</v>
      </c>
      <c r="D153" s="1">
        <v>9</v>
      </c>
      <c r="E153" s="1">
        <v>0</v>
      </c>
      <c r="F153" s="1">
        <v>2</v>
      </c>
    </row>
    <row r="154" spans="1:6" x14ac:dyDescent="0.2">
      <c r="A154" t="str">
        <f t="shared" si="2"/>
        <v>110100</v>
      </c>
      <c r="B154" s="1">
        <v>11</v>
      </c>
      <c r="C154" s="1">
        <v>0</v>
      </c>
      <c r="D154" s="1">
        <v>10</v>
      </c>
      <c r="E154" s="1">
        <v>0</v>
      </c>
      <c r="F154" s="1">
        <v>2</v>
      </c>
    </row>
    <row r="155" spans="1:6" x14ac:dyDescent="0.2">
      <c r="A155" t="str">
        <f t="shared" si="2"/>
        <v>110110</v>
      </c>
      <c r="B155" s="1">
        <v>11</v>
      </c>
      <c r="C155" s="1">
        <v>0</v>
      </c>
      <c r="D155" s="1">
        <v>11</v>
      </c>
      <c r="E155" s="1">
        <v>0</v>
      </c>
      <c r="F155" s="1">
        <v>2</v>
      </c>
    </row>
    <row r="156" spans="1:6" x14ac:dyDescent="0.2">
      <c r="A156" t="str">
        <f t="shared" si="2"/>
        <v>110120</v>
      </c>
      <c r="B156" s="1">
        <v>11</v>
      </c>
      <c r="C156" s="1">
        <v>0</v>
      </c>
      <c r="D156" s="1">
        <v>12</v>
      </c>
      <c r="E156" s="1">
        <v>0</v>
      </c>
      <c r="F156" s="1">
        <v>2</v>
      </c>
    </row>
    <row r="157" spans="1:6" x14ac:dyDescent="0.2">
      <c r="A157" t="str">
        <f t="shared" si="2"/>
        <v>110130</v>
      </c>
      <c r="B157" s="1">
        <v>11</v>
      </c>
      <c r="C157" s="1">
        <v>0</v>
      </c>
      <c r="D157" s="1">
        <v>13</v>
      </c>
      <c r="E157" s="1">
        <v>0</v>
      </c>
      <c r="F157" s="1">
        <v>2</v>
      </c>
    </row>
    <row r="158" spans="1:6" x14ac:dyDescent="0.2">
      <c r="A158" t="str">
        <f t="shared" si="2"/>
        <v>12110</v>
      </c>
      <c r="B158" s="1">
        <v>12</v>
      </c>
      <c r="C158" s="1">
        <v>1</v>
      </c>
      <c r="D158" s="1">
        <v>1</v>
      </c>
      <c r="E158" s="1">
        <v>0</v>
      </c>
      <c r="F158" s="1">
        <v>0</v>
      </c>
    </row>
    <row r="159" spans="1:6" x14ac:dyDescent="0.2">
      <c r="A159" t="str">
        <f t="shared" si="2"/>
        <v>12120</v>
      </c>
      <c r="B159" s="1">
        <v>12</v>
      </c>
      <c r="C159" s="1">
        <v>1</v>
      </c>
      <c r="D159" s="1">
        <v>2</v>
      </c>
      <c r="E159" s="1">
        <v>0</v>
      </c>
      <c r="F159" s="1">
        <v>0</v>
      </c>
    </row>
    <row r="160" spans="1:6" x14ac:dyDescent="0.2">
      <c r="A160" t="str">
        <f t="shared" si="2"/>
        <v>12130</v>
      </c>
      <c r="B160" s="1">
        <v>12</v>
      </c>
      <c r="C160" s="1">
        <v>1</v>
      </c>
      <c r="D160" s="1">
        <v>3</v>
      </c>
      <c r="E160" s="1">
        <v>0</v>
      </c>
      <c r="F160" s="1">
        <v>0</v>
      </c>
    </row>
    <row r="161" spans="1:6" x14ac:dyDescent="0.2">
      <c r="A161" t="str">
        <f t="shared" si="2"/>
        <v>12140</v>
      </c>
      <c r="B161" s="1">
        <v>12</v>
      </c>
      <c r="C161" s="1">
        <v>1</v>
      </c>
      <c r="D161" s="1">
        <v>4</v>
      </c>
      <c r="E161" s="1">
        <v>0</v>
      </c>
      <c r="F161" s="1">
        <v>0</v>
      </c>
    </row>
    <row r="162" spans="1:6" x14ac:dyDescent="0.2">
      <c r="A162" t="str">
        <f t="shared" si="2"/>
        <v>12150</v>
      </c>
      <c r="B162" s="1">
        <v>12</v>
      </c>
      <c r="C162" s="1">
        <v>1</v>
      </c>
      <c r="D162" s="1">
        <v>5</v>
      </c>
      <c r="E162" s="1">
        <v>0</v>
      </c>
      <c r="F162" s="1">
        <v>0</v>
      </c>
    </row>
    <row r="163" spans="1:6" x14ac:dyDescent="0.2">
      <c r="A163" t="str">
        <f t="shared" si="2"/>
        <v>12111</v>
      </c>
      <c r="B163" s="1">
        <v>12</v>
      </c>
      <c r="C163" s="1">
        <v>1</v>
      </c>
      <c r="D163" s="1">
        <v>1</v>
      </c>
      <c r="E163" s="1">
        <v>1</v>
      </c>
      <c r="F163" s="1">
        <v>3</v>
      </c>
    </row>
    <row r="164" spans="1:6" x14ac:dyDescent="0.2">
      <c r="A164" t="str">
        <f t="shared" si="2"/>
        <v>12121</v>
      </c>
      <c r="B164" s="1">
        <v>12</v>
      </c>
      <c r="C164" s="1">
        <v>1</v>
      </c>
      <c r="D164" s="1">
        <v>2</v>
      </c>
      <c r="E164" s="1">
        <v>1</v>
      </c>
      <c r="F164" s="1">
        <v>3</v>
      </c>
    </row>
    <row r="165" spans="1:6" x14ac:dyDescent="0.2">
      <c r="A165" t="str">
        <f t="shared" si="2"/>
        <v>12160</v>
      </c>
      <c r="B165" s="1">
        <v>12</v>
      </c>
      <c r="C165" s="1">
        <v>1</v>
      </c>
      <c r="D165" s="1">
        <v>6</v>
      </c>
      <c r="E165" s="1">
        <v>0</v>
      </c>
      <c r="F165" s="1">
        <v>0</v>
      </c>
    </row>
    <row r="166" spans="1:6" x14ac:dyDescent="0.2">
      <c r="A166" t="str">
        <f t="shared" si="2"/>
        <v>12131</v>
      </c>
      <c r="B166" s="1">
        <v>12</v>
      </c>
      <c r="C166" s="1">
        <v>1</v>
      </c>
      <c r="D166" s="1">
        <v>3</v>
      </c>
      <c r="E166" s="2">
        <v>1</v>
      </c>
      <c r="F166" s="1">
        <v>3</v>
      </c>
    </row>
    <row r="167" spans="1:6" x14ac:dyDescent="0.2">
      <c r="A167" t="str">
        <f t="shared" si="2"/>
        <v>12141</v>
      </c>
      <c r="B167" s="1">
        <v>12</v>
      </c>
      <c r="C167" s="1">
        <v>1</v>
      </c>
      <c r="D167" s="1">
        <v>4</v>
      </c>
      <c r="E167" s="1">
        <v>1</v>
      </c>
      <c r="F167" s="1">
        <v>3</v>
      </c>
    </row>
    <row r="168" spans="1:6" x14ac:dyDescent="0.2">
      <c r="A168" t="str">
        <f t="shared" si="2"/>
        <v>12151</v>
      </c>
      <c r="B168" s="1">
        <v>12</v>
      </c>
      <c r="C168" s="1">
        <v>1</v>
      </c>
      <c r="D168" s="1">
        <v>5</v>
      </c>
      <c r="E168" s="1">
        <v>1</v>
      </c>
      <c r="F168" s="1">
        <v>3</v>
      </c>
    </row>
    <row r="169" spans="1:6" x14ac:dyDescent="0.2">
      <c r="A169" t="str">
        <f t="shared" si="2"/>
        <v>12161</v>
      </c>
      <c r="B169" s="1">
        <v>12</v>
      </c>
      <c r="C169" s="1">
        <v>1</v>
      </c>
      <c r="D169" s="1">
        <v>6</v>
      </c>
      <c r="E169" s="1">
        <v>1</v>
      </c>
      <c r="F169" s="1">
        <v>3</v>
      </c>
    </row>
    <row r="170" spans="1:6" x14ac:dyDescent="0.2">
      <c r="A170" t="str">
        <f t="shared" si="2"/>
        <v>12171</v>
      </c>
      <c r="B170" s="1">
        <v>12</v>
      </c>
      <c r="C170" s="1">
        <v>1</v>
      </c>
      <c r="D170" s="1">
        <v>7</v>
      </c>
      <c r="E170" s="1">
        <v>1</v>
      </c>
      <c r="F170" s="1">
        <v>3</v>
      </c>
    </row>
    <row r="171" spans="1:6" x14ac:dyDescent="0.2">
      <c r="A171" t="str">
        <f t="shared" si="2"/>
        <v>12170</v>
      </c>
      <c r="B171" s="1">
        <v>12</v>
      </c>
      <c r="C171" s="1">
        <v>1</v>
      </c>
      <c r="D171" s="1">
        <v>7</v>
      </c>
      <c r="E171" s="1">
        <v>0</v>
      </c>
      <c r="F171" s="1">
        <v>0</v>
      </c>
    </row>
    <row r="172" spans="1:6" x14ac:dyDescent="0.2">
      <c r="A172" t="str">
        <f t="shared" si="2"/>
        <v>12181</v>
      </c>
      <c r="B172" s="1">
        <v>12</v>
      </c>
      <c r="C172" s="1">
        <v>1</v>
      </c>
      <c r="D172" s="1">
        <v>8</v>
      </c>
      <c r="E172" s="1">
        <v>1</v>
      </c>
      <c r="F172" s="1">
        <v>3</v>
      </c>
    </row>
    <row r="173" spans="1:6" x14ac:dyDescent="0.2">
      <c r="A173" t="str">
        <f t="shared" si="2"/>
        <v>12191</v>
      </c>
      <c r="B173" s="1">
        <v>12</v>
      </c>
      <c r="C173" s="1">
        <v>1</v>
      </c>
      <c r="D173" s="1">
        <v>9</v>
      </c>
      <c r="E173" s="1">
        <v>1</v>
      </c>
      <c r="F173" s="1">
        <v>3</v>
      </c>
    </row>
    <row r="174" spans="1:6" x14ac:dyDescent="0.2">
      <c r="A174" t="str">
        <f t="shared" si="2"/>
        <v>121101</v>
      </c>
      <c r="B174" s="1">
        <v>12</v>
      </c>
      <c r="C174" s="1">
        <v>1</v>
      </c>
      <c r="D174" s="1">
        <v>10</v>
      </c>
      <c r="E174" s="1">
        <v>1</v>
      </c>
      <c r="F174" s="1">
        <v>3</v>
      </c>
    </row>
    <row r="175" spans="1:6" x14ac:dyDescent="0.2">
      <c r="A175" t="str">
        <f t="shared" si="2"/>
        <v>121111</v>
      </c>
      <c r="B175" s="1">
        <v>12</v>
      </c>
      <c r="C175" s="1">
        <v>1</v>
      </c>
      <c r="D175" s="1">
        <v>11</v>
      </c>
      <c r="E175" s="1">
        <v>1</v>
      </c>
      <c r="F175" s="1">
        <v>3</v>
      </c>
    </row>
    <row r="176" spans="1:6" x14ac:dyDescent="0.2">
      <c r="A176" t="str">
        <f t="shared" si="2"/>
        <v>121121</v>
      </c>
      <c r="B176" s="1">
        <v>12</v>
      </c>
      <c r="C176" s="1">
        <v>1</v>
      </c>
      <c r="D176" s="1">
        <v>12</v>
      </c>
      <c r="E176" s="1">
        <v>1</v>
      </c>
      <c r="F176" s="1">
        <v>3</v>
      </c>
    </row>
    <row r="177" spans="1:6" x14ac:dyDescent="0.2">
      <c r="A177" t="str">
        <f t="shared" si="2"/>
        <v>12180</v>
      </c>
      <c r="B177" s="1">
        <v>12</v>
      </c>
      <c r="C177" s="1">
        <v>1</v>
      </c>
      <c r="D177" s="1">
        <v>8</v>
      </c>
      <c r="E177" s="1">
        <v>0</v>
      </c>
      <c r="F177" s="1">
        <v>0</v>
      </c>
    </row>
    <row r="178" spans="1:6" x14ac:dyDescent="0.2">
      <c r="A178" t="str">
        <f t="shared" si="2"/>
        <v>121131</v>
      </c>
      <c r="B178" s="1">
        <v>12</v>
      </c>
      <c r="C178" s="1">
        <v>1</v>
      </c>
      <c r="D178" s="1">
        <v>13</v>
      </c>
      <c r="E178" s="1">
        <v>1</v>
      </c>
      <c r="F178" s="1">
        <v>3</v>
      </c>
    </row>
    <row r="179" spans="1:6" x14ac:dyDescent="0.2">
      <c r="A179" t="str">
        <f t="shared" si="2"/>
        <v>12190</v>
      </c>
      <c r="B179" s="1">
        <v>12</v>
      </c>
      <c r="C179" s="1">
        <v>1</v>
      </c>
      <c r="D179" s="1">
        <v>9</v>
      </c>
      <c r="E179" s="1">
        <v>0</v>
      </c>
      <c r="F179" s="1">
        <v>0</v>
      </c>
    </row>
    <row r="180" spans="1:6" x14ac:dyDescent="0.2">
      <c r="A180" t="str">
        <f t="shared" si="2"/>
        <v>121100</v>
      </c>
      <c r="B180" s="1">
        <v>12</v>
      </c>
      <c r="C180" s="1">
        <v>1</v>
      </c>
      <c r="D180" s="1">
        <v>10</v>
      </c>
      <c r="E180" s="1">
        <v>0</v>
      </c>
      <c r="F180" s="1">
        <v>0</v>
      </c>
    </row>
    <row r="181" spans="1:6" x14ac:dyDescent="0.2">
      <c r="A181" t="str">
        <f t="shared" si="2"/>
        <v>121110</v>
      </c>
      <c r="B181" s="1">
        <v>12</v>
      </c>
      <c r="C181" s="1">
        <v>1</v>
      </c>
      <c r="D181" s="1">
        <v>11</v>
      </c>
      <c r="E181" s="1">
        <v>0</v>
      </c>
      <c r="F181" s="1">
        <v>0</v>
      </c>
    </row>
    <row r="182" spans="1:6" x14ac:dyDescent="0.2">
      <c r="A182" t="str">
        <f t="shared" si="2"/>
        <v>121120</v>
      </c>
      <c r="B182" s="1">
        <v>12</v>
      </c>
      <c r="C182" s="1">
        <v>1</v>
      </c>
      <c r="D182" s="1">
        <v>12</v>
      </c>
      <c r="E182" s="1">
        <v>0</v>
      </c>
      <c r="F182" s="1">
        <v>0</v>
      </c>
    </row>
    <row r="183" spans="1:6" x14ac:dyDescent="0.2">
      <c r="A183" t="str">
        <f t="shared" si="2"/>
        <v>121130</v>
      </c>
      <c r="B183" s="1">
        <v>12</v>
      </c>
      <c r="C183" s="1">
        <v>1</v>
      </c>
      <c r="D183" s="1">
        <v>13</v>
      </c>
      <c r="E183" s="1">
        <v>0</v>
      </c>
      <c r="F183" s="1">
        <v>0</v>
      </c>
    </row>
    <row r="184" spans="1:6" x14ac:dyDescent="0.2">
      <c r="A184" t="str">
        <f t="shared" si="2"/>
        <v>12011</v>
      </c>
      <c r="B184" s="1">
        <v>12</v>
      </c>
      <c r="C184" s="1">
        <v>0</v>
      </c>
      <c r="D184" s="1">
        <v>1</v>
      </c>
      <c r="E184" s="1">
        <v>1</v>
      </c>
      <c r="F184" s="1">
        <v>0</v>
      </c>
    </row>
    <row r="185" spans="1:6" x14ac:dyDescent="0.2">
      <c r="A185" t="str">
        <f t="shared" si="2"/>
        <v>12021</v>
      </c>
      <c r="B185" s="1">
        <v>12</v>
      </c>
      <c r="C185" s="1">
        <v>0</v>
      </c>
      <c r="D185" s="1">
        <v>2</v>
      </c>
      <c r="E185" s="1">
        <v>1</v>
      </c>
      <c r="F185" s="1">
        <v>3</v>
      </c>
    </row>
    <row r="186" spans="1:6" x14ac:dyDescent="0.2">
      <c r="A186" t="str">
        <f t="shared" si="2"/>
        <v>12031</v>
      </c>
      <c r="B186" s="1">
        <v>12</v>
      </c>
      <c r="C186" s="1">
        <v>0</v>
      </c>
      <c r="D186" s="1">
        <v>3</v>
      </c>
      <c r="E186" s="1">
        <v>1</v>
      </c>
      <c r="F186" s="1">
        <v>3</v>
      </c>
    </row>
    <row r="187" spans="1:6" x14ac:dyDescent="0.2">
      <c r="A187" t="str">
        <f t="shared" si="2"/>
        <v>12010</v>
      </c>
      <c r="B187" s="1">
        <v>12</v>
      </c>
      <c r="C187" s="1">
        <v>0</v>
      </c>
      <c r="D187" s="1">
        <v>1</v>
      </c>
      <c r="E187" s="1">
        <v>0</v>
      </c>
      <c r="F187" s="1">
        <v>0</v>
      </c>
    </row>
    <row r="188" spans="1:6" x14ac:dyDescent="0.2">
      <c r="A188" t="str">
        <f t="shared" si="2"/>
        <v>12020</v>
      </c>
      <c r="B188" s="1">
        <v>12</v>
      </c>
      <c r="C188" s="1">
        <v>0</v>
      </c>
      <c r="D188" s="1">
        <v>2</v>
      </c>
      <c r="E188" s="1">
        <v>0</v>
      </c>
      <c r="F188" s="1">
        <v>0</v>
      </c>
    </row>
    <row r="189" spans="1:6" x14ac:dyDescent="0.2">
      <c r="A189" t="str">
        <f t="shared" si="2"/>
        <v>12041</v>
      </c>
      <c r="B189" s="1">
        <v>12</v>
      </c>
      <c r="C189" s="1">
        <v>0</v>
      </c>
      <c r="D189" s="1">
        <v>4</v>
      </c>
      <c r="E189" s="1">
        <v>1</v>
      </c>
      <c r="F189" s="1">
        <v>3</v>
      </c>
    </row>
    <row r="190" spans="1:6" x14ac:dyDescent="0.2">
      <c r="A190" t="str">
        <f t="shared" si="2"/>
        <v>12030</v>
      </c>
      <c r="B190" s="1">
        <v>12</v>
      </c>
      <c r="C190" s="1">
        <v>0</v>
      </c>
      <c r="D190" s="1">
        <v>3</v>
      </c>
      <c r="E190" s="1">
        <v>0</v>
      </c>
      <c r="F190" s="1">
        <v>0</v>
      </c>
    </row>
    <row r="191" spans="1:6" x14ac:dyDescent="0.2">
      <c r="A191" t="str">
        <f t="shared" si="2"/>
        <v>12040</v>
      </c>
      <c r="B191" s="1">
        <v>12</v>
      </c>
      <c r="C191" s="1">
        <v>0</v>
      </c>
      <c r="D191" s="1">
        <v>4</v>
      </c>
      <c r="E191" s="1">
        <v>0</v>
      </c>
      <c r="F191" s="1">
        <v>1</v>
      </c>
    </row>
    <row r="192" spans="1:6" x14ac:dyDescent="0.2">
      <c r="A192" t="str">
        <f t="shared" si="2"/>
        <v>12051</v>
      </c>
      <c r="B192" s="1">
        <v>12</v>
      </c>
      <c r="C192" s="1">
        <v>0</v>
      </c>
      <c r="D192" s="1">
        <v>5</v>
      </c>
      <c r="E192" s="1">
        <v>1</v>
      </c>
      <c r="F192" s="1">
        <v>3</v>
      </c>
    </row>
    <row r="193" spans="1:6" x14ac:dyDescent="0.2">
      <c r="A193" t="str">
        <f t="shared" si="2"/>
        <v>12050</v>
      </c>
      <c r="B193" s="1">
        <v>12</v>
      </c>
      <c r="C193" s="1">
        <v>0</v>
      </c>
      <c r="D193" s="1">
        <v>5</v>
      </c>
      <c r="E193" s="1">
        <v>0</v>
      </c>
      <c r="F193" s="1">
        <v>1</v>
      </c>
    </row>
    <row r="194" spans="1:6" x14ac:dyDescent="0.2">
      <c r="A194" t="str">
        <f t="shared" ref="A194:A257" si="3">TEXT(B194,0)&amp;TEXT(C194,0)&amp;TEXT(D194,0)&amp;TEXT(E194,0)</f>
        <v>12060</v>
      </c>
      <c r="B194" s="1">
        <v>12</v>
      </c>
      <c r="C194" s="1">
        <v>0</v>
      </c>
      <c r="D194" s="1">
        <v>6</v>
      </c>
      <c r="E194" s="1">
        <v>0</v>
      </c>
      <c r="F194" s="1">
        <v>1</v>
      </c>
    </row>
    <row r="195" spans="1:6" x14ac:dyDescent="0.2">
      <c r="A195" t="str">
        <f t="shared" si="3"/>
        <v>12070</v>
      </c>
      <c r="B195" s="1">
        <v>12</v>
      </c>
      <c r="C195" s="1">
        <v>0</v>
      </c>
      <c r="D195" s="1">
        <v>7</v>
      </c>
      <c r="E195" s="1">
        <v>0</v>
      </c>
      <c r="F195" s="1">
        <v>0</v>
      </c>
    </row>
    <row r="196" spans="1:6" x14ac:dyDescent="0.2">
      <c r="A196" t="str">
        <f t="shared" si="3"/>
        <v>12080</v>
      </c>
      <c r="B196" s="1">
        <v>12</v>
      </c>
      <c r="C196" s="1">
        <v>0</v>
      </c>
      <c r="D196" s="1">
        <v>8</v>
      </c>
      <c r="E196" s="1">
        <v>0</v>
      </c>
      <c r="F196" s="1">
        <v>0</v>
      </c>
    </row>
    <row r="197" spans="1:6" x14ac:dyDescent="0.2">
      <c r="A197" t="str">
        <f t="shared" si="3"/>
        <v>12090</v>
      </c>
      <c r="B197" s="1">
        <v>12</v>
      </c>
      <c r="C197" s="1">
        <v>0</v>
      </c>
      <c r="D197" s="1">
        <v>9</v>
      </c>
      <c r="E197" s="1">
        <v>0</v>
      </c>
      <c r="F197" s="1">
        <v>0</v>
      </c>
    </row>
    <row r="198" spans="1:6" x14ac:dyDescent="0.2">
      <c r="A198" t="str">
        <f t="shared" si="3"/>
        <v>120100</v>
      </c>
      <c r="B198" s="1">
        <v>12</v>
      </c>
      <c r="C198" s="1">
        <v>0</v>
      </c>
      <c r="D198" s="1">
        <v>10</v>
      </c>
      <c r="E198" s="1">
        <v>0</v>
      </c>
      <c r="F198" s="1">
        <v>0</v>
      </c>
    </row>
    <row r="199" spans="1:6" x14ac:dyDescent="0.2">
      <c r="A199" t="str">
        <f t="shared" si="3"/>
        <v>12061</v>
      </c>
      <c r="B199" s="1">
        <v>12</v>
      </c>
      <c r="C199" s="1">
        <v>0</v>
      </c>
      <c r="D199" s="1">
        <v>6</v>
      </c>
      <c r="E199" s="1">
        <v>1</v>
      </c>
      <c r="F199" s="1">
        <v>3</v>
      </c>
    </row>
    <row r="200" spans="1:6" x14ac:dyDescent="0.2">
      <c r="A200" t="str">
        <f t="shared" si="3"/>
        <v>120110</v>
      </c>
      <c r="B200" s="1">
        <v>12</v>
      </c>
      <c r="C200" s="1">
        <v>0</v>
      </c>
      <c r="D200" s="1">
        <v>11</v>
      </c>
      <c r="E200" s="1">
        <v>0</v>
      </c>
      <c r="F200" s="1">
        <v>0</v>
      </c>
    </row>
    <row r="201" spans="1:6" x14ac:dyDescent="0.2">
      <c r="A201" t="str">
        <f t="shared" si="3"/>
        <v>120120</v>
      </c>
      <c r="B201" s="1">
        <v>12</v>
      </c>
      <c r="C201" s="1">
        <v>0</v>
      </c>
      <c r="D201" s="1">
        <v>12</v>
      </c>
      <c r="E201" s="1">
        <v>0</v>
      </c>
      <c r="F201" s="1">
        <v>0</v>
      </c>
    </row>
    <row r="202" spans="1:6" x14ac:dyDescent="0.2">
      <c r="A202" t="str">
        <f t="shared" si="3"/>
        <v>12071</v>
      </c>
      <c r="B202" s="1">
        <v>12</v>
      </c>
      <c r="C202" s="1">
        <v>0</v>
      </c>
      <c r="D202" s="1">
        <v>7</v>
      </c>
      <c r="E202" s="1">
        <v>1</v>
      </c>
      <c r="F202" s="1">
        <v>0</v>
      </c>
    </row>
    <row r="203" spans="1:6" x14ac:dyDescent="0.2">
      <c r="A203" t="str">
        <f t="shared" si="3"/>
        <v>120130</v>
      </c>
      <c r="B203" s="1">
        <v>12</v>
      </c>
      <c r="C203" s="1">
        <v>0</v>
      </c>
      <c r="D203" s="1">
        <v>13</v>
      </c>
      <c r="E203" s="1">
        <v>0</v>
      </c>
      <c r="F203" s="1">
        <v>0</v>
      </c>
    </row>
    <row r="204" spans="1:6" x14ac:dyDescent="0.2">
      <c r="A204" t="str">
        <f t="shared" si="3"/>
        <v>12081</v>
      </c>
      <c r="B204" s="1">
        <v>12</v>
      </c>
      <c r="C204" s="1">
        <v>0</v>
      </c>
      <c r="D204" s="1">
        <v>8</v>
      </c>
      <c r="E204" s="1">
        <v>1</v>
      </c>
      <c r="F204" s="1">
        <v>0</v>
      </c>
    </row>
    <row r="205" spans="1:6" x14ac:dyDescent="0.2">
      <c r="A205" t="str">
        <f t="shared" si="3"/>
        <v>12091</v>
      </c>
      <c r="B205" s="1">
        <v>12</v>
      </c>
      <c r="C205" s="1">
        <v>0</v>
      </c>
      <c r="D205" s="1">
        <v>9</v>
      </c>
      <c r="E205" s="1">
        <v>1</v>
      </c>
      <c r="F205" s="1">
        <v>0</v>
      </c>
    </row>
    <row r="206" spans="1:6" x14ac:dyDescent="0.2">
      <c r="A206" t="str">
        <f t="shared" si="3"/>
        <v>120101</v>
      </c>
      <c r="B206" s="1">
        <v>12</v>
      </c>
      <c r="C206" s="1">
        <v>0</v>
      </c>
      <c r="D206" s="1">
        <v>10</v>
      </c>
      <c r="E206" s="1">
        <v>1</v>
      </c>
      <c r="F206" s="1">
        <v>0</v>
      </c>
    </row>
    <row r="207" spans="1:6" x14ac:dyDescent="0.2">
      <c r="A207" t="str">
        <f t="shared" si="3"/>
        <v>120111</v>
      </c>
      <c r="B207" s="1">
        <v>12</v>
      </c>
      <c r="C207" s="1">
        <v>0</v>
      </c>
      <c r="D207" s="1">
        <v>11</v>
      </c>
      <c r="E207" s="1">
        <v>1</v>
      </c>
      <c r="F207" s="1">
        <v>0</v>
      </c>
    </row>
    <row r="208" spans="1:6" x14ac:dyDescent="0.2">
      <c r="A208" t="str">
        <f t="shared" si="3"/>
        <v>120121</v>
      </c>
      <c r="B208" s="1">
        <v>12</v>
      </c>
      <c r="C208" s="1">
        <v>0</v>
      </c>
      <c r="D208" s="1">
        <v>12</v>
      </c>
      <c r="E208" s="1">
        <v>1</v>
      </c>
      <c r="F208" s="1">
        <v>0</v>
      </c>
    </row>
    <row r="209" spans="1:6" x14ac:dyDescent="0.2">
      <c r="A209" t="str">
        <f t="shared" si="3"/>
        <v>120131</v>
      </c>
      <c r="B209" s="1">
        <v>12</v>
      </c>
      <c r="C209" s="1">
        <v>0</v>
      </c>
      <c r="D209" s="1">
        <v>13</v>
      </c>
      <c r="E209" s="1">
        <v>1</v>
      </c>
      <c r="F209" s="1">
        <v>0</v>
      </c>
    </row>
    <row r="210" spans="1:6" x14ac:dyDescent="0.2">
      <c r="A210" t="str">
        <f t="shared" si="3"/>
        <v>13110</v>
      </c>
      <c r="B210" s="1">
        <v>13</v>
      </c>
      <c r="C210" s="1">
        <v>1</v>
      </c>
      <c r="D210" s="1">
        <v>1</v>
      </c>
      <c r="E210" s="1">
        <v>0</v>
      </c>
      <c r="F210" s="1">
        <v>0</v>
      </c>
    </row>
    <row r="211" spans="1:6" x14ac:dyDescent="0.2">
      <c r="A211" t="str">
        <f t="shared" si="3"/>
        <v>13120</v>
      </c>
      <c r="B211" s="1">
        <v>13</v>
      </c>
      <c r="C211" s="1">
        <v>1</v>
      </c>
      <c r="D211" s="1">
        <v>2</v>
      </c>
      <c r="E211" s="1">
        <v>0</v>
      </c>
      <c r="F211" s="1">
        <v>0</v>
      </c>
    </row>
    <row r="212" spans="1:6" x14ac:dyDescent="0.2">
      <c r="A212" t="str">
        <f t="shared" si="3"/>
        <v>13130</v>
      </c>
      <c r="B212" s="1">
        <v>13</v>
      </c>
      <c r="C212" s="1">
        <v>1</v>
      </c>
      <c r="D212" s="1">
        <v>3</v>
      </c>
      <c r="E212" s="1">
        <v>0</v>
      </c>
      <c r="F212" s="1">
        <v>0</v>
      </c>
    </row>
    <row r="213" spans="1:6" x14ac:dyDescent="0.2">
      <c r="A213" t="str">
        <f t="shared" si="3"/>
        <v>13140</v>
      </c>
      <c r="B213" s="1">
        <v>13</v>
      </c>
      <c r="C213" s="1">
        <v>1</v>
      </c>
      <c r="D213" s="1">
        <v>4</v>
      </c>
      <c r="E213" s="1">
        <v>0</v>
      </c>
      <c r="F213" s="1">
        <v>0</v>
      </c>
    </row>
    <row r="214" spans="1:6" x14ac:dyDescent="0.2">
      <c r="A214" t="str">
        <f t="shared" si="3"/>
        <v>13150</v>
      </c>
      <c r="B214" s="1">
        <v>13</v>
      </c>
      <c r="C214" s="1">
        <v>1</v>
      </c>
      <c r="D214" s="1">
        <v>5</v>
      </c>
      <c r="E214" s="1">
        <v>0</v>
      </c>
      <c r="F214" s="1">
        <v>2</v>
      </c>
    </row>
    <row r="215" spans="1:6" x14ac:dyDescent="0.2">
      <c r="A215" t="str">
        <f t="shared" si="3"/>
        <v>13160</v>
      </c>
      <c r="B215" s="1">
        <v>13</v>
      </c>
      <c r="C215" s="1">
        <v>1</v>
      </c>
      <c r="D215" s="1">
        <v>6</v>
      </c>
      <c r="E215" s="1">
        <v>0</v>
      </c>
      <c r="F215" s="1">
        <v>2</v>
      </c>
    </row>
    <row r="216" spans="1:6" x14ac:dyDescent="0.2">
      <c r="A216" t="str">
        <f t="shared" si="3"/>
        <v>13170</v>
      </c>
      <c r="B216" s="1">
        <v>13</v>
      </c>
      <c r="C216" s="1">
        <v>1</v>
      </c>
      <c r="D216" s="1">
        <v>7</v>
      </c>
      <c r="E216" s="1">
        <v>0</v>
      </c>
      <c r="F216" s="1">
        <v>0</v>
      </c>
    </row>
    <row r="217" spans="1:6" x14ac:dyDescent="0.2">
      <c r="A217" t="str">
        <f t="shared" si="3"/>
        <v>13180</v>
      </c>
      <c r="B217" s="1">
        <v>13</v>
      </c>
      <c r="C217" s="1">
        <v>1</v>
      </c>
      <c r="D217" s="1">
        <v>8</v>
      </c>
      <c r="E217" s="1">
        <v>0</v>
      </c>
      <c r="F217" s="1">
        <v>0</v>
      </c>
    </row>
    <row r="218" spans="1:6" x14ac:dyDescent="0.2">
      <c r="A218" t="str">
        <f t="shared" si="3"/>
        <v>13190</v>
      </c>
      <c r="B218" s="1">
        <v>13</v>
      </c>
      <c r="C218" s="1">
        <v>1</v>
      </c>
      <c r="D218" s="1">
        <v>9</v>
      </c>
      <c r="E218" s="1">
        <v>0</v>
      </c>
      <c r="F218" s="1">
        <v>0</v>
      </c>
    </row>
    <row r="219" spans="1:6" x14ac:dyDescent="0.2">
      <c r="A219" t="str">
        <f t="shared" si="3"/>
        <v>131100</v>
      </c>
      <c r="B219" s="1">
        <v>13</v>
      </c>
      <c r="C219" s="1">
        <v>1</v>
      </c>
      <c r="D219" s="1">
        <v>10</v>
      </c>
      <c r="E219" s="1">
        <v>0</v>
      </c>
      <c r="F219" s="1">
        <v>0</v>
      </c>
    </row>
    <row r="220" spans="1:6" x14ac:dyDescent="0.2">
      <c r="A220" t="str">
        <f t="shared" si="3"/>
        <v>131110</v>
      </c>
      <c r="B220" s="1">
        <v>13</v>
      </c>
      <c r="C220" s="1">
        <v>1</v>
      </c>
      <c r="D220" s="1">
        <v>11</v>
      </c>
      <c r="E220" s="1">
        <v>0</v>
      </c>
      <c r="F220" s="1">
        <v>0</v>
      </c>
    </row>
    <row r="221" spans="1:6" x14ac:dyDescent="0.2">
      <c r="A221" t="str">
        <f t="shared" si="3"/>
        <v>131120</v>
      </c>
      <c r="B221" s="1">
        <v>13</v>
      </c>
      <c r="C221" s="1">
        <v>1</v>
      </c>
      <c r="D221" s="1">
        <v>12</v>
      </c>
      <c r="E221" s="1">
        <v>0</v>
      </c>
      <c r="F221" s="1">
        <v>0</v>
      </c>
    </row>
    <row r="222" spans="1:6" x14ac:dyDescent="0.2">
      <c r="A222" t="str">
        <f t="shared" si="3"/>
        <v>131130</v>
      </c>
      <c r="B222" s="1">
        <v>13</v>
      </c>
      <c r="C222" s="1">
        <v>1</v>
      </c>
      <c r="D222" s="1">
        <v>13</v>
      </c>
      <c r="E222" s="1">
        <v>0</v>
      </c>
      <c r="F222" s="1">
        <v>0</v>
      </c>
    </row>
    <row r="223" spans="1:6" x14ac:dyDescent="0.2">
      <c r="A223" t="str">
        <f t="shared" si="3"/>
        <v>13010</v>
      </c>
      <c r="B223" s="1">
        <v>13</v>
      </c>
      <c r="C223" s="1">
        <v>0</v>
      </c>
      <c r="D223" s="1">
        <v>1</v>
      </c>
      <c r="E223" s="1">
        <v>0</v>
      </c>
      <c r="F223" s="1">
        <v>0</v>
      </c>
    </row>
    <row r="224" spans="1:6" x14ac:dyDescent="0.2">
      <c r="A224" t="str">
        <f t="shared" si="3"/>
        <v>13020</v>
      </c>
      <c r="B224" s="1">
        <v>13</v>
      </c>
      <c r="C224" s="1">
        <v>0</v>
      </c>
      <c r="D224" s="1">
        <v>2</v>
      </c>
      <c r="E224" s="1">
        <v>0</v>
      </c>
      <c r="F224" s="1">
        <v>1</v>
      </c>
    </row>
    <row r="225" spans="1:6" x14ac:dyDescent="0.2">
      <c r="A225" t="str">
        <f t="shared" si="3"/>
        <v>13030</v>
      </c>
      <c r="B225" s="1">
        <v>13</v>
      </c>
      <c r="C225" s="1">
        <v>0</v>
      </c>
      <c r="D225" s="1">
        <v>3</v>
      </c>
      <c r="E225" s="1">
        <v>0</v>
      </c>
      <c r="F225" s="1">
        <v>1</v>
      </c>
    </row>
    <row r="226" spans="1:6" x14ac:dyDescent="0.2">
      <c r="A226" t="str">
        <f t="shared" si="3"/>
        <v>13040</v>
      </c>
      <c r="B226" s="1">
        <v>13</v>
      </c>
      <c r="C226" s="1">
        <v>0</v>
      </c>
      <c r="D226" s="1">
        <v>4</v>
      </c>
      <c r="E226" s="1">
        <v>0</v>
      </c>
      <c r="F226" s="1">
        <v>1</v>
      </c>
    </row>
    <row r="227" spans="1:6" x14ac:dyDescent="0.2">
      <c r="A227" t="str">
        <f t="shared" si="3"/>
        <v>13050</v>
      </c>
      <c r="B227" s="1">
        <v>13</v>
      </c>
      <c r="C227" s="1">
        <v>0</v>
      </c>
      <c r="D227" s="1">
        <v>5</v>
      </c>
      <c r="E227" s="1">
        <v>0</v>
      </c>
      <c r="F227" s="1">
        <v>1</v>
      </c>
    </row>
    <row r="228" spans="1:6" x14ac:dyDescent="0.2">
      <c r="A228" t="str">
        <f t="shared" si="3"/>
        <v>13060</v>
      </c>
      <c r="B228" s="1">
        <v>13</v>
      </c>
      <c r="C228" s="1">
        <v>0</v>
      </c>
      <c r="D228" s="1">
        <v>6</v>
      </c>
      <c r="E228" s="1">
        <v>0</v>
      </c>
      <c r="F228" s="1">
        <v>1</v>
      </c>
    </row>
    <row r="229" spans="1:6" x14ac:dyDescent="0.2">
      <c r="A229" t="str">
        <f t="shared" si="3"/>
        <v>13070</v>
      </c>
      <c r="B229" s="1">
        <v>13</v>
      </c>
      <c r="C229" s="1">
        <v>0</v>
      </c>
      <c r="D229" s="1">
        <v>7</v>
      </c>
      <c r="E229" s="1">
        <v>0</v>
      </c>
      <c r="F229" s="1">
        <v>0</v>
      </c>
    </row>
    <row r="230" spans="1:6" x14ac:dyDescent="0.2">
      <c r="A230" t="str">
        <f t="shared" si="3"/>
        <v>13080</v>
      </c>
      <c r="B230" s="1">
        <v>13</v>
      </c>
      <c r="C230" s="1">
        <v>0</v>
      </c>
      <c r="D230" s="1">
        <v>8</v>
      </c>
      <c r="E230" s="1">
        <v>0</v>
      </c>
      <c r="F230" s="1">
        <v>0</v>
      </c>
    </row>
    <row r="231" spans="1:6" x14ac:dyDescent="0.2">
      <c r="A231" t="str">
        <f t="shared" si="3"/>
        <v>13090</v>
      </c>
      <c r="B231" s="1">
        <v>13</v>
      </c>
      <c r="C231" s="1">
        <v>0</v>
      </c>
      <c r="D231" s="1">
        <v>9</v>
      </c>
      <c r="E231" s="1">
        <v>0</v>
      </c>
      <c r="F231" s="1">
        <v>0</v>
      </c>
    </row>
    <row r="232" spans="1:6" x14ac:dyDescent="0.2">
      <c r="A232" t="str">
        <f t="shared" si="3"/>
        <v>130100</v>
      </c>
      <c r="B232" s="1">
        <v>13</v>
      </c>
      <c r="C232" s="1">
        <v>0</v>
      </c>
      <c r="D232" s="1">
        <v>10</v>
      </c>
      <c r="E232" s="1">
        <v>0</v>
      </c>
      <c r="F232" s="1">
        <v>0</v>
      </c>
    </row>
    <row r="233" spans="1:6" x14ac:dyDescent="0.2">
      <c r="A233" t="str">
        <f t="shared" si="3"/>
        <v>130110</v>
      </c>
      <c r="B233" s="1">
        <v>13</v>
      </c>
      <c r="C233" s="1">
        <v>0</v>
      </c>
      <c r="D233" s="1">
        <v>11</v>
      </c>
      <c r="E233" s="1">
        <v>0</v>
      </c>
      <c r="F233" s="1">
        <v>0</v>
      </c>
    </row>
    <row r="234" spans="1:6" x14ac:dyDescent="0.2">
      <c r="A234" t="str">
        <f t="shared" si="3"/>
        <v>130120</v>
      </c>
      <c r="B234" s="1">
        <v>13</v>
      </c>
      <c r="C234" s="1">
        <v>0</v>
      </c>
      <c r="D234" s="1">
        <v>12</v>
      </c>
      <c r="E234" s="1">
        <v>0</v>
      </c>
      <c r="F234" s="1">
        <v>0</v>
      </c>
    </row>
    <row r="235" spans="1:6" x14ac:dyDescent="0.2">
      <c r="A235" t="str">
        <f t="shared" si="3"/>
        <v>130130</v>
      </c>
      <c r="B235" s="1">
        <v>13</v>
      </c>
      <c r="C235" s="1">
        <v>0</v>
      </c>
      <c r="D235" s="1">
        <v>13</v>
      </c>
      <c r="E235" s="1">
        <v>0</v>
      </c>
      <c r="F235" s="1">
        <v>0</v>
      </c>
    </row>
    <row r="236" spans="1:6" x14ac:dyDescent="0.2">
      <c r="A236" t="str">
        <f t="shared" si="3"/>
        <v>14110</v>
      </c>
      <c r="B236" s="1">
        <v>14</v>
      </c>
      <c r="C236" s="1">
        <v>1</v>
      </c>
      <c r="D236" s="1">
        <v>1</v>
      </c>
      <c r="E236" s="1">
        <v>0</v>
      </c>
      <c r="F236" s="1">
        <v>0</v>
      </c>
    </row>
    <row r="237" spans="1:6" x14ac:dyDescent="0.2">
      <c r="A237" t="str">
        <f t="shared" si="3"/>
        <v>14120</v>
      </c>
      <c r="B237" s="1">
        <v>14</v>
      </c>
      <c r="C237" s="1">
        <v>1</v>
      </c>
      <c r="D237" s="1">
        <v>2</v>
      </c>
      <c r="E237" s="1">
        <v>0</v>
      </c>
      <c r="F237" s="1">
        <v>0</v>
      </c>
    </row>
    <row r="238" spans="1:6" x14ac:dyDescent="0.2">
      <c r="A238" t="str">
        <f t="shared" si="3"/>
        <v>14130</v>
      </c>
      <c r="B238" s="1">
        <v>14</v>
      </c>
      <c r="C238" s="1">
        <v>1</v>
      </c>
      <c r="D238" s="1">
        <v>3</v>
      </c>
      <c r="E238" s="1">
        <v>0</v>
      </c>
      <c r="F238" s="1">
        <v>0</v>
      </c>
    </row>
    <row r="239" spans="1:6" x14ac:dyDescent="0.2">
      <c r="A239" t="str">
        <f t="shared" si="3"/>
        <v>14140</v>
      </c>
      <c r="B239" s="1">
        <v>14</v>
      </c>
      <c r="C239" s="1">
        <v>1</v>
      </c>
      <c r="D239" s="1">
        <v>4</v>
      </c>
      <c r="E239" s="1">
        <v>0</v>
      </c>
      <c r="F239" s="1">
        <v>0</v>
      </c>
    </row>
    <row r="240" spans="1:6" x14ac:dyDescent="0.2">
      <c r="A240" t="str">
        <f t="shared" si="3"/>
        <v>14150</v>
      </c>
      <c r="B240" s="1">
        <v>14</v>
      </c>
      <c r="C240" s="1">
        <v>1</v>
      </c>
      <c r="D240" s="1">
        <v>5</v>
      </c>
      <c r="E240" s="1">
        <v>0</v>
      </c>
      <c r="F240" s="1">
        <v>2</v>
      </c>
    </row>
    <row r="241" spans="1:6" x14ac:dyDescent="0.2">
      <c r="A241" t="str">
        <f t="shared" si="3"/>
        <v>14160</v>
      </c>
      <c r="B241" s="1">
        <v>14</v>
      </c>
      <c r="C241" s="1">
        <v>1</v>
      </c>
      <c r="D241" s="1">
        <v>6</v>
      </c>
      <c r="E241" s="1">
        <v>0</v>
      </c>
      <c r="F241" s="1">
        <v>2</v>
      </c>
    </row>
    <row r="242" spans="1:6" x14ac:dyDescent="0.2">
      <c r="A242" t="str">
        <f t="shared" si="3"/>
        <v>14170</v>
      </c>
      <c r="B242" s="1">
        <v>14</v>
      </c>
      <c r="C242" s="1">
        <v>1</v>
      </c>
      <c r="D242" s="1">
        <v>7</v>
      </c>
      <c r="E242" s="1">
        <v>0</v>
      </c>
      <c r="F242" s="1">
        <v>0</v>
      </c>
    </row>
    <row r="243" spans="1:6" x14ac:dyDescent="0.2">
      <c r="A243" t="str">
        <f t="shared" si="3"/>
        <v>14180</v>
      </c>
      <c r="B243" s="1">
        <v>14</v>
      </c>
      <c r="C243" s="1">
        <v>1</v>
      </c>
      <c r="D243" s="1">
        <v>8</v>
      </c>
      <c r="E243" s="1">
        <v>0</v>
      </c>
      <c r="F243" s="1">
        <v>0</v>
      </c>
    </row>
    <row r="244" spans="1:6" x14ac:dyDescent="0.2">
      <c r="A244" t="str">
        <f t="shared" si="3"/>
        <v>14190</v>
      </c>
      <c r="B244" s="1">
        <v>14</v>
      </c>
      <c r="C244" s="1">
        <v>1</v>
      </c>
      <c r="D244" s="1">
        <v>9</v>
      </c>
      <c r="E244" s="1">
        <v>0</v>
      </c>
      <c r="F244" s="1">
        <v>0</v>
      </c>
    </row>
    <row r="245" spans="1:6" x14ac:dyDescent="0.2">
      <c r="A245" t="str">
        <f t="shared" si="3"/>
        <v>141100</v>
      </c>
      <c r="B245" s="1">
        <v>14</v>
      </c>
      <c r="C245" s="1">
        <v>1</v>
      </c>
      <c r="D245" s="1">
        <v>10</v>
      </c>
      <c r="E245" s="1">
        <v>0</v>
      </c>
      <c r="F245" s="1">
        <v>0</v>
      </c>
    </row>
    <row r="246" spans="1:6" x14ac:dyDescent="0.2">
      <c r="A246" t="str">
        <f t="shared" si="3"/>
        <v>141110</v>
      </c>
      <c r="B246" s="1">
        <v>14</v>
      </c>
      <c r="C246" s="1">
        <v>1</v>
      </c>
      <c r="D246" s="1">
        <v>11</v>
      </c>
      <c r="E246" s="1">
        <v>0</v>
      </c>
      <c r="F246" s="1">
        <v>0</v>
      </c>
    </row>
    <row r="247" spans="1:6" x14ac:dyDescent="0.2">
      <c r="A247" t="str">
        <f t="shared" si="3"/>
        <v>141120</v>
      </c>
      <c r="B247" s="1">
        <v>14</v>
      </c>
      <c r="C247" s="1">
        <v>1</v>
      </c>
      <c r="D247" s="1">
        <v>12</v>
      </c>
      <c r="E247" s="1">
        <v>0</v>
      </c>
      <c r="F247" s="1">
        <v>0</v>
      </c>
    </row>
    <row r="248" spans="1:6" x14ac:dyDescent="0.2">
      <c r="A248" t="str">
        <f t="shared" si="3"/>
        <v>141130</v>
      </c>
      <c r="B248" s="1">
        <v>14</v>
      </c>
      <c r="C248" s="1">
        <v>1</v>
      </c>
      <c r="D248" s="1">
        <v>13</v>
      </c>
      <c r="E248" s="1">
        <v>0</v>
      </c>
      <c r="F248" s="1">
        <v>0</v>
      </c>
    </row>
    <row r="249" spans="1:6" x14ac:dyDescent="0.2">
      <c r="A249" t="str">
        <f t="shared" si="3"/>
        <v>14010</v>
      </c>
      <c r="B249" s="1">
        <v>14</v>
      </c>
      <c r="C249" s="1">
        <v>0</v>
      </c>
      <c r="D249" s="1">
        <v>1</v>
      </c>
      <c r="E249" s="1">
        <v>0</v>
      </c>
      <c r="F249" s="1">
        <v>0</v>
      </c>
    </row>
    <row r="250" spans="1:6" x14ac:dyDescent="0.2">
      <c r="A250" t="str">
        <f t="shared" si="3"/>
        <v>14020</v>
      </c>
      <c r="B250" s="1">
        <v>14</v>
      </c>
      <c r="C250" s="1">
        <v>0</v>
      </c>
      <c r="D250" s="1">
        <v>2</v>
      </c>
      <c r="E250" s="1">
        <v>0</v>
      </c>
      <c r="F250" s="1">
        <v>1</v>
      </c>
    </row>
    <row r="251" spans="1:6" x14ac:dyDescent="0.2">
      <c r="A251" t="str">
        <f t="shared" si="3"/>
        <v>14030</v>
      </c>
      <c r="B251" s="1">
        <v>14</v>
      </c>
      <c r="C251" s="1">
        <v>0</v>
      </c>
      <c r="D251" s="1">
        <v>3</v>
      </c>
      <c r="E251" s="1">
        <v>0</v>
      </c>
      <c r="F251" s="1">
        <v>1</v>
      </c>
    </row>
    <row r="252" spans="1:6" x14ac:dyDescent="0.2">
      <c r="A252" t="str">
        <f t="shared" si="3"/>
        <v>14040</v>
      </c>
      <c r="B252" s="1">
        <v>14</v>
      </c>
      <c r="C252" s="1">
        <v>0</v>
      </c>
      <c r="D252" s="1">
        <v>4</v>
      </c>
      <c r="E252" s="1">
        <v>0</v>
      </c>
      <c r="F252" s="1">
        <v>1</v>
      </c>
    </row>
    <row r="253" spans="1:6" x14ac:dyDescent="0.2">
      <c r="A253" t="str">
        <f t="shared" si="3"/>
        <v>14050</v>
      </c>
      <c r="B253" s="1">
        <v>14</v>
      </c>
      <c r="C253" s="1">
        <v>0</v>
      </c>
      <c r="D253" s="1">
        <v>5</v>
      </c>
      <c r="E253" s="1">
        <v>0</v>
      </c>
      <c r="F253" s="1">
        <v>1</v>
      </c>
    </row>
    <row r="254" spans="1:6" x14ac:dyDescent="0.2">
      <c r="A254" t="str">
        <f t="shared" si="3"/>
        <v>14060</v>
      </c>
      <c r="B254" s="1">
        <v>14</v>
      </c>
      <c r="C254" s="1">
        <v>0</v>
      </c>
      <c r="D254" s="1">
        <v>6</v>
      </c>
      <c r="E254" s="1">
        <v>0</v>
      </c>
      <c r="F254" s="1">
        <v>1</v>
      </c>
    </row>
    <row r="255" spans="1:6" x14ac:dyDescent="0.2">
      <c r="A255" t="str">
        <f t="shared" si="3"/>
        <v>14070</v>
      </c>
      <c r="B255" s="1">
        <v>14</v>
      </c>
      <c r="C255" s="1">
        <v>0</v>
      </c>
      <c r="D255" s="1">
        <v>7</v>
      </c>
      <c r="E255" s="1">
        <v>0</v>
      </c>
      <c r="F255" s="1">
        <v>0</v>
      </c>
    </row>
    <row r="256" spans="1:6" x14ac:dyDescent="0.2">
      <c r="A256" t="str">
        <f t="shared" si="3"/>
        <v>14080</v>
      </c>
      <c r="B256" s="1">
        <v>14</v>
      </c>
      <c r="C256" s="1">
        <v>0</v>
      </c>
      <c r="D256" s="1">
        <v>8</v>
      </c>
      <c r="E256" s="1">
        <v>0</v>
      </c>
      <c r="F256" s="1">
        <v>0</v>
      </c>
    </row>
    <row r="257" spans="1:6" x14ac:dyDescent="0.2">
      <c r="A257" t="str">
        <f t="shared" si="3"/>
        <v>14090</v>
      </c>
      <c r="B257" s="1">
        <v>14</v>
      </c>
      <c r="C257" s="1">
        <v>0</v>
      </c>
      <c r="D257" s="1">
        <v>9</v>
      </c>
      <c r="E257" s="1">
        <v>0</v>
      </c>
      <c r="F257" s="1">
        <v>0</v>
      </c>
    </row>
    <row r="258" spans="1:6" x14ac:dyDescent="0.2">
      <c r="A258" t="str">
        <f t="shared" ref="A258:A321" si="4">TEXT(B258,0)&amp;TEXT(C258,0)&amp;TEXT(D258,0)&amp;TEXT(E258,0)</f>
        <v>140100</v>
      </c>
      <c r="B258" s="1">
        <v>14</v>
      </c>
      <c r="C258" s="1">
        <v>0</v>
      </c>
      <c r="D258" s="1">
        <v>10</v>
      </c>
      <c r="E258" s="1">
        <v>0</v>
      </c>
      <c r="F258" s="1">
        <v>0</v>
      </c>
    </row>
    <row r="259" spans="1:6" x14ac:dyDescent="0.2">
      <c r="A259" t="str">
        <f t="shared" si="4"/>
        <v>14011</v>
      </c>
      <c r="B259" s="1">
        <v>14</v>
      </c>
      <c r="C259" s="1">
        <v>0</v>
      </c>
      <c r="D259" s="1">
        <v>1</v>
      </c>
      <c r="E259" s="1">
        <v>1</v>
      </c>
      <c r="F259" s="1">
        <v>0</v>
      </c>
    </row>
    <row r="260" spans="1:6" x14ac:dyDescent="0.2">
      <c r="A260" t="str">
        <f t="shared" si="4"/>
        <v>140110</v>
      </c>
      <c r="B260" s="1">
        <v>14</v>
      </c>
      <c r="C260" s="1">
        <v>0</v>
      </c>
      <c r="D260" s="1">
        <v>11</v>
      </c>
      <c r="E260" s="1">
        <v>0</v>
      </c>
      <c r="F260" s="1">
        <v>0</v>
      </c>
    </row>
    <row r="261" spans="1:6" x14ac:dyDescent="0.2">
      <c r="A261" t="str">
        <f t="shared" si="4"/>
        <v>140120</v>
      </c>
      <c r="B261" s="1">
        <v>14</v>
      </c>
      <c r="C261" s="1">
        <v>0</v>
      </c>
      <c r="D261" s="1">
        <v>12</v>
      </c>
      <c r="E261" s="1">
        <v>0</v>
      </c>
      <c r="F261" s="1">
        <v>0</v>
      </c>
    </row>
    <row r="262" spans="1:6" x14ac:dyDescent="0.2">
      <c r="A262" t="str">
        <f t="shared" si="4"/>
        <v>14021</v>
      </c>
      <c r="B262" s="1">
        <v>14</v>
      </c>
      <c r="C262" s="1">
        <v>0</v>
      </c>
      <c r="D262" s="1">
        <v>2</v>
      </c>
      <c r="E262" s="1">
        <v>1</v>
      </c>
      <c r="F262" s="1">
        <v>3</v>
      </c>
    </row>
    <row r="263" spans="1:6" x14ac:dyDescent="0.2">
      <c r="A263" t="str">
        <f t="shared" si="4"/>
        <v>140130</v>
      </c>
      <c r="B263" s="1">
        <v>14</v>
      </c>
      <c r="C263" s="1">
        <v>0</v>
      </c>
      <c r="D263" s="1">
        <v>13</v>
      </c>
      <c r="E263" s="1">
        <v>0</v>
      </c>
      <c r="F263" s="1">
        <v>0</v>
      </c>
    </row>
    <row r="264" spans="1:6" x14ac:dyDescent="0.2">
      <c r="A264" t="str">
        <f t="shared" si="4"/>
        <v>14031</v>
      </c>
      <c r="B264" s="1">
        <v>14</v>
      </c>
      <c r="C264" s="1">
        <v>0</v>
      </c>
      <c r="D264" s="1">
        <v>3</v>
      </c>
      <c r="E264" s="1">
        <v>1</v>
      </c>
      <c r="F264" s="1">
        <v>3</v>
      </c>
    </row>
    <row r="265" spans="1:6" x14ac:dyDescent="0.2">
      <c r="A265" t="str">
        <f t="shared" si="4"/>
        <v>14041</v>
      </c>
      <c r="B265" s="1">
        <v>14</v>
      </c>
      <c r="C265" s="1">
        <v>0</v>
      </c>
      <c r="D265" s="1">
        <v>4</v>
      </c>
      <c r="E265" s="1">
        <v>1</v>
      </c>
      <c r="F265" s="1">
        <v>3</v>
      </c>
    </row>
    <row r="266" spans="1:6" x14ac:dyDescent="0.2">
      <c r="A266" t="str">
        <f t="shared" si="4"/>
        <v>14051</v>
      </c>
      <c r="B266" s="1">
        <v>14</v>
      </c>
      <c r="C266" s="1">
        <v>0</v>
      </c>
      <c r="D266" s="1">
        <v>5</v>
      </c>
      <c r="E266" s="1">
        <v>1</v>
      </c>
      <c r="F266" s="1">
        <v>3</v>
      </c>
    </row>
    <row r="267" spans="1:6" x14ac:dyDescent="0.2">
      <c r="A267" t="str">
        <f t="shared" si="4"/>
        <v>14061</v>
      </c>
      <c r="B267" s="1">
        <v>14</v>
      </c>
      <c r="C267" s="1">
        <v>0</v>
      </c>
      <c r="D267" s="1">
        <v>6</v>
      </c>
      <c r="E267" s="1">
        <v>1</v>
      </c>
      <c r="F267" s="1">
        <v>3</v>
      </c>
    </row>
    <row r="268" spans="1:6" x14ac:dyDescent="0.2">
      <c r="A268" t="str">
        <f t="shared" si="4"/>
        <v>14071</v>
      </c>
      <c r="B268" s="1">
        <v>14</v>
      </c>
      <c r="C268" s="1">
        <v>0</v>
      </c>
      <c r="D268" s="1">
        <v>7</v>
      </c>
      <c r="E268" s="1">
        <v>1</v>
      </c>
      <c r="F268" s="1">
        <v>3</v>
      </c>
    </row>
    <row r="269" spans="1:6" x14ac:dyDescent="0.2">
      <c r="A269" t="str">
        <f t="shared" si="4"/>
        <v>14081</v>
      </c>
      <c r="B269" s="1">
        <v>14</v>
      </c>
      <c r="C269" s="1">
        <v>0</v>
      </c>
      <c r="D269" s="1">
        <v>8</v>
      </c>
      <c r="E269" s="1">
        <v>1</v>
      </c>
      <c r="F269" s="1">
        <v>0</v>
      </c>
    </row>
    <row r="270" spans="1:6" x14ac:dyDescent="0.2">
      <c r="A270" t="str">
        <f t="shared" si="4"/>
        <v>14091</v>
      </c>
      <c r="B270" s="1">
        <v>14</v>
      </c>
      <c r="C270" s="1">
        <v>0</v>
      </c>
      <c r="D270" s="1">
        <v>9</v>
      </c>
      <c r="E270" s="1">
        <v>1</v>
      </c>
      <c r="F270" s="1">
        <v>0</v>
      </c>
    </row>
    <row r="271" spans="1:6" x14ac:dyDescent="0.2">
      <c r="A271" t="str">
        <f t="shared" si="4"/>
        <v>140101</v>
      </c>
      <c r="B271" s="1">
        <v>14</v>
      </c>
      <c r="C271" s="1">
        <v>0</v>
      </c>
      <c r="D271" s="1">
        <v>10</v>
      </c>
      <c r="E271" s="1">
        <v>1</v>
      </c>
      <c r="F271" s="1">
        <v>0</v>
      </c>
    </row>
    <row r="272" spans="1:6" x14ac:dyDescent="0.2">
      <c r="A272" t="str">
        <f t="shared" si="4"/>
        <v>140111</v>
      </c>
      <c r="B272" s="1">
        <v>14</v>
      </c>
      <c r="C272" s="1">
        <v>0</v>
      </c>
      <c r="D272" s="1">
        <v>11</v>
      </c>
      <c r="E272" s="1">
        <v>1</v>
      </c>
      <c r="F272" s="1">
        <v>0</v>
      </c>
    </row>
    <row r="273" spans="1:6" x14ac:dyDescent="0.2">
      <c r="A273" t="str">
        <f t="shared" si="4"/>
        <v>140121</v>
      </c>
      <c r="B273" s="1">
        <v>14</v>
      </c>
      <c r="C273" s="1">
        <v>0</v>
      </c>
      <c r="D273" s="1">
        <v>12</v>
      </c>
      <c r="E273" s="1">
        <v>1</v>
      </c>
      <c r="F273" s="1">
        <v>0</v>
      </c>
    </row>
    <row r="274" spans="1:6" x14ac:dyDescent="0.2">
      <c r="A274" t="str">
        <f t="shared" si="4"/>
        <v>140131</v>
      </c>
      <c r="B274" s="1">
        <v>14</v>
      </c>
      <c r="C274" s="1">
        <v>0</v>
      </c>
      <c r="D274" s="1">
        <v>13</v>
      </c>
      <c r="E274" s="1">
        <v>1</v>
      </c>
      <c r="F274" s="1">
        <v>0</v>
      </c>
    </row>
    <row r="275" spans="1:6" x14ac:dyDescent="0.2">
      <c r="A275" t="str">
        <f t="shared" si="4"/>
        <v>15110</v>
      </c>
      <c r="B275" s="1">
        <v>15</v>
      </c>
      <c r="C275" s="1">
        <v>1</v>
      </c>
      <c r="D275" s="1">
        <v>1</v>
      </c>
      <c r="E275" s="1">
        <v>0</v>
      </c>
      <c r="F275" s="1">
        <v>0</v>
      </c>
    </row>
    <row r="276" spans="1:6" x14ac:dyDescent="0.2">
      <c r="A276" t="str">
        <f t="shared" si="4"/>
        <v>15120</v>
      </c>
      <c r="B276" s="1">
        <v>15</v>
      </c>
      <c r="C276" s="1">
        <v>1</v>
      </c>
      <c r="D276" s="1">
        <v>2</v>
      </c>
      <c r="E276" s="1">
        <v>0</v>
      </c>
      <c r="F276" s="1">
        <v>0</v>
      </c>
    </row>
    <row r="277" spans="1:6" x14ac:dyDescent="0.2">
      <c r="A277" t="str">
        <f t="shared" si="4"/>
        <v>15130</v>
      </c>
      <c r="B277" s="1">
        <v>15</v>
      </c>
      <c r="C277" s="1">
        <v>1</v>
      </c>
      <c r="D277" s="1">
        <v>3</v>
      </c>
      <c r="E277" s="1">
        <v>0</v>
      </c>
      <c r="F277" s="1">
        <v>0</v>
      </c>
    </row>
    <row r="278" spans="1:6" x14ac:dyDescent="0.2">
      <c r="A278" t="str">
        <f t="shared" si="4"/>
        <v>15140</v>
      </c>
      <c r="B278" s="1">
        <v>15</v>
      </c>
      <c r="C278" s="1">
        <v>1</v>
      </c>
      <c r="D278" s="1">
        <v>4</v>
      </c>
      <c r="E278" s="1">
        <v>0</v>
      </c>
      <c r="F278" s="1">
        <v>2</v>
      </c>
    </row>
    <row r="279" spans="1:6" x14ac:dyDescent="0.2">
      <c r="A279" t="str">
        <f t="shared" si="4"/>
        <v>15150</v>
      </c>
      <c r="B279" s="1">
        <v>15</v>
      </c>
      <c r="C279" s="1">
        <v>1</v>
      </c>
      <c r="D279" s="1">
        <v>5</v>
      </c>
      <c r="E279" s="1">
        <v>0</v>
      </c>
      <c r="F279" s="1">
        <v>2</v>
      </c>
    </row>
    <row r="280" spans="1:6" x14ac:dyDescent="0.2">
      <c r="A280" t="str">
        <f t="shared" si="4"/>
        <v>15160</v>
      </c>
      <c r="B280" s="1">
        <v>15</v>
      </c>
      <c r="C280" s="1">
        <v>1</v>
      </c>
      <c r="D280" s="1">
        <v>6</v>
      </c>
      <c r="E280" s="1">
        <v>0</v>
      </c>
      <c r="F280" s="1">
        <v>2</v>
      </c>
    </row>
    <row r="281" spans="1:6" x14ac:dyDescent="0.2">
      <c r="A281" t="str">
        <f t="shared" si="4"/>
        <v>15170</v>
      </c>
      <c r="B281" s="1">
        <v>15</v>
      </c>
      <c r="C281" s="1">
        <v>1</v>
      </c>
      <c r="D281" s="1">
        <v>7</v>
      </c>
      <c r="E281" s="1">
        <v>0</v>
      </c>
      <c r="F281" s="1">
        <v>0</v>
      </c>
    </row>
    <row r="282" spans="1:6" x14ac:dyDescent="0.2">
      <c r="A282" t="str">
        <f t="shared" si="4"/>
        <v>15180</v>
      </c>
      <c r="B282" s="1">
        <v>15</v>
      </c>
      <c r="C282" s="1">
        <v>1</v>
      </c>
      <c r="D282" s="1">
        <v>8</v>
      </c>
      <c r="E282" s="1">
        <v>0</v>
      </c>
      <c r="F282" s="1">
        <v>0</v>
      </c>
    </row>
    <row r="283" spans="1:6" x14ac:dyDescent="0.2">
      <c r="A283" t="str">
        <f t="shared" si="4"/>
        <v>15190</v>
      </c>
      <c r="B283" s="1">
        <v>15</v>
      </c>
      <c r="C283" s="1">
        <v>1</v>
      </c>
      <c r="D283" s="1">
        <v>9</v>
      </c>
      <c r="E283" s="1">
        <v>0</v>
      </c>
      <c r="F283" s="1">
        <v>0</v>
      </c>
    </row>
    <row r="284" spans="1:6" x14ac:dyDescent="0.2">
      <c r="A284" t="str">
        <f t="shared" si="4"/>
        <v>151100</v>
      </c>
      <c r="B284" s="1">
        <v>15</v>
      </c>
      <c r="C284" s="1">
        <v>1</v>
      </c>
      <c r="D284" s="1">
        <v>10</v>
      </c>
      <c r="E284" s="1">
        <v>0</v>
      </c>
      <c r="F284" s="1">
        <v>0</v>
      </c>
    </row>
    <row r="285" spans="1:6" x14ac:dyDescent="0.2">
      <c r="A285" t="str">
        <f t="shared" si="4"/>
        <v>151110</v>
      </c>
      <c r="B285" s="1">
        <v>15</v>
      </c>
      <c r="C285" s="1">
        <v>1</v>
      </c>
      <c r="D285" s="1">
        <v>11</v>
      </c>
      <c r="E285" s="1">
        <v>0</v>
      </c>
      <c r="F285" s="1">
        <v>0</v>
      </c>
    </row>
    <row r="286" spans="1:6" x14ac:dyDescent="0.2">
      <c r="A286" t="str">
        <f t="shared" si="4"/>
        <v>151120</v>
      </c>
      <c r="B286" s="1">
        <v>15</v>
      </c>
      <c r="C286" s="1">
        <v>1</v>
      </c>
      <c r="D286" s="1">
        <v>12</v>
      </c>
      <c r="E286" s="1">
        <v>0</v>
      </c>
      <c r="F286" s="1">
        <v>0</v>
      </c>
    </row>
    <row r="287" spans="1:6" x14ac:dyDescent="0.2">
      <c r="A287" t="str">
        <f t="shared" si="4"/>
        <v>151130</v>
      </c>
      <c r="B287" s="1">
        <v>15</v>
      </c>
      <c r="C287" s="1">
        <v>1</v>
      </c>
      <c r="D287" s="1">
        <v>13</v>
      </c>
      <c r="E287" s="1">
        <v>0</v>
      </c>
      <c r="F287" s="1">
        <v>0</v>
      </c>
    </row>
    <row r="288" spans="1:6" x14ac:dyDescent="0.2">
      <c r="A288" t="str">
        <f t="shared" si="4"/>
        <v>15010</v>
      </c>
      <c r="B288" s="1">
        <v>15</v>
      </c>
      <c r="C288" s="1">
        <v>0</v>
      </c>
      <c r="D288" s="1">
        <v>1</v>
      </c>
      <c r="E288" s="1">
        <v>0</v>
      </c>
      <c r="F288" s="1">
        <v>0</v>
      </c>
    </row>
    <row r="289" spans="1:6" x14ac:dyDescent="0.2">
      <c r="A289" t="str">
        <f t="shared" si="4"/>
        <v>15020</v>
      </c>
      <c r="B289" s="1">
        <v>15</v>
      </c>
      <c r="C289" s="1">
        <v>0</v>
      </c>
      <c r="D289" s="1">
        <v>2</v>
      </c>
      <c r="E289" s="1">
        <v>0</v>
      </c>
      <c r="F289" s="1">
        <v>1</v>
      </c>
    </row>
    <row r="290" spans="1:6" x14ac:dyDescent="0.2">
      <c r="A290" t="str">
        <f t="shared" si="4"/>
        <v>15030</v>
      </c>
      <c r="B290" s="1">
        <v>15</v>
      </c>
      <c r="C290" s="1">
        <v>0</v>
      </c>
      <c r="D290" s="1">
        <v>3</v>
      </c>
      <c r="E290" s="1">
        <v>0</v>
      </c>
      <c r="F290" s="1">
        <v>1</v>
      </c>
    </row>
    <row r="291" spans="1:6" x14ac:dyDescent="0.2">
      <c r="A291" t="str">
        <f t="shared" si="4"/>
        <v>15040</v>
      </c>
      <c r="B291" s="1">
        <v>15</v>
      </c>
      <c r="C291" s="1">
        <v>0</v>
      </c>
      <c r="D291" s="1">
        <v>4</v>
      </c>
      <c r="E291" s="1">
        <v>0</v>
      </c>
      <c r="F291" s="1">
        <v>1</v>
      </c>
    </row>
    <row r="292" spans="1:6" x14ac:dyDescent="0.2">
      <c r="A292" t="str">
        <f t="shared" si="4"/>
        <v>15050</v>
      </c>
      <c r="B292" s="1">
        <v>15</v>
      </c>
      <c r="C292" s="1">
        <v>0</v>
      </c>
      <c r="D292" s="1">
        <v>5</v>
      </c>
      <c r="E292" s="1">
        <v>0</v>
      </c>
      <c r="F292" s="1">
        <v>1</v>
      </c>
    </row>
    <row r="293" spans="1:6" x14ac:dyDescent="0.2">
      <c r="A293" t="str">
        <f t="shared" si="4"/>
        <v>15060</v>
      </c>
      <c r="B293" s="1">
        <v>15</v>
      </c>
      <c r="C293" s="1">
        <v>0</v>
      </c>
      <c r="D293" s="1">
        <v>6</v>
      </c>
      <c r="E293" s="1">
        <v>0</v>
      </c>
      <c r="F293" s="1">
        <v>1</v>
      </c>
    </row>
    <row r="294" spans="1:6" x14ac:dyDescent="0.2">
      <c r="A294" t="str">
        <f t="shared" si="4"/>
        <v>15070</v>
      </c>
      <c r="B294" s="1">
        <v>15</v>
      </c>
      <c r="C294" s="1">
        <v>0</v>
      </c>
      <c r="D294" s="1">
        <v>7</v>
      </c>
      <c r="E294" s="1">
        <v>0</v>
      </c>
      <c r="F294" s="1">
        <v>0</v>
      </c>
    </row>
    <row r="295" spans="1:6" x14ac:dyDescent="0.2">
      <c r="A295" t="str">
        <f t="shared" si="4"/>
        <v>15080</v>
      </c>
      <c r="B295" s="1">
        <v>15</v>
      </c>
      <c r="C295" s="1">
        <v>0</v>
      </c>
      <c r="D295" s="1">
        <v>8</v>
      </c>
      <c r="E295" s="1">
        <v>0</v>
      </c>
      <c r="F295" s="1">
        <v>0</v>
      </c>
    </row>
    <row r="296" spans="1:6" x14ac:dyDescent="0.2">
      <c r="A296" t="str">
        <f t="shared" si="4"/>
        <v>15090</v>
      </c>
      <c r="B296" s="1">
        <v>15</v>
      </c>
      <c r="C296" s="1">
        <v>0</v>
      </c>
      <c r="D296" s="1">
        <v>9</v>
      </c>
      <c r="E296" s="1">
        <v>0</v>
      </c>
      <c r="F296" s="1">
        <v>0</v>
      </c>
    </row>
    <row r="297" spans="1:6" x14ac:dyDescent="0.2">
      <c r="A297" t="str">
        <f t="shared" si="4"/>
        <v>150100</v>
      </c>
      <c r="B297" s="1">
        <v>15</v>
      </c>
      <c r="C297" s="1">
        <v>0</v>
      </c>
      <c r="D297" s="1">
        <v>10</v>
      </c>
      <c r="E297" s="1">
        <v>0</v>
      </c>
      <c r="F297" s="1">
        <v>0</v>
      </c>
    </row>
    <row r="298" spans="1:6" x14ac:dyDescent="0.2">
      <c r="A298" t="str">
        <f t="shared" si="4"/>
        <v>150110</v>
      </c>
      <c r="B298" s="1">
        <v>15</v>
      </c>
      <c r="C298" s="1">
        <v>0</v>
      </c>
      <c r="D298" s="1">
        <v>11</v>
      </c>
      <c r="E298" s="1">
        <v>0</v>
      </c>
      <c r="F298" s="1">
        <v>0</v>
      </c>
    </row>
    <row r="299" spans="1:6" x14ac:dyDescent="0.2">
      <c r="A299" t="str">
        <f t="shared" si="4"/>
        <v>150120</v>
      </c>
      <c r="B299" s="1">
        <v>15</v>
      </c>
      <c r="C299" s="1">
        <v>0</v>
      </c>
      <c r="D299" s="1">
        <v>12</v>
      </c>
      <c r="E299" s="1">
        <v>0</v>
      </c>
      <c r="F299" s="1">
        <v>0</v>
      </c>
    </row>
    <row r="300" spans="1:6" x14ac:dyDescent="0.2">
      <c r="A300" t="str">
        <f t="shared" si="4"/>
        <v>150130</v>
      </c>
      <c r="B300" s="1">
        <v>15</v>
      </c>
      <c r="C300" s="1">
        <v>0</v>
      </c>
      <c r="D300" s="1">
        <v>13</v>
      </c>
      <c r="E300" s="1">
        <v>0</v>
      </c>
      <c r="F300" s="1">
        <v>0</v>
      </c>
    </row>
    <row r="301" spans="1:6" x14ac:dyDescent="0.2">
      <c r="A301" t="str">
        <f t="shared" si="4"/>
        <v>16110</v>
      </c>
      <c r="B301" s="1">
        <v>16</v>
      </c>
      <c r="C301" s="1">
        <v>1</v>
      </c>
      <c r="D301" s="1">
        <v>1</v>
      </c>
      <c r="E301" s="1">
        <v>0</v>
      </c>
      <c r="F301" s="1">
        <v>0</v>
      </c>
    </row>
    <row r="302" spans="1:6" x14ac:dyDescent="0.2">
      <c r="A302" t="str">
        <f t="shared" si="4"/>
        <v>16120</v>
      </c>
      <c r="B302" s="1">
        <v>16</v>
      </c>
      <c r="C302" s="1">
        <v>1</v>
      </c>
      <c r="D302" s="1">
        <v>2</v>
      </c>
      <c r="E302" s="1">
        <v>0</v>
      </c>
      <c r="F302" s="1">
        <v>0</v>
      </c>
    </row>
    <row r="303" spans="1:6" x14ac:dyDescent="0.2">
      <c r="A303" t="str">
        <f t="shared" si="4"/>
        <v>16130</v>
      </c>
      <c r="B303" s="1">
        <v>16</v>
      </c>
      <c r="C303" s="1">
        <v>1</v>
      </c>
      <c r="D303" s="1">
        <v>3</v>
      </c>
      <c r="E303" s="1">
        <v>0</v>
      </c>
      <c r="F303" s="1">
        <v>0</v>
      </c>
    </row>
    <row r="304" spans="1:6" x14ac:dyDescent="0.2">
      <c r="A304" t="str">
        <f t="shared" si="4"/>
        <v>16140</v>
      </c>
      <c r="B304" s="1">
        <v>16</v>
      </c>
      <c r="C304" s="1">
        <v>1</v>
      </c>
      <c r="D304" s="1">
        <v>4</v>
      </c>
      <c r="E304" s="1">
        <v>0</v>
      </c>
      <c r="F304" s="1">
        <v>2</v>
      </c>
    </row>
    <row r="305" spans="1:6" x14ac:dyDescent="0.2">
      <c r="A305" t="str">
        <f t="shared" si="4"/>
        <v>16150</v>
      </c>
      <c r="B305" s="1">
        <v>16</v>
      </c>
      <c r="C305" s="1">
        <v>1</v>
      </c>
      <c r="D305" s="1">
        <v>5</v>
      </c>
      <c r="E305" s="1">
        <v>0</v>
      </c>
      <c r="F305" s="1">
        <v>2</v>
      </c>
    </row>
    <row r="306" spans="1:6" x14ac:dyDescent="0.2">
      <c r="A306" t="str">
        <f t="shared" si="4"/>
        <v>16160</v>
      </c>
      <c r="B306" s="1">
        <v>16</v>
      </c>
      <c r="C306" s="1">
        <v>1</v>
      </c>
      <c r="D306" s="1">
        <v>6</v>
      </c>
      <c r="E306" s="1">
        <v>0</v>
      </c>
      <c r="F306" s="1">
        <v>2</v>
      </c>
    </row>
    <row r="307" spans="1:6" x14ac:dyDescent="0.2">
      <c r="A307" t="str">
        <f t="shared" si="4"/>
        <v>16170</v>
      </c>
      <c r="B307" s="1">
        <v>16</v>
      </c>
      <c r="C307" s="1">
        <v>1</v>
      </c>
      <c r="D307" s="1">
        <v>7</v>
      </c>
      <c r="E307" s="1">
        <v>0</v>
      </c>
      <c r="F307" s="1">
        <v>0</v>
      </c>
    </row>
    <row r="308" spans="1:6" x14ac:dyDescent="0.2">
      <c r="A308" t="str">
        <f t="shared" si="4"/>
        <v>16180</v>
      </c>
      <c r="B308" s="1">
        <v>16</v>
      </c>
      <c r="C308" s="1">
        <v>1</v>
      </c>
      <c r="D308" s="1">
        <v>8</v>
      </c>
      <c r="E308" s="1">
        <v>0</v>
      </c>
      <c r="F308" s="1">
        <v>0</v>
      </c>
    </row>
    <row r="309" spans="1:6" x14ac:dyDescent="0.2">
      <c r="A309" t="str">
        <f t="shared" si="4"/>
        <v>16190</v>
      </c>
      <c r="B309" s="1">
        <v>16</v>
      </c>
      <c r="C309" s="1">
        <v>1</v>
      </c>
      <c r="D309" s="1">
        <v>9</v>
      </c>
      <c r="E309" s="1">
        <v>0</v>
      </c>
      <c r="F309" s="1">
        <v>0</v>
      </c>
    </row>
    <row r="310" spans="1:6" x14ac:dyDescent="0.2">
      <c r="A310" t="str">
        <f t="shared" si="4"/>
        <v>161100</v>
      </c>
      <c r="B310" s="1">
        <v>16</v>
      </c>
      <c r="C310" s="1">
        <v>1</v>
      </c>
      <c r="D310" s="1">
        <v>10</v>
      </c>
      <c r="E310" s="1">
        <v>0</v>
      </c>
      <c r="F310" s="1">
        <v>0</v>
      </c>
    </row>
    <row r="311" spans="1:6" x14ac:dyDescent="0.2">
      <c r="A311" t="str">
        <f t="shared" si="4"/>
        <v>161110</v>
      </c>
      <c r="B311" s="1">
        <v>16</v>
      </c>
      <c r="C311" s="1">
        <v>1</v>
      </c>
      <c r="D311" s="1">
        <v>11</v>
      </c>
      <c r="E311" s="1">
        <v>0</v>
      </c>
      <c r="F311" s="1">
        <v>0</v>
      </c>
    </row>
    <row r="312" spans="1:6" x14ac:dyDescent="0.2">
      <c r="A312" t="str">
        <f t="shared" si="4"/>
        <v>161120</v>
      </c>
      <c r="B312" s="1">
        <v>16</v>
      </c>
      <c r="C312" s="1">
        <v>1</v>
      </c>
      <c r="D312" s="1">
        <v>12</v>
      </c>
      <c r="E312" s="1">
        <v>0</v>
      </c>
      <c r="F312" s="1">
        <v>0</v>
      </c>
    </row>
    <row r="313" spans="1:6" x14ac:dyDescent="0.2">
      <c r="A313" t="str">
        <f t="shared" si="4"/>
        <v>161130</v>
      </c>
      <c r="B313" s="1">
        <v>16</v>
      </c>
      <c r="C313" s="1">
        <v>1</v>
      </c>
      <c r="D313" s="1">
        <v>13</v>
      </c>
      <c r="E313" s="1">
        <v>0</v>
      </c>
      <c r="F313" s="1">
        <v>0</v>
      </c>
    </row>
    <row r="314" spans="1:6" x14ac:dyDescent="0.2">
      <c r="A314" t="str">
        <f t="shared" si="4"/>
        <v>16010</v>
      </c>
      <c r="B314" s="1">
        <v>16</v>
      </c>
      <c r="C314" s="1">
        <v>0</v>
      </c>
      <c r="D314" s="1">
        <v>1</v>
      </c>
      <c r="E314" s="1">
        <v>0</v>
      </c>
      <c r="F314" s="1">
        <v>0</v>
      </c>
    </row>
    <row r="315" spans="1:6" x14ac:dyDescent="0.2">
      <c r="A315" t="str">
        <f t="shared" si="4"/>
        <v>16020</v>
      </c>
      <c r="B315" s="1">
        <v>16</v>
      </c>
      <c r="C315" s="1">
        <v>0</v>
      </c>
      <c r="D315" s="1">
        <v>2</v>
      </c>
      <c r="E315" s="1">
        <v>0</v>
      </c>
      <c r="F315" s="1">
        <v>1</v>
      </c>
    </row>
    <row r="316" spans="1:6" x14ac:dyDescent="0.2">
      <c r="A316" t="str">
        <f t="shared" si="4"/>
        <v>16030</v>
      </c>
      <c r="B316" s="1">
        <v>16</v>
      </c>
      <c r="C316" s="1">
        <v>0</v>
      </c>
      <c r="D316" s="1">
        <v>3</v>
      </c>
      <c r="E316" s="1">
        <v>0</v>
      </c>
      <c r="F316" s="1">
        <v>1</v>
      </c>
    </row>
    <row r="317" spans="1:6" x14ac:dyDescent="0.2">
      <c r="A317" t="str">
        <f t="shared" si="4"/>
        <v>16040</v>
      </c>
      <c r="B317" s="1">
        <v>16</v>
      </c>
      <c r="C317" s="1">
        <v>0</v>
      </c>
      <c r="D317" s="1">
        <v>4</v>
      </c>
      <c r="E317" s="1">
        <v>0</v>
      </c>
      <c r="F317" s="1">
        <v>1</v>
      </c>
    </row>
    <row r="318" spans="1:6" x14ac:dyDescent="0.2">
      <c r="A318" t="str">
        <f t="shared" si="4"/>
        <v>16050</v>
      </c>
      <c r="B318" s="1">
        <v>16</v>
      </c>
      <c r="C318" s="1">
        <v>0</v>
      </c>
      <c r="D318" s="1">
        <v>5</v>
      </c>
      <c r="E318" s="1">
        <v>0</v>
      </c>
      <c r="F318" s="1">
        <v>1</v>
      </c>
    </row>
    <row r="319" spans="1:6" x14ac:dyDescent="0.2">
      <c r="A319" t="str">
        <f t="shared" si="4"/>
        <v>16060</v>
      </c>
      <c r="B319" s="1">
        <v>16</v>
      </c>
      <c r="C319" s="1">
        <v>0</v>
      </c>
      <c r="D319" s="1">
        <v>6</v>
      </c>
      <c r="E319" s="1">
        <v>0</v>
      </c>
      <c r="F319" s="1">
        <v>1</v>
      </c>
    </row>
    <row r="320" spans="1:6" x14ac:dyDescent="0.2">
      <c r="A320" t="str">
        <f t="shared" si="4"/>
        <v>16070</v>
      </c>
      <c r="B320" s="1">
        <v>16</v>
      </c>
      <c r="C320" s="1">
        <v>0</v>
      </c>
      <c r="D320" s="1">
        <v>7</v>
      </c>
      <c r="E320" s="1">
        <v>0</v>
      </c>
      <c r="F320" s="1">
        <v>0</v>
      </c>
    </row>
    <row r="321" spans="1:6" x14ac:dyDescent="0.2">
      <c r="A321" t="str">
        <f t="shared" si="4"/>
        <v>16080</v>
      </c>
      <c r="B321" s="1">
        <v>16</v>
      </c>
      <c r="C321" s="1">
        <v>0</v>
      </c>
      <c r="D321" s="1">
        <v>8</v>
      </c>
      <c r="E321" s="1">
        <v>0</v>
      </c>
      <c r="F321" s="1">
        <v>0</v>
      </c>
    </row>
    <row r="322" spans="1:6" x14ac:dyDescent="0.2">
      <c r="A322" t="str">
        <f t="shared" ref="A322:A385" si="5">TEXT(B322,0)&amp;TEXT(C322,0)&amp;TEXT(D322,0)&amp;TEXT(E322,0)</f>
        <v>16011</v>
      </c>
      <c r="B322" s="1">
        <v>16</v>
      </c>
      <c r="C322" s="1">
        <v>0</v>
      </c>
      <c r="D322" s="1">
        <v>1</v>
      </c>
      <c r="E322" s="1">
        <v>1</v>
      </c>
      <c r="F322" s="1">
        <v>3</v>
      </c>
    </row>
    <row r="323" spans="1:6" x14ac:dyDescent="0.2">
      <c r="A323" t="str">
        <f t="shared" si="5"/>
        <v>16090</v>
      </c>
      <c r="B323" s="1">
        <v>16</v>
      </c>
      <c r="C323" s="1">
        <v>0</v>
      </c>
      <c r="D323" s="1">
        <v>9</v>
      </c>
      <c r="E323" s="1">
        <v>0</v>
      </c>
      <c r="F323" s="1">
        <v>0</v>
      </c>
    </row>
    <row r="324" spans="1:6" x14ac:dyDescent="0.2">
      <c r="A324" t="str">
        <f t="shared" si="5"/>
        <v>160100</v>
      </c>
      <c r="B324" s="1">
        <v>16</v>
      </c>
      <c r="C324" s="1">
        <v>0</v>
      </c>
      <c r="D324" s="1">
        <v>10</v>
      </c>
      <c r="E324" s="1">
        <v>0</v>
      </c>
      <c r="F324" s="1">
        <v>0</v>
      </c>
    </row>
    <row r="325" spans="1:6" x14ac:dyDescent="0.2">
      <c r="A325" t="str">
        <f t="shared" si="5"/>
        <v>16021</v>
      </c>
      <c r="B325" s="1">
        <v>16</v>
      </c>
      <c r="C325" s="1">
        <v>0</v>
      </c>
      <c r="D325" s="1">
        <v>2</v>
      </c>
      <c r="E325" s="1">
        <v>1</v>
      </c>
      <c r="F325" s="1">
        <v>3</v>
      </c>
    </row>
    <row r="326" spans="1:6" x14ac:dyDescent="0.2">
      <c r="A326" t="str">
        <f t="shared" si="5"/>
        <v>160110</v>
      </c>
      <c r="B326" s="1">
        <v>16</v>
      </c>
      <c r="C326" s="1">
        <v>0</v>
      </c>
      <c r="D326" s="1">
        <v>11</v>
      </c>
      <c r="E326" s="1">
        <v>0</v>
      </c>
      <c r="F326" s="1">
        <v>0</v>
      </c>
    </row>
    <row r="327" spans="1:6" x14ac:dyDescent="0.2">
      <c r="A327" t="str">
        <f t="shared" si="5"/>
        <v>160120</v>
      </c>
      <c r="B327" s="1">
        <v>16</v>
      </c>
      <c r="C327" s="1">
        <v>0</v>
      </c>
      <c r="D327" s="1">
        <v>12</v>
      </c>
      <c r="E327" s="1">
        <v>0</v>
      </c>
      <c r="F327" s="1">
        <v>0</v>
      </c>
    </row>
    <row r="328" spans="1:6" x14ac:dyDescent="0.2">
      <c r="A328" t="str">
        <f t="shared" si="5"/>
        <v>16031</v>
      </c>
      <c r="B328" s="1">
        <v>16</v>
      </c>
      <c r="C328" s="1">
        <v>0</v>
      </c>
      <c r="D328" s="1">
        <v>3</v>
      </c>
      <c r="E328" s="1">
        <v>1</v>
      </c>
      <c r="F328" s="1">
        <v>3</v>
      </c>
    </row>
    <row r="329" spans="1:6" x14ac:dyDescent="0.2">
      <c r="A329" t="str">
        <f t="shared" si="5"/>
        <v>160130</v>
      </c>
      <c r="B329" s="1">
        <v>16</v>
      </c>
      <c r="C329" s="1">
        <v>0</v>
      </c>
      <c r="D329" s="1">
        <v>13</v>
      </c>
      <c r="E329" s="1">
        <v>0</v>
      </c>
      <c r="F329" s="1">
        <v>0</v>
      </c>
    </row>
    <row r="330" spans="1:6" x14ac:dyDescent="0.2">
      <c r="A330" t="str">
        <f t="shared" si="5"/>
        <v>16041</v>
      </c>
      <c r="B330" s="1">
        <v>16</v>
      </c>
      <c r="C330" s="1">
        <v>0</v>
      </c>
      <c r="D330" s="1">
        <v>4</v>
      </c>
      <c r="E330" s="1">
        <v>1</v>
      </c>
      <c r="F330" s="1">
        <v>3</v>
      </c>
    </row>
    <row r="331" spans="1:6" x14ac:dyDescent="0.2">
      <c r="A331" t="str">
        <f t="shared" si="5"/>
        <v>16051</v>
      </c>
      <c r="B331" s="1">
        <v>16</v>
      </c>
      <c r="C331" s="1">
        <v>0</v>
      </c>
      <c r="D331" s="1">
        <v>5</v>
      </c>
      <c r="E331" s="1">
        <v>1</v>
      </c>
      <c r="F331" s="1">
        <v>3</v>
      </c>
    </row>
    <row r="332" spans="1:6" x14ac:dyDescent="0.2">
      <c r="A332" t="str">
        <f t="shared" si="5"/>
        <v>16061</v>
      </c>
      <c r="B332" s="1">
        <v>16</v>
      </c>
      <c r="C332" s="1">
        <v>0</v>
      </c>
      <c r="D332" s="1">
        <v>6</v>
      </c>
      <c r="E332" s="1">
        <v>1</v>
      </c>
      <c r="F332" s="1">
        <v>3</v>
      </c>
    </row>
    <row r="333" spans="1:6" x14ac:dyDescent="0.2">
      <c r="A333" t="str">
        <f t="shared" si="5"/>
        <v>16071</v>
      </c>
      <c r="B333" s="1">
        <v>16</v>
      </c>
      <c r="C333" s="1">
        <v>0</v>
      </c>
      <c r="D333" s="1">
        <v>7</v>
      </c>
      <c r="E333" s="1">
        <v>1</v>
      </c>
      <c r="F333" s="1">
        <v>3</v>
      </c>
    </row>
    <row r="334" spans="1:6" x14ac:dyDescent="0.2">
      <c r="A334" t="str">
        <f t="shared" si="5"/>
        <v>16081</v>
      </c>
      <c r="B334" s="1">
        <v>16</v>
      </c>
      <c r="C334" s="1">
        <v>0</v>
      </c>
      <c r="D334" s="1">
        <v>8</v>
      </c>
      <c r="E334" s="1">
        <v>1</v>
      </c>
      <c r="F334" s="1">
        <v>3</v>
      </c>
    </row>
    <row r="335" spans="1:6" x14ac:dyDescent="0.2">
      <c r="A335" t="str">
        <f t="shared" si="5"/>
        <v>16091</v>
      </c>
      <c r="B335" s="1">
        <v>16</v>
      </c>
      <c r="C335" s="1">
        <v>0</v>
      </c>
      <c r="D335" s="1">
        <v>9</v>
      </c>
      <c r="E335" s="1">
        <v>1</v>
      </c>
      <c r="F335" s="1">
        <v>3</v>
      </c>
    </row>
    <row r="336" spans="1:6" x14ac:dyDescent="0.2">
      <c r="A336" t="str">
        <f t="shared" si="5"/>
        <v>160101</v>
      </c>
      <c r="B336" s="1">
        <v>16</v>
      </c>
      <c r="C336" s="1">
        <v>0</v>
      </c>
      <c r="D336" s="1">
        <v>10</v>
      </c>
      <c r="E336" s="1">
        <v>1</v>
      </c>
      <c r="F336" s="1">
        <v>3</v>
      </c>
    </row>
    <row r="337" spans="1:6" x14ac:dyDescent="0.2">
      <c r="A337" t="str">
        <f t="shared" si="5"/>
        <v>160111</v>
      </c>
      <c r="B337" s="1">
        <v>16</v>
      </c>
      <c r="C337" s="1">
        <v>0</v>
      </c>
      <c r="D337" s="1">
        <v>11</v>
      </c>
      <c r="E337" s="1">
        <v>1</v>
      </c>
      <c r="F337" s="1">
        <v>3</v>
      </c>
    </row>
    <row r="338" spans="1:6" x14ac:dyDescent="0.2">
      <c r="A338" t="str">
        <f t="shared" si="5"/>
        <v>160121</v>
      </c>
      <c r="B338" s="1">
        <v>16</v>
      </c>
      <c r="C338" s="1">
        <v>0</v>
      </c>
      <c r="D338" s="1">
        <v>12</v>
      </c>
      <c r="E338" s="1">
        <v>1</v>
      </c>
      <c r="F338" s="1">
        <v>3</v>
      </c>
    </row>
    <row r="339" spans="1:6" x14ac:dyDescent="0.2">
      <c r="A339" t="str">
        <f t="shared" si="5"/>
        <v>160131</v>
      </c>
      <c r="B339" s="1">
        <v>16</v>
      </c>
      <c r="C339" s="1">
        <v>0</v>
      </c>
      <c r="D339" s="1">
        <v>13</v>
      </c>
      <c r="E339" s="1">
        <v>1</v>
      </c>
      <c r="F339" s="1">
        <v>3</v>
      </c>
    </row>
    <row r="340" spans="1:6" x14ac:dyDescent="0.2">
      <c r="A340" t="str">
        <f t="shared" si="5"/>
        <v>17110</v>
      </c>
      <c r="B340" s="1">
        <v>17</v>
      </c>
      <c r="C340" s="1">
        <v>1</v>
      </c>
      <c r="D340" s="1">
        <v>1</v>
      </c>
      <c r="E340" s="1">
        <v>0</v>
      </c>
      <c r="F340" s="1">
        <v>0</v>
      </c>
    </row>
    <row r="341" spans="1:6" x14ac:dyDescent="0.2">
      <c r="A341" t="str">
        <f t="shared" si="5"/>
        <v>17120</v>
      </c>
      <c r="B341" s="1">
        <v>17</v>
      </c>
      <c r="C341" s="1">
        <v>1</v>
      </c>
      <c r="D341" s="1">
        <v>2</v>
      </c>
      <c r="E341" s="1">
        <v>0</v>
      </c>
      <c r="F341" s="1">
        <v>0</v>
      </c>
    </row>
    <row r="342" spans="1:6" x14ac:dyDescent="0.2">
      <c r="A342" t="str">
        <f t="shared" si="5"/>
        <v>17130</v>
      </c>
      <c r="B342" s="1">
        <v>17</v>
      </c>
      <c r="C342" s="1">
        <v>1</v>
      </c>
      <c r="D342" s="1">
        <v>3</v>
      </c>
      <c r="E342" s="1">
        <v>0</v>
      </c>
      <c r="F342" s="1">
        <v>2</v>
      </c>
    </row>
    <row r="343" spans="1:6" x14ac:dyDescent="0.2">
      <c r="A343" t="str">
        <f t="shared" si="5"/>
        <v>17140</v>
      </c>
      <c r="B343" s="1">
        <v>17</v>
      </c>
      <c r="C343" s="1">
        <v>1</v>
      </c>
      <c r="D343" s="1">
        <v>4</v>
      </c>
      <c r="E343" s="1">
        <v>0</v>
      </c>
      <c r="F343" s="1">
        <v>2</v>
      </c>
    </row>
    <row r="344" spans="1:6" x14ac:dyDescent="0.2">
      <c r="A344" t="str">
        <f t="shared" si="5"/>
        <v>17150</v>
      </c>
      <c r="B344" s="1">
        <v>17</v>
      </c>
      <c r="C344" s="1">
        <v>1</v>
      </c>
      <c r="D344" s="1">
        <v>5</v>
      </c>
      <c r="E344" s="1">
        <v>0</v>
      </c>
      <c r="F344" s="1">
        <v>2</v>
      </c>
    </row>
    <row r="345" spans="1:6" x14ac:dyDescent="0.2">
      <c r="A345" t="str">
        <f t="shared" si="5"/>
        <v>17160</v>
      </c>
      <c r="B345" s="1">
        <v>17</v>
      </c>
      <c r="C345" s="1">
        <v>1</v>
      </c>
      <c r="D345" s="1">
        <v>6</v>
      </c>
      <c r="E345" s="1">
        <v>0</v>
      </c>
      <c r="F345" s="1">
        <v>2</v>
      </c>
    </row>
    <row r="346" spans="1:6" x14ac:dyDescent="0.2">
      <c r="A346" t="str">
        <f t="shared" si="5"/>
        <v>17170</v>
      </c>
      <c r="B346" s="1">
        <v>17</v>
      </c>
      <c r="C346" s="1">
        <v>1</v>
      </c>
      <c r="D346" s="1">
        <v>7</v>
      </c>
      <c r="E346" s="1">
        <v>0</v>
      </c>
      <c r="F346" s="1">
        <v>0</v>
      </c>
    </row>
    <row r="347" spans="1:6" x14ac:dyDescent="0.2">
      <c r="A347" t="str">
        <f t="shared" si="5"/>
        <v>17180</v>
      </c>
      <c r="B347" s="1">
        <v>17</v>
      </c>
      <c r="C347" s="1">
        <v>1</v>
      </c>
      <c r="D347" s="1">
        <v>8</v>
      </c>
      <c r="E347" s="1">
        <v>0</v>
      </c>
      <c r="F347" s="1">
        <v>0</v>
      </c>
    </row>
    <row r="348" spans="1:6" x14ac:dyDescent="0.2">
      <c r="A348" t="str">
        <f t="shared" si="5"/>
        <v>17190</v>
      </c>
      <c r="B348" s="1">
        <v>17</v>
      </c>
      <c r="C348" s="1">
        <v>1</v>
      </c>
      <c r="D348" s="1">
        <v>9</v>
      </c>
      <c r="E348" s="1">
        <v>0</v>
      </c>
      <c r="F348" s="1">
        <v>0</v>
      </c>
    </row>
    <row r="349" spans="1:6" x14ac:dyDescent="0.2">
      <c r="A349" t="str">
        <f t="shared" si="5"/>
        <v>171100</v>
      </c>
      <c r="B349" s="1">
        <v>17</v>
      </c>
      <c r="C349" s="1">
        <v>1</v>
      </c>
      <c r="D349" s="1">
        <v>10</v>
      </c>
      <c r="E349" s="1">
        <v>0</v>
      </c>
      <c r="F349" s="1">
        <v>0</v>
      </c>
    </row>
    <row r="350" spans="1:6" x14ac:dyDescent="0.2">
      <c r="A350" t="str">
        <f t="shared" si="5"/>
        <v>171110</v>
      </c>
      <c r="B350" s="1">
        <v>17</v>
      </c>
      <c r="C350" s="1">
        <v>1</v>
      </c>
      <c r="D350" s="1">
        <v>11</v>
      </c>
      <c r="E350" s="1">
        <v>0</v>
      </c>
      <c r="F350" s="1">
        <v>0</v>
      </c>
    </row>
    <row r="351" spans="1:6" x14ac:dyDescent="0.2">
      <c r="A351" t="str">
        <f t="shared" si="5"/>
        <v>171120</v>
      </c>
      <c r="B351" s="1">
        <v>17</v>
      </c>
      <c r="C351" s="1">
        <v>1</v>
      </c>
      <c r="D351" s="1">
        <v>12</v>
      </c>
      <c r="E351" s="1">
        <v>0</v>
      </c>
      <c r="F351" s="1">
        <v>0</v>
      </c>
    </row>
    <row r="352" spans="1:6" x14ac:dyDescent="0.2">
      <c r="A352" t="str">
        <f t="shared" si="5"/>
        <v>171130</v>
      </c>
      <c r="B352" s="1">
        <v>17</v>
      </c>
      <c r="C352" s="1">
        <v>1</v>
      </c>
      <c r="D352" s="1">
        <v>13</v>
      </c>
      <c r="E352" s="1">
        <v>0</v>
      </c>
      <c r="F352" s="1">
        <v>0</v>
      </c>
    </row>
    <row r="353" spans="1:6" x14ac:dyDescent="0.2">
      <c r="A353" t="str">
        <f t="shared" si="5"/>
        <v>17010</v>
      </c>
      <c r="B353" s="1">
        <v>17</v>
      </c>
      <c r="C353" s="1">
        <v>0</v>
      </c>
      <c r="D353" s="1">
        <v>1</v>
      </c>
      <c r="E353" s="1">
        <v>0</v>
      </c>
      <c r="F353" s="1">
        <v>1</v>
      </c>
    </row>
    <row r="354" spans="1:6" x14ac:dyDescent="0.2">
      <c r="A354" t="str">
        <f t="shared" si="5"/>
        <v>17020</v>
      </c>
      <c r="B354" s="1">
        <v>17</v>
      </c>
      <c r="C354" s="1">
        <v>0</v>
      </c>
      <c r="D354" s="1">
        <v>2</v>
      </c>
      <c r="E354" s="1">
        <v>0</v>
      </c>
      <c r="F354" s="1">
        <v>1</v>
      </c>
    </row>
    <row r="355" spans="1:6" x14ac:dyDescent="0.2">
      <c r="A355" t="str">
        <f t="shared" si="5"/>
        <v>17030</v>
      </c>
      <c r="B355" s="1">
        <v>17</v>
      </c>
      <c r="C355" s="1">
        <v>0</v>
      </c>
      <c r="D355" s="1">
        <v>3</v>
      </c>
      <c r="E355" s="1">
        <v>0</v>
      </c>
      <c r="F355" s="1">
        <v>1</v>
      </c>
    </row>
    <row r="356" spans="1:6" x14ac:dyDescent="0.2">
      <c r="A356" t="str">
        <f t="shared" si="5"/>
        <v>17040</v>
      </c>
      <c r="B356" s="1">
        <v>17</v>
      </c>
      <c r="C356" s="1">
        <v>0</v>
      </c>
      <c r="D356" s="1">
        <v>4</v>
      </c>
      <c r="E356" s="1">
        <v>0</v>
      </c>
      <c r="F356" s="1">
        <v>1</v>
      </c>
    </row>
    <row r="357" spans="1:6" x14ac:dyDescent="0.2">
      <c r="A357" t="str">
        <f t="shared" si="5"/>
        <v>17050</v>
      </c>
      <c r="B357" s="1">
        <v>17</v>
      </c>
      <c r="C357" s="1">
        <v>0</v>
      </c>
      <c r="D357" s="1">
        <v>5</v>
      </c>
      <c r="E357" s="1">
        <v>0</v>
      </c>
      <c r="F357" s="1">
        <v>1</v>
      </c>
    </row>
    <row r="358" spans="1:6" x14ac:dyDescent="0.2">
      <c r="A358" t="str">
        <f t="shared" si="5"/>
        <v>17060</v>
      </c>
      <c r="B358" s="1">
        <v>17</v>
      </c>
      <c r="C358" s="1">
        <v>0</v>
      </c>
      <c r="D358" s="1">
        <v>6</v>
      </c>
      <c r="E358" s="1">
        <v>0</v>
      </c>
      <c r="F358" s="1">
        <v>1</v>
      </c>
    </row>
    <row r="359" spans="1:6" x14ac:dyDescent="0.2">
      <c r="A359" t="str">
        <f t="shared" si="5"/>
        <v>17070</v>
      </c>
      <c r="B359" s="1">
        <v>17</v>
      </c>
      <c r="C359" s="1">
        <v>0</v>
      </c>
      <c r="D359" s="1">
        <v>7</v>
      </c>
      <c r="E359" s="1">
        <v>0</v>
      </c>
      <c r="F359" s="1">
        <v>1</v>
      </c>
    </row>
    <row r="360" spans="1:6" x14ac:dyDescent="0.2">
      <c r="A360" t="str">
        <f t="shared" si="5"/>
        <v>17080</v>
      </c>
      <c r="B360" s="1">
        <v>17</v>
      </c>
      <c r="C360" s="1">
        <v>0</v>
      </c>
      <c r="D360" s="1">
        <v>8</v>
      </c>
      <c r="E360" s="1">
        <v>0</v>
      </c>
      <c r="F360" s="1">
        <v>1</v>
      </c>
    </row>
    <row r="361" spans="1:6" x14ac:dyDescent="0.2">
      <c r="A361" t="str">
        <f t="shared" si="5"/>
        <v>17090</v>
      </c>
      <c r="B361" s="1">
        <v>17</v>
      </c>
      <c r="C361" s="1">
        <v>0</v>
      </c>
      <c r="D361" s="1">
        <v>9</v>
      </c>
      <c r="E361" s="1">
        <v>0</v>
      </c>
      <c r="F361" s="1">
        <v>1</v>
      </c>
    </row>
    <row r="362" spans="1:6" x14ac:dyDescent="0.2">
      <c r="A362" t="str">
        <f t="shared" si="5"/>
        <v>170100</v>
      </c>
      <c r="B362" s="1">
        <v>17</v>
      </c>
      <c r="C362" s="1">
        <v>0</v>
      </c>
      <c r="D362" s="1">
        <v>10</v>
      </c>
      <c r="E362" s="1">
        <v>0</v>
      </c>
      <c r="F362" s="1">
        <v>1</v>
      </c>
    </row>
    <row r="363" spans="1:6" x14ac:dyDescent="0.2">
      <c r="A363" t="str">
        <f t="shared" si="5"/>
        <v>170110</v>
      </c>
      <c r="B363" s="1">
        <v>17</v>
      </c>
      <c r="C363" s="1">
        <v>0</v>
      </c>
      <c r="D363" s="1">
        <v>11</v>
      </c>
      <c r="E363" s="1">
        <v>0</v>
      </c>
      <c r="F363" s="1">
        <v>1</v>
      </c>
    </row>
    <row r="364" spans="1:6" x14ac:dyDescent="0.2">
      <c r="A364" t="str">
        <f t="shared" si="5"/>
        <v>170120</v>
      </c>
      <c r="B364" s="1">
        <v>17</v>
      </c>
      <c r="C364" s="1">
        <v>0</v>
      </c>
      <c r="D364" s="1">
        <v>12</v>
      </c>
      <c r="E364" s="1">
        <v>0</v>
      </c>
      <c r="F364" s="1">
        <v>1</v>
      </c>
    </row>
    <row r="365" spans="1:6" x14ac:dyDescent="0.2">
      <c r="A365" t="str">
        <f t="shared" si="5"/>
        <v>170130</v>
      </c>
      <c r="B365" s="1">
        <v>17</v>
      </c>
      <c r="C365" s="1">
        <v>0</v>
      </c>
      <c r="D365" s="1">
        <v>13</v>
      </c>
      <c r="E365" s="1">
        <v>0</v>
      </c>
      <c r="F365" s="1">
        <v>1</v>
      </c>
    </row>
    <row r="366" spans="1:6" x14ac:dyDescent="0.2">
      <c r="A366" t="str">
        <f t="shared" si="5"/>
        <v>18110</v>
      </c>
      <c r="B366" s="1">
        <v>18</v>
      </c>
      <c r="C366" s="1">
        <v>1</v>
      </c>
      <c r="D366" s="1">
        <v>1</v>
      </c>
      <c r="E366" s="1">
        <v>0</v>
      </c>
      <c r="F366" s="1">
        <v>0</v>
      </c>
    </row>
    <row r="367" spans="1:6" x14ac:dyDescent="0.2">
      <c r="A367" t="str">
        <f t="shared" si="5"/>
        <v>18120</v>
      </c>
      <c r="B367" s="1">
        <v>18</v>
      </c>
      <c r="C367" s="1">
        <v>1</v>
      </c>
      <c r="D367" s="1">
        <v>2</v>
      </c>
      <c r="E367" s="1">
        <v>0</v>
      </c>
      <c r="F367" s="1">
        <v>1</v>
      </c>
    </row>
    <row r="368" spans="1:6" x14ac:dyDescent="0.2">
      <c r="A368" t="str">
        <f t="shared" si="5"/>
        <v>18130</v>
      </c>
      <c r="B368" s="1">
        <v>18</v>
      </c>
      <c r="C368" s="1">
        <v>1</v>
      </c>
      <c r="D368" s="1">
        <v>3</v>
      </c>
      <c r="E368" s="1">
        <v>0</v>
      </c>
      <c r="F368" s="1">
        <v>2</v>
      </c>
    </row>
    <row r="369" spans="1:6" x14ac:dyDescent="0.2">
      <c r="A369" t="str">
        <f t="shared" si="5"/>
        <v>18140</v>
      </c>
      <c r="B369" s="1">
        <v>18</v>
      </c>
      <c r="C369" s="1">
        <v>1</v>
      </c>
      <c r="D369" s="1">
        <v>4</v>
      </c>
      <c r="E369" s="1">
        <v>0</v>
      </c>
      <c r="F369" s="1">
        <v>2</v>
      </c>
    </row>
    <row r="370" spans="1:6" x14ac:dyDescent="0.2">
      <c r="A370" t="str">
        <f t="shared" si="5"/>
        <v>18150</v>
      </c>
      <c r="B370" s="1">
        <v>18</v>
      </c>
      <c r="C370" s="1">
        <v>1</v>
      </c>
      <c r="D370" s="1">
        <v>5</v>
      </c>
      <c r="E370" s="1">
        <v>0</v>
      </c>
      <c r="F370" s="1">
        <v>2</v>
      </c>
    </row>
    <row r="371" spans="1:6" x14ac:dyDescent="0.2">
      <c r="A371" t="str">
        <f t="shared" si="5"/>
        <v>18160</v>
      </c>
      <c r="B371" s="1">
        <v>18</v>
      </c>
      <c r="C371" s="1">
        <v>1</v>
      </c>
      <c r="D371" s="1">
        <v>6</v>
      </c>
      <c r="E371" s="1">
        <v>0</v>
      </c>
      <c r="F371" s="1">
        <v>2</v>
      </c>
    </row>
    <row r="372" spans="1:6" x14ac:dyDescent="0.2">
      <c r="A372" t="str">
        <f t="shared" si="5"/>
        <v>18170</v>
      </c>
      <c r="B372" s="1">
        <v>18</v>
      </c>
      <c r="C372" s="1">
        <v>1</v>
      </c>
      <c r="D372" s="1">
        <v>7</v>
      </c>
      <c r="E372" s="1">
        <v>0</v>
      </c>
      <c r="F372" s="1">
        <v>1</v>
      </c>
    </row>
    <row r="373" spans="1:6" x14ac:dyDescent="0.2">
      <c r="A373" t="str">
        <f t="shared" si="5"/>
        <v>18180</v>
      </c>
      <c r="B373" s="1">
        <v>18</v>
      </c>
      <c r="C373" s="1">
        <v>1</v>
      </c>
      <c r="D373" s="1">
        <v>8</v>
      </c>
      <c r="E373" s="1">
        <v>0</v>
      </c>
      <c r="F373" s="1">
        <v>1</v>
      </c>
    </row>
    <row r="374" spans="1:6" x14ac:dyDescent="0.2">
      <c r="A374" t="str">
        <f t="shared" si="5"/>
        <v>18190</v>
      </c>
      <c r="B374" s="1">
        <v>18</v>
      </c>
      <c r="C374" s="1">
        <v>1</v>
      </c>
      <c r="D374" s="1">
        <v>9</v>
      </c>
      <c r="E374" s="1">
        <v>0</v>
      </c>
      <c r="F374" s="1">
        <v>0</v>
      </c>
    </row>
    <row r="375" spans="1:6" x14ac:dyDescent="0.2">
      <c r="A375" t="str">
        <f t="shared" si="5"/>
        <v>181100</v>
      </c>
      <c r="B375" s="1">
        <v>18</v>
      </c>
      <c r="C375" s="1">
        <v>1</v>
      </c>
      <c r="D375" s="1">
        <v>10</v>
      </c>
      <c r="E375" s="1">
        <v>0</v>
      </c>
      <c r="F375" s="1">
        <v>0</v>
      </c>
    </row>
    <row r="376" spans="1:6" x14ac:dyDescent="0.2">
      <c r="A376" t="str">
        <f t="shared" si="5"/>
        <v>181110</v>
      </c>
      <c r="B376" s="1">
        <v>18</v>
      </c>
      <c r="C376" s="1">
        <v>1</v>
      </c>
      <c r="D376" s="1">
        <v>11</v>
      </c>
      <c r="E376" s="1">
        <v>0</v>
      </c>
      <c r="F376" s="1">
        <v>0</v>
      </c>
    </row>
    <row r="377" spans="1:6" x14ac:dyDescent="0.2">
      <c r="A377" t="str">
        <f t="shared" si="5"/>
        <v>181120</v>
      </c>
      <c r="B377" s="1">
        <v>18</v>
      </c>
      <c r="C377" s="1">
        <v>1</v>
      </c>
      <c r="D377" s="1">
        <v>12</v>
      </c>
      <c r="E377" s="1">
        <v>0</v>
      </c>
      <c r="F377" s="1">
        <v>0</v>
      </c>
    </row>
    <row r="378" spans="1:6" x14ac:dyDescent="0.2">
      <c r="A378" t="str">
        <f t="shared" si="5"/>
        <v>181130</v>
      </c>
      <c r="B378" s="1">
        <v>18</v>
      </c>
      <c r="C378" s="1">
        <v>1</v>
      </c>
      <c r="D378" s="1">
        <v>13</v>
      </c>
      <c r="E378" s="1">
        <v>0</v>
      </c>
      <c r="F378" s="1">
        <v>0</v>
      </c>
    </row>
    <row r="379" spans="1:6" x14ac:dyDescent="0.2">
      <c r="A379" t="str">
        <f t="shared" si="5"/>
        <v>18010</v>
      </c>
      <c r="B379" s="1">
        <v>18</v>
      </c>
      <c r="C379" s="1">
        <v>0</v>
      </c>
      <c r="D379" s="1">
        <v>1</v>
      </c>
      <c r="E379" s="1">
        <v>0</v>
      </c>
      <c r="F379" s="1">
        <v>1</v>
      </c>
    </row>
    <row r="380" spans="1:6" x14ac:dyDescent="0.2">
      <c r="A380" t="str">
        <f t="shared" si="5"/>
        <v>18020</v>
      </c>
      <c r="B380" s="1">
        <v>18</v>
      </c>
      <c r="C380" s="1">
        <v>0</v>
      </c>
      <c r="D380" s="1">
        <v>2</v>
      </c>
      <c r="E380" s="1">
        <v>0</v>
      </c>
      <c r="F380" s="1">
        <v>1</v>
      </c>
    </row>
    <row r="381" spans="1:6" x14ac:dyDescent="0.2">
      <c r="A381" t="str">
        <f t="shared" si="5"/>
        <v>18030</v>
      </c>
      <c r="B381" s="1">
        <v>18</v>
      </c>
      <c r="C381" s="1">
        <v>0</v>
      </c>
      <c r="D381" s="1">
        <v>3</v>
      </c>
      <c r="E381" s="1">
        <v>0</v>
      </c>
      <c r="F381" s="1">
        <v>1</v>
      </c>
    </row>
    <row r="382" spans="1:6" x14ac:dyDescent="0.2">
      <c r="A382" t="str">
        <f t="shared" si="5"/>
        <v>18040</v>
      </c>
      <c r="B382" s="1">
        <v>18</v>
      </c>
      <c r="C382" s="1">
        <v>0</v>
      </c>
      <c r="D382" s="1">
        <v>4</v>
      </c>
      <c r="E382" s="1">
        <v>0</v>
      </c>
      <c r="F382" s="1">
        <v>1</v>
      </c>
    </row>
    <row r="383" spans="1:6" x14ac:dyDescent="0.2">
      <c r="A383" t="str">
        <f t="shared" si="5"/>
        <v>18050</v>
      </c>
      <c r="B383" s="1">
        <v>18</v>
      </c>
      <c r="C383" s="1">
        <v>0</v>
      </c>
      <c r="D383" s="1">
        <v>5</v>
      </c>
      <c r="E383" s="1">
        <v>0</v>
      </c>
      <c r="F383" s="1">
        <v>1</v>
      </c>
    </row>
    <row r="384" spans="1:6" x14ac:dyDescent="0.2">
      <c r="A384" t="str">
        <f t="shared" si="5"/>
        <v>18060</v>
      </c>
      <c r="B384" s="1">
        <v>18</v>
      </c>
      <c r="C384" s="1">
        <v>0</v>
      </c>
      <c r="D384" s="1">
        <v>6</v>
      </c>
      <c r="E384" s="1">
        <v>0</v>
      </c>
      <c r="F384" s="1">
        <v>1</v>
      </c>
    </row>
    <row r="385" spans="1:6" x14ac:dyDescent="0.2">
      <c r="A385" t="str">
        <f t="shared" si="5"/>
        <v>18011</v>
      </c>
      <c r="B385" s="1">
        <v>18</v>
      </c>
      <c r="C385" s="1">
        <v>0</v>
      </c>
      <c r="D385" s="1">
        <v>1</v>
      </c>
      <c r="E385" s="1">
        <v>1</v>
      </c>
      <c r="F385" s="1">
        <v>1</v>
      </c>
    </row>
    <row r="386" spans="1:6" x14ac:dyDescent="0.2">
      <c r="A386" t="str">
        <f t="shared" ref="A386:A449" si="6">TEXT(B386,0)&amp;TEXT(C386,0)&amp;TEXT(D386,0)&amp;TEXT(E386,0)</f>
        <v>18021</v>
      </c>
      <c r="B386" s="1">
        <v>18</v>
      </c>
      <c r="C386" s="1">
        <v>0</v>
      </c>
      <c r="D386" s="1">
        <v>2</v>
      </c>
      <c r="E386" s="1">
        <v>1</v>
      </c>
      <c r="F386" s="1">
        <v>3</v>
      </c>
    </row>
    <row r="387" spans="1:6" x14ac:dyDescent="0.2">
      <c r="A387" t="str">
        <f t="shared" si="6"/>
        <v>18070</v>
      </c>
      <c r="B387" s="1">
        <v>18</v>
      </c>
      <c r="C387" s="1">
        <v>0</v>
      </c>
      <c r="D387" s="1">
        <v>7</v>
      </c>
      <c r="E387" s="1">
        <v>0</v>
      </c>
      <c r="F387" s="1">
        <v>1</v>
      </c>
    </row>
    <row r="388" spans="1:6" x14ac:dyDescent="0.2">
      <c r="A388" t="str">
        <f t="shared" si="6"/>
        <v>18080</v>
      </c>
      <c r="B388" s="1">
        <v>18</v>
      </c>
      <c r="C388" s="1">
        <v>0</v>
      </c>
      <c r="D388" s="1">
        <v>8</v>
      </c>
      <c r="E388" s="1">
        <v>0</v>
      </c>
      <c r="F388" s="1">
        <v>1</v>
      </c>
    </row>
    <row r="389" spans="1:6" x14ac:dyDescent="0.2">
      <c r="A389" t="str">
        <f t="shared" si="6"/>
        <v>18031</v>
      </c>
      <c r="B389" s="1">
        <v>18</v>
      </c>
      <c r="C389" s="1">
        <v>0</v>
      </c>
      <c r="D389" s="1">
        <v>3</v>
      </c>
      <c r="E389" s="1">
        <v>1</v>
      </c>
      <c r="F389" s="1">
        <v>3</v>
      </c>
    </row>
    <row r="390" spans="1:6" x14ac:dyDescent="0.2">
      <c r="A390" t="str">
        <f t="shared" si="6"/>
        <v>18090</v>
      </c>
      <c r="B390" s="1">
        <v>18</v>
      </c>
      <c r="C390" s="1">
        <v>0</v>
      </c>
      <c r="D390" s="1">
        <v>9</v>
      </c>
      <c r="E390" s="1">
        <v>0</v>
      </c>
      <c r="F390" s="1">
        <v>1</v>
      </c>
    </row>
    <row r="391" spans="1:6" x14ac:dyDescent="0.2">
      <c r="A391" t="str">
        <f t="shared" si="6"/>
        <v>180100</v>
      </c>
      <c r="B391" s="1">
        <v>18</v>
      </c>
      <c r="C391" s="1">
        <v>0</v>
      </c>
      <c r="D391" s="1">
        <v>10</v>
      </c>
      <c r="E391" s="1">
        <v>0</v>
      </c>
      <c r="F391" s="1">
        <v>1</v>
      </c>
    </row>
    <row r="392" spans="1:6" x14ac:dyDescent="0.2">
      <c r="A392" t="str">
        <f t="shared" si="6"/>
        <v>18041</v>
      </c>
      <c r="B392" s="1">
        <v>18</v>
      </c>
      <c r="C392" s="1">
        <v>0</v>
      </c>
      <c r="D392" s="1">
        <v>4</v>
      </c>
      <c r="E392" s="1">
        <v>1</v>
      </c>
      <c r="F392" s="1">
        <v>3</v>
      </c>
    </row>
    <row r="393" spans="1:6" x14ac:dyDescent="0.2">
      <c r="A393" t="str">
        <f t="shared" si="6"/>
        <v>180110</v>
      </c>
      <c r="B393" s="1">
        <v>18</v>
      </c>
      <c r="C393" s="1">
        <v>0</v>
      </c>
      <c r="D393" s="1">
        <v>11</v>
      </c>
      <c r="E393" s="1">
        <v>0</v>
      </c>
      <c r="F393" s="1">
        <v>1</v>
      </c>
    </row>
    <row r="394" spans="1:6" x14ac:dyDescent="0.2">
      <c r="A394" t="str">
        <f t="shared" si="6"/>
        <v>180120</v>
      </c>
      <c r="B394" s="1">
        <v>18</v>
      </c>
      <c r="C394" s="1">
        <v>0</v>
      </c>
      <c r="D394" s="1">
        <v>12</v>
      </c>
      <c r="E394" s="1">
        <v>0</v>
      </c>
      <c r="F394" s="1">
        <v>1</v>
      </c>
    </row>
    <row r="395" spans="1:6" x14ac:dyDescent="0.2">
      <c r="A395" t="str">
        <f t="shared" si="6"/>
        <v>18051</v>
      </c>
      <c r="B395" s="1">
        <v>18</v>
      </c>
      <c r="C395" s="1">
        <v>0</v>
      </c>
      <c r="D395" s="1">
        <v>5</v>
      </c>
      <c r="E395" s="1">
        <v>1</v>
      </c>
      <c r="F395" s="1">
        <v>3</v>
      </c>
    </row>
    <row r="396" spans="1:6" x14ac:dyDescent="0.2">
      <c r="A396" t="str">
        <f t="shared" si="6"/>
        <v>180130</v>
      </c>
      <c r="B396" s="1">
        <v>18</v>
      </c>
      <c r="C396" s="1">
        <v>0</v>
      </c>
      <c r="D396" s="1">
        <v>13</v>
      </c>
      <c r="E396" s="1">
        <v>0</v>
      </c>
      <c r="F396" s="1">
        <v>1</v>
      </c>
    </row>
    <row r="397" spans="1:6" x14ac:dyDescent="0.2">
      <c r="A397" t="str">
        <f t="shared" si="6"/>
        <v>18061</v>
      </c>
      <c r="B397" s="1">
        <v>18</v>
      </c>
      <c r="C397" s="1">
        <v>0</v>
      </c>
      <c r="D397" s="1">
        <v>6</v>
      </c>
      <c r="E397" s="1">
        <v>1</v>
      </c>
      <c r="F397" s="1">
        <v>3</v>
      </c>
    </row>
    <row r="398" spans="1:6" x14ac:dyDescent="0.2">
      <c r="A398" t="str">
        <f t="shared" si="6"/>
        <v>18071</v>
      </c>
      <c r="B398" s="1">
        <v>18</v>
      </c>
      <c r="C398" s="1">
        <v>0</v>
      </c>
      <c r="D398" s="1">
        <v>7</v>
      </c>
      <c r="E398" s="1">
        <v>1</v>
      </c>
      <c r="F398" s="1">
        <v>1</v>
      </c>
    </row>
    <row r="399" spans="1:6" x14ac:dyDescent="0.2">
      <c r="A399" t="str">
        <f t="shared" si="6"/>
        <v>18081</v>
      </c>
      <c r="B399" s="1">
        <v>18</v>
      </c>
      <c r="C399" s="1">
        <v>0</v>
      </c>
      <c r="D399" s="1">
        <v>8</v>
      </c>
      <c r="E399" s="1">
        <v>1</v>
      </c>
      <c r="F399" s="1">
        <v>3</v>
      </c>
    </row>
    <row r="400" spans="1:6" x14ac:dyDescent="0.2">
      <c r="A400" t="str">
        <f t="shared" si="6"/>
        <v>18091</v>
      </c>
      <c r="B400" s="1">
        <v>18</v>
      </c>
      <c r="C400" s="1">
        <v>0</v>
      </c>
      <c r="D400" s="1">
        <v>9</v>
      </c>
      <c r="E400" s="1">
        <v>1</v>
      </c>
      <c r="F400" s="1">
        <v>3</v>
      </c>
    </row>
    <row r="401" spans="1:6" x14ac:dyDescent="0.2">
      <c r="A401" t="str">
        <f t="shared" si="6"/>
        <v>180101</v>
      </c>
      <c r="B401" s="1">
        <v>18</v>
      </c>
      <c r="C401" s="1">
        <v>0</v>
      </c>
      <c r="D401" s="1">
        <v>10</v>
      </c>
      <c r="E401" s="1">
        <v>1</v>
      </c>
      <c r="F401" s="1">
        <v>1</v>
      </c>
    </row>
    <row r="402" spans="1:6" x14ac:dyDescent="0.2">
      <c r="A402" t="str">
        <f t="shared" si="6"/>
        <v>180111</v>
      </c>
      <c r="B402" s="1">
        <v>18</v>
      </c>
      <c r="C402" s="1">
        <v>0</v>
      </c>
      <c r="D402" s="1">
        <v>11</v>
      </c>
      <c r="E402" s="1">
        <v>1</v>
      </c>
      <c r="F402" s="1">
        <v>1</v>
      </c>
    </row>
    <row r="403" spans="1:6" x14ac:dyDescent="0.2">
      <c r="A403" t="str">
        <f t="shared" si="6"/>
        <v>180121</v>
      </c>
      <c r="B403" s="1">
        <v>18</v>
      </c>
      <c r="C403" s="1">
        <v>0</v>
      </c>
      <c r="D403" s="1">
        <v>12</v>
      </c>
      <c r="E403" s="1">
        <v>1</v>
      </c>
      <c r="F403" s="1">
        <v>1</v>
      </c>
    </row>
    <row r="404" spans="1:6" x14ac:dyDescent="0.2">
      <c r="A404" t="str">
        <f t="shared" si="6"/>
        <v>180131</v>
      </c>
      <c r="B404" s="1">
        <v>18</v>
      </c>
      <c r="C404" s="1">
        <v>0</v>
      </c>
      <c r="D404" s="1">
        <v>13</v>
      </c>
      <c r="E404" s="1">
        <v>1</v>
      </c>
      <c r="F404" s="1">
        <v>1</v>
      </c>
    </row>
    <row r="405" spans="1:6" x14ac:dyDescent="0.2">
      <c r="A405" t="str">
        <f t="shared" si="6"/>
        <v>19110</v>
      </c>
      <c r="B405" s="1">
        <v>19</v>
      </c>
      <c r="C405" s="1">
        <v>1</v>
      </c>
      <c r="D405" s="1">
        <v>1</v>
      </c>
      <c r="E405" s="1">
        <v>0</v>
      </c>
      <c r="F405" s="1">
        <v>1</v>
      </c>
    </row>
    <row r="406" spans="1:6" x14ac:dyDescent="0.2">
      <c r="A406" t="str">
        <f t="shared" si="6"/>
        <v>19120</v>
      </c>
      <c r="B406" s="1">
        <v>19</v>
      </c>
      <c r="C406" s="1">
        <v>1</v>
      </c>
      <c r="D406" s="1">
        <v>2</v>
      </c>
      <c r="E406" s="1">
        <v>0</v>
      </c>
      <c r="F406" s="1">
        <v>1</v>
      </c>
    </row>
    <row r="407" spans="1:6" x14ac:dyDescent="0.2">
      <c r="A407" t="str">
        <f t="shared" si="6"/>
        <v>19130</v>
      </c>
      <c r="B407" s="1">
        <v>19</v>
      </c>
      <c r="C407" s="1">
        <v>1</v>
      </c>
      <c r="D407" s="1">
        <v>3</v>
      </c>
      <c r="E407" s="1">
        <v>0</v>
      </c>
      <c r="F407" s="1">
        <v>1</v>
      </c>
    </row>
    <row r="408" spans="1:6" x14ac:dyDescent="0.2">
      <c r="A408" t="str">
        <f t="shared" si="6"/>
        <v>19140</v>
      </c>
      <c r="B408" s="1">
        <v>19</v>
      </c>
      <c r="C408" s="1">
        <v>1</v>
      </c>
      <c r="D408" s="1">
        <v>4</v>
      </c>
      <c r="E408" s="1">
        <v>0</v>
      </c>
      <c r="F408" s="1">
        <v>1</v>
      </c>
    </row>
    <row r="409" spans="1:6" x14ac:dyDescent="0.2">
      <c r="A409" t="str">
        <f t="shared" si="6"/>
        <v>19150</v>
      </c>
      <c r="B409" s="1">
        <v>19</v>
      </c>
      <c r="C409" s="1">
        <v>1</v>
      </c>
      <c r="D409" s="1">
        <v>5</v>
      </c>
      <c r="E409" s="1">
        <v>0</v>
      </c>
      <c r="F409" s="1">
        <v>1</v>
      </c>
    </row>
    <row r="410" spans="1:6" x14ac:dyDescent="0.2">
      <c r="A410" t="str">
        <f t="shared" si="6"/>
        <v>19160</v>
      </c>
      <c r="B410" s="1">
        <v>19</v>
      </c>
      <c r="C410" s="1">
        <v>1</v>
      </c>
      <c r="D410" s="1">
        <v>6</v>
      </c>
      <c r="E410" s="1">
        <v>0</v>
      </c>
      <c r="F410" s="1">
        <v>1</v>
      </c>
    </row>
    <row r="411" spans="1:6" x14ac:dyDescent="0.2">
      <c r="A411" t="str">
        <f t="shared" si="6"/>
        <v>19170</v>
      </c>
      <c r="B411" s="1">
        <v>19</v>
      </c>
      <c r="C411" s="1">
        <v>1</v>
      </c>
      <c r="D411" s="1">
        <v>7</v>
      </c>
      <c r="E411" s="1">
        <v>0</v>
      </c>
      <c r="F411" s="1">
        <v>1</v>
      </c>
    </row>
    <row r="412" spans="1:6" x14ac:dyDescent="0.2">
      <c r="A412" t="str">
        <f t="shared" si="6"/>
        <v>19180</v>
      </c>
      <c r="B412" s="1">
        <v>19</v>
      </c>
      <c r="C412" s="1">
        <v>1</v>
      </c>
      <c r="D412" s="1">
        <v>8</v>
      </c>
      <c r="E412" s="1">
        <v>0</v>
      </c>
      <c r="F412" s="1">
        <v>1</v>
      </c>
    </row>
    <row r="413" spans="1:6" x14ac:dyDescent="0.2">
      <c r="A413" t="str">
        <f t="shared" si="6"/>
        <v>19190</v>
      </c>
      <c r="B413" s="1">
        <v>19</v>
      </c>
      <c r="C413" s="1">
        <v>1</v>
      </c>
      <c r="D413" s="1">
        <v>9</v>
      </c>
      <c r="E413" s="1">
        <v>0</v>
      </c>
      <c r="F413" s="1">
        <v>1</v>
      </c>
    </row>
    <row r="414" spans="1:6" x14ac:dyDescent="0.2">
      <c r="A414" t="str">
        <f t="shared" si="6"/>
        <v>191100</v>
      </c>
      <c r="B414" s="1">
        <v>19</v>
      </c>
      <c r="C414" s="1">
        <v>1</v>
      </c>
      <c r="D414" s="1">
        <v>10</v>
      </c>
      <c r="E414" s="1">
        <v>0</v>
      </c>
      <c r="F414" s="1">
        <v>1</v>
      </c>
    </row>
    <row r="415" spans="1:6" x14ac:dyDescent="0.2">
      <c r="A415" t="str">
        <f t="shared" si="6"/>
        <v>191110</v>
      </c>
      <c r="B415" s="1">
        <v>19</v>
      </c>
      <c r="C415" s="1">
        <v>1</v>
      </c>
      <c r="D415" s="1">
        <v>11</v>
      </c>
      <c r="E415" s="1">
        <v>0</v>
      </c>
      <c r="F415" s="1">
        <v>1</v>
      </c>
    </row>
    <row r="416" spans="1:6" x14ac:dyDescent="0.2">
      <c r="A416" t="str">
        <f t="shared" si="6"/>
        <v>191120</v>
      </c>
      <c r="B416" s="1">
        <v>19</v>
      </c>
      <c r="C416" s="1">
        <v>1</v>
      </c>
      <c r="D416" s="1">
        <v>12</v>
      </c>
      <c r="E416" s="1">
        <v>0</v>
      </c>
      <c r="F416" s="1">
        <v>1</v>
      </c>
    </row>
    <row r="417" spans="1:6" x14ac:dyDescent="0.2">
      <c r="A417" t="str">
        <f t="shared" si="6"/>
        <v>191130</v>
      </c>
      <c r="B417" s="1">
        <v>19</v>
      </c>
      <c r="C417" s="1">
        <v>1</v>
      </c>
      <c r="D417" s="1">
        <v>13</v>
      </c>
      <c r="E417" s="1">
        <v>0</v>
      </c>
      <c r="F417" s="1">
        <v>1</v>
      </c>
    </row>
    <row r="418" spans="1:6" x14ac:dyDescent="0.2">
      <c r="A418" t="str">
        <f t="shared" si="6"/>
        <v>19010</v>
      </c>
      <c r="B418" s="1">
        <v>19</v>
      </c>
      <c r="C418" s="1">
        <v>0</v>
      </c>
      <c r="D418" s="1">
        <v>1</v>
      </c>
      <c r="E418" s="1">
        <v>0</v>
      </c>
      <c r="F418" s="1">
        <v>1</v>
      </c>
    </row>
    <row r="419" spans="1:6" x14ac:dyDescent="0.2">
      <c r="A419" t="str">
        <f t="shared" si="6"/>
        <v>19020</v>
      </c>
      <c r="B419" s="1">
        <v>19</v>
      </c>
      <c r="C419" s="1">
        <v>0</v>
      </c>
      <c r="D419" s="1">
        <v>2</v>
      </c>
      <c r="E419" s="1">
        <v>0</v>
      </c>
      <c r="F419" s="1">
        <v>1</v>
      </c>
    </row>
    <row r="420" spans="1:6" x14ac:dyDescent="0.2">
      <c r="A420" t="str">
        <f t="shared" si="6"/>
        <v>19030</v>
      </c>
      <c r="B420" s="1">
        <v>19</v>
      </c>
      <c r="C420" s="1">
        <v>0</v>
      </c>
      <c r="D420" s="1">
        <v>3</v>
      </c>
      <c r="E420" s="1">
        <v>0</v>
      </c>
      <c r="F420" s="1">
        <v>1</v>
      </c>
    </row>
    <row r="421" spans="1:6" x14ac:dyDescent="0.2">
      <c r="A421" t="str">
        <f t="shared" si="6"/>
        <v>19040</v>
      </c>
      <c r="B421" s="1">
        <v>19</v>
      </c>
      <c r="C421" s="1">
        <v>0</v>
      </c>
      <c r="D421" s="1">
        <v>4</v>
      </c>
      <c r="E421" s="1">
        <v>0</v>
      </c>
      <c r="F421" s="1">
        <v>1</v>
      </c>
    </row>
    <row r="422" spans="1:6" x14ac:dyDescent="0.2">
      <c r="A422" t="str">
        <f t="shared" si="6"/>
        <v>19050</v>
      </c>
      <c r="B422" s="1">
        <v>19</v>
      </c>
      <c r="C422" s="1">
        <v>0</v>
      </c>
      <c r="D422" s="1">
        <v>5</v>
      </c>
      <c r="E422" s="1">
        <v>0</v>
      </c>
      <c r="F422" s="1">
        <v>1</v>
      </c>
    </row>
    <row r="423" spans="1:6" x14ac:dyDescent="0.2">
      <c r="A423" t="str">
        <f t="shared" si="6"/>
        <v>19060</v>
      </c>
      <c r="B423" s="1">
        <v>19</v>
      </c>
      <c r="C423" s="1">
        <v>0</v>
      </c>
      <c r="D423" s="1">
        <v>6</v>
      </c>
      <c r="E423" s="1">
        <v>0</v>
      </c>
      <c r="F423" s="1">
        <v>1</v>
      </c>
    </row>
    <row r="424" spans="1:6" x14ac:dyDescent="0.2">
      <c r="A424" t="str">
        <f t="shared" si="6"/>
        <v>19070</v>
      </c>
      <c r="B424" s="1">
        <v>19</v>
      </c>
      <c r="C424" s="1">
        <v>0</v>
      </c>
      <c r="D424" s="1">
        <v>7</v>
      </c>
      <c r="E424" s="1">
        <v>0</v>
      </c>
      <c r="F424" s="1">
        <v>1</v>
      </c>
    </row>
    <row r="425" spans="1:6" x14ac:dyDescent="0.2">
      <c r="A425" t="str">
        <f t="shared" si="6"/>
        <v>19080</v>
      </c>
      <c r="B425" s="1">
        <v>19</v>
      </c>
      <c r="C425" s="1">
        <v>0</v>
      </c>
      <c r="D425" s="1">
        <v>8</v>
      </c>
      <c r="E425" s="1">
        <v>0</v>
      </c>
      <c r="F425" s="1">
        <v>1</v>
      </c>
    </row>
    <row r="426" spans="1:6" x14ac:dyDescent="0.2">
      <c r="A426" t="str">
        <f t="shared" si="6"/>
        <v>19090</v>
      </c>
      <c r="B426" s="1">
        <v>19</v>
      </c>
      <c r="C426" s="1">
        <v>0</v>
      </c>
      <c r="D426" s="1">
        <v>9</v>
      </c>
      <c r="E426" s="1">
        <v>0</v>
      </c>
      <c r="F426" s="1">
        <v>1</v>
      </c>
    </row>
    <row r="427" spans="1:6" x14ac:dyDescent="0.2">
      <c r="A427" t="str">
        <f t="shared" si="6"/>
        <v>190100</v>
      </c>
      <c r="B427" s="1">
        <v>19</v>
      </c>
      <c r="C427" s="1">
        <v>0</v>
      </c>
      <c r="D427" s="1">
        <v>10</v>
      </c>
      <c r="E427" s="1">
        <v>0</v>
      </c>
      <c r="F427" s="1">
        <v>1</v>
      </c>
    </row>
    <row r="428" spans="1:6" x14ac:dyDescent="0.2">
      <c r="A428" t="str">
        <f t="shared" si="6"/>
        <v>190110</v>
      </c>
      <c r="B428" s="1">
        <v>19</v>
      </c>
      <c r="C428" s="1">
        <v>0</v>
      </c>
      <c r="D428" s="1">
        <v>11</v>
      </c>
      <c r="E428" s="1">
        <v>0</v>
      </c>
      <c r="F428" s="1">
        <v>1</v>
      </c>
    </row>
    <row r="429" spans="1:6" x14ac:dyDescent="0.2">
      <c r="A429" t="str">
        <f t="shared" si="6"/>
        <v>190120</v>
      </c>
      <c r="B429" s="1">
        <v>19</v>
      </c>
      <c r="C429" s="1">
        <v>0</v>
      </c>
      <c r="D429" s="1">
        <v>12</v>
      </c>
      <c r="E429" s="1">
        <v>0</v>
      </c>
      <c r="F429" s="1">
        <v>1</v>
      </c>
    </row>
    <row r="430" spans="1:6" x14ac:dyDescent="0.2">
      <c r="A430" t="str">
        <f t="shared" si="6"/>
        <v>190130</v>
      </c>
      <c r="B430" s="1">
        <v>19</v>
      </c>
      <c r="C430" s="1">
        <v>0</v>
      </c>
      <c r="D430" s="1">
        <v>13</v>
      </c>
      <c r="E430" s="1">
        <v>0</v>
      </c>
      <c r="F430" s="1">
        <v>1</v>
      </c>
    </row>
    <row r="431" spans="1:6" x14ac:dyDescent="0.2">
      <c r="A431" t="str">
        <f t="shared" si="6"/>
        <v>20110</v>
      </c>
      <c r="B431" s="1">
        <v>20</v>
      </c>
      <c r="C431" s="1">
        <v>1</v>
      </c>
      <c r="D431" s="1">
        <v>1</v>
      </c>
      <c r="E431" s="1">
        <v>0</v>
      </c>
      <c r="F431" s="1">
        <v>1</v>
      </c>
    </row>
    <row r="432" spans="1:6" x14ac:dyDescent="0.2">
      <c r="A432" t="str">
        <f t="shared" si="6"/>
        <v>20120</v>
      </c>
      <c r="B432" s="1">
        <v>20</v>
      </c>
      <c r="C432" s="1">
        <v>1</v>
      </c>
      <c r="D432" s="1">
        <v>2</v>
      </c>
      <c r="E432" s="1">
        <v>0</v>
      </c>
      <c r="F432" s="1">
        <v>1</v>
      </c>
    </row>
    <row r="433" spans="1:6" x14ac:dyDescent="0.2">
      <c r="A433" t="str">
        <f t="shared" si="6"/>
        <v>20130</v>
      </c>
      <c r="B433" s="1">
        <v>20</v>
      </c>
      <c r="C433" s="1">
        <v>1</v>
      </c>
      <c r="D433" s="1">
        <v>3</v>
      </c>
      <c r="E433" s="1">
        <v>0</v>
      </c>
      <c r="F433" s="1">
        <v>1</v>
      </c>
    </row>
    <row r="434" spans="1:6" x14ac:dyDescent="0.2">
      <c r="A434" t="str">
        <f t="shared" si="6"/>
        <v>20140</v>
      </c>
      <c r="B434" s="1">
        <v>20</v>
      </c>
      <c r="C434" s="1">
        <v>1</v>
      </c>
      <c r="D434" s="1">
        <v>4</v>
      </c>
      <c r="E434" s="1">
        <v>0</v>
      </c>
      <c r="F434" s="1">
        <v>1</v>
      </c>
    </row>
    <row r="435" spans="1:6" x14ac:dyDescent="0.2">
      <c r="A435" t="str">
        <f t="shared" si="6"/>
        <v>20150</v>
      </c>
      <c r="B435" s="1">
        <v>20</v>
      </c>
      <c r="C435" s="1">
        <v>1</v>
      </c>
      <c r="D435" s="1">
        <v>5</v>
      </c>
      <c r="E435" s="1">
        <v>0</v>
      </c>
      <c r="F435" s="1">
        <v>1</v>
      </c>
    </row>
    <row r="436" spans="1:6" x14ac:dyDescent="0.2">
      <c r="A436" t="str">
        <f t="shared" si="6"/>
        <v>20160</v>
      </c>
      <c r="B436" s="1">
        <v>20</v>
      </c>
      <c r="C436" s="1">
        <v>1</v>
      </c>
      <c r="D436" s="1">
        <v>6</v>
      </c>
      <c r="E436" s="1">
        <v>0</v>
      </c>
      <c r="F436" s="1">
        <v>1</v>
      </c>
    </row>
    <row r="437" spans="1:6" x14ac:dyDescent="0.2">
      <c r="A437" t="str">
        <f t="shared" si="6"/>
        <v>20170</v>
      </c>
      <c r="B437" s="1">
        <v>20</v>
      </c>
      <c r="C437" s="1">
        <v>1</v>
      </c>
      <c r="D437" s="1">
        <v>7</v>
      </c>
      <c r="E437" s="1">
        <v>0</v>
      </c>
      <c r="F437" s="1">
        <v>1</v>
      </c>
    </row>
    <row r="438" spans="1:6" x14ac:dyDescent="0.2">
      <c r="A438" t="str">
        <f t="shared" si="6"/>
        <v>20180</v>
      </c>
      <c r="B438" s="1">
        <v>20</v>
      </c>
      <c r="C438" s="1">
        <v>1</v>
      </c>
      <c r="D438" s="1">
        <v>8</v>
      </c>
      <c r="E438" s="1">
        <v>0</v>
      </c>
      <c r="F438" s="1">
        <v>1</v>
      </c>
    </row>
    <row r="439" spans="1:6" x14ac:dyDescent="0.2">
      <c r="A439" t="str">
        <f t="shared" si="6"/>
        <v>20190</v>
      </c>
      <c r="B439" s="1">
        <v>20</v>
      </c>
      <c r="C439" s="1">
        <v>1</v>
      </c>
      <c r="D439" s="1">
        <v>9</v>
      </c>
      <c r="E439" s="1">
        <v>0</v>
      </c>
      <c r="F439" s="1">
        <v>1</v>
      </c>
    </row>
    <row r="440" spans="1:6" x14ac:dyDescent="0.2">
      <c r="A440" t="str">
        <f t="shared" si="6"/>
        <v>20010</v>
      </c>
      <c r="B440" s="1">
        <v>20</v>
      </c>
      <c r="C440" s="1">
        <v>0</v>
      </c>
      <c r="D440" s="1">
        <v>1</v>
      </c>
      <c r="E440" s="1">
        <v>0</v>
      </c>
      <c r="F440" s="1">
        <v>1</v>
      </c>
    </row>
    <row r="441" spans="1:6" x14ac:dyDescent="0.2">
      <c r="A441" t="str">
        <f t="shared" si="6"/>
        <v>201100</v>
      </c>
      <c r="B441" s="1">
        <v>20</v>
      </c>
      <c r="C441" s="1">
        <v>1</v>
      </c>
      <c r="D441" s="1">
        <v>10</v>
      </c>
      <c r="E441" s="1">
        <v>0</v>
      </c>
      <c r="F441" s="1">
        <v>1</v>
      </c>
    </row>
    <row r="442" spans="1:6" x14ac:dyDescent="0.2">
      <c r="A442" t="str">
        <f t="shared" si="6"/>
        <v>20020</v>
      </c>
      <c r="B442" s="1">
        <v>20</v>
      </c>
      <c r="C442" s="1">
        <v>0</v>
      </c>
      <c r="D442" s="1">
        <v>2</v>
      </c>
      <c r="E442" s="1">
        <v>0</v>
      </c>
      <c r="F442" s="1">
        <v>1</v>
      </c>
    </row>
    <row r="443" spans="1:6" x14ac:dyDescent="0.2">
      <c r="A443" t="str">
        <f t="shared" si="6"/>
        <v>20011</v>
      </c>
      <c r="B443" s="1">
        <v>20</v>
      </c>
      <c r="C443" s="1">
        <v>0</v>
      </c>
      <c r="D443" s="1">
        <v>1</v>
      </c>
      <c r="E443" s="1">
        <v>1</v>
      </c>
      <c r="F443" s="1">
        <v>1</v>
      </c>
    </row>
    <row r="444" spans="1:6" x14ac:dyDescent="0.2">
      <c r="A444" t="str">
        <f t="shared" si="6"/>
        <v>20030</v>
      </c>
      <c r="B444" s="1">
        <v>20</v>
      </c>
      <c r="C444" s="1">
        <v>0</v>
      </c>
      <c r="D444" s="1">
        <v>3</v>
      </c>
      <c r="E444" s="1">
        <v>0</v>
      </c>
      <c r="F444" s="1">
        <v>1</v>
      </c>
    </row>
    <row r="445" spans="1:6" x14ac:dyDescent="0.2">
      <c r="A445" t="str">
        <f t="shared" si="6"/>
        <v>201110</v>
      </c>
      <c r="B445" s="1">
        <v>20</v>
      </c>
      <c r="C445" s="1">
        <v>1</v>
      </c>
      <c r="D445" s="1">
        <v>11</v>
      </c>
      <c r="E445" s="1">
        <v>0</v>
      </c>
      <c r="F445" s="1">
        <v>1</v>
      </c>
    </row>
    <row r="446" spans="1:6" x14ac:dyDescent="0.2">
      <c r="A446" t="str">
        <f t="shared" si="6"/>
        <v>20040</v>
      </c>
      <c r="B446" s="1">
        <v>20</v>
      </c>
      <c r="C446" s="1">
        <v>0</v>
      </c>
      <c r="D446" s="1">
        <v>4</v>
      </c>
      <c r="E446" s="1">
        <v>0</v>
      </c>
      <c r="F446" s="1">
        <v>1</v>
      </c>
    </row>
    <row r="447" spans="1:6" x14ac:dyDescent="0.2">
      <c r="A447" t="str">
        <f t="shared" si="6"/>
        <v>201120</v>
      </c>
      <c r="B447" s="1">
        <v>20</v>
      </c>
      <c r="C447" s="1">
        <v>1</v>
      </c>
      <c r="D447" s="1">
        <v>12</v>
      </c>
      <c r="E447" s="1">
        <v>0</v>
      </c>
      <c r="F447" s="1">
        <v>1</v>
      </c>
    </row>
    <row r="448" spans="1:6" x14ac:dyDescent="0.2">
      <c r="A448" t="str">
        <f t="shared" si="6"/>
        <v>20021</v>
      </c>
      <c r="B448" s="1">
        <v>20</v>
      </c>
      <c r="C448" s="1">
        <v>0</v>
      </c>
      <c r="D448" s="1">
        <v>2</v>
      </c>
      <c r="E448" s="1">
        <v>1</v>
      </c>
      <c r="F448" s="1">
        <v>1</v>
      </c>
    </row>
    <row r="449" spans="1:6" x14ac:dyDescent="0.2">
      <c r="A449" t="str">
        <f t="shared" si="6"/>
        <v>20050</v>
      </c>
      <c r="B449" s="1">
        <v>20</v>
      </c>
      <c r="C449" s="1">
        <v>0</v>
      </c>
      <c r="D449" s="1">
        <v>5</v>
      </c>
      <c r="E449" s="1">
        <v>0</v>
      </c>
      <c r="F449" s="1">
        <v>1</v>
      </c>
    </row>
    <row r="450" spans="1:6" x14ac:dyDescent="0.2">
      <c r="A450" t="str">
        <f t="shared" ref="A450:A495" si="7">TEXT(B450,0)&amp;TEXT(C450,0)&amp;TEXT(D450,0)&amp;TEXT(E450,0)</f>
        <v>201130</v>
      </c>
      <c r="B450" s="1">
        <v>20</v>
      </c>
      <c r="C450" s="1">
        <v>1</v>
      </c>
      <c r="D450" s="1">
        <v>13</v>
      </c>
      <c r="E450" s="1">
        <v>0</v>
      </c>
      <c r="F450" s="1">
        <v>1</v>
      </c>
    </row>
    <row r="451" spans="1:6" x14ac:dyDescent="0.2">
      <c r="A451" t="str">
        <f t="shared" si="7"/>
        <v>20060</v>
      </c>
      <c r="B451" s="1">
        <v>20</v>
      </c>
      <c r="C451" s="1">
        <v>0</v>
      </c>
      <c r="D451" s="1">
        <v>6</v>
      </c>
      <c r="E451" s="1">
        <v>0</v>
      </c>
      <c r="F451" s="1">
        <v>1</v>
      </c>
    </row>
    <row r="452" spans="1:6" x14ac:dyDescent="0.2">
      <c r="A452" t="str">
        <f t="shared" si="7"/>
        <v>20031</v>
      </c>
      <c r="B452" s="1">
        <v>20</v>
      </c>
      <c r="C452" s="1">
        <v>0</v>
      </c>
      <c r="D452" s="1">
        <v>3</v>
      </c>
      <c r="E452" s="1">
        <v>1</v>
      </c>
      <c r="F452" s="1">
        <v>1</v>
      </c>
    </row>
    <row r="453" spans="1:6" x14ac:dyDescent="0.2">
      <c r="A453" t="str">
        <f t="shared" si="7"/>
        <v>20070</v>
      </c>
      <c r="B453" s="1">
        <v>20</v>
      </c>
      <c r="C453" s="1">
        <v>0</v>
      </c>
      <c r="D453" s="1">
        <v>7</v>
      </c>
      <c r="E453" s="1">
        <v>0</v>
      </c>
      <c r="F453" s="1">
        <v>1</v>
      </c>
    </row>
    <row r="454" spans="1:6" x14ac:dyDescent="0.2">
      <c r="A454" t="str">
        <f t="shared" si="7"/>
        <v>20080</v>
      </c>
      <c r="B454" s="1">
        <v>20</v>
      </c>
      <c r="C454" s="1">
        <v>0</v>
      </c>
      <c r="D454" s="1">
        <v>8</v>
      </c>
      <c r="E454" s="1">
        <v>0</v>
      </c>
      <c r="F454" s="1">
        <v>1</v>
      </c>
    </row>
    <row r="455" spans="1:6" x14ac:dyDescent="0.2">
      <c r="A455" t="str">
        <f t="shared" si="7"/>
        <v>20041</v>
      </c>
      <c r="B455" s="1">
        <v>20</v>
      </c>
      <c r="C455" s="1">
        <v>0</v>
      </c>
      <c r="D455" s="1">
        <v>4</v>
      </c>
      <c r="E455" s="1">
        <v>1</v>
      </c>
      <c r="F455" s="1">
        <v>1</v>
      </c>
    </row>
    <row r="456" spans="1:6" x14ac:dyDescent="0.2">
      <c r="A456" t="str">
        <f t="shared" si="7"/>
        <v>20090</v>
      </c>
      <c r="B456" s="1">
        <v>20</v>
      </c>
      <c r="C456" s="1">
        <v>0</v>
      </c>
      <c r="D456" s="1">
        <v>9</v>
      </c>
      <c r="E456" s="1">
        <v>0</v>
      </c>
      <c r="F456" s="1">
        <v>1</v>
      </c>
    </row>
    <row r="457" spans="1:6" x14ac:dyDescent="0.2">
      <c r="A457" t="str">
        <f t="shared" si="7"/>
        <v>200100</v>
      </c>
      <c r="B457" s="1">
        <v>20</v>
      </c>
      <c r="C457" s="1">
        <v>0</v>
      </c>
      <c r="D457" s="1">
        <v>10</v>
      </c>
      <c r="E457" s="1">
        <v>0</v>
      </c>
      <c r="F457" s="1">
        <v>1</v>
      </c>
    </row>
    <row r="458" spans="1:6" x14ac:dyDescent="0.2">
      <c r="A458" t="str">
        <f t="shared" si="7"/>
        <v>20051</v>
      </c>
      <c r="B458" s="1">
        <v>20</v>
      </c>
      <c r="C458" s="1">
        <v>0</v>
      </c>
      <c r="D458" s="1">
        <v>5</v>
      </c>
      <c r="E458" s="1">
        <v>1</v>
      </c>
      <c r="F458" s="1">
        <v>1</v>
      </c>
    </row>
    <row r="459" spans="1:6" x14ac:dyDescent="0.2">
      <c r="A459" t="str">
        <f t="shared" si="7"/>
        <v>200110</v>
      </c>
      <c r="B459" s="1">
        <v>20</v>
      </c>
      <c r="C459" s="1">
        <v>0</v>
      </c>
      <c r="D459" s="1">
        <v>11</v>
      </c>
      <c r="E459" s="1">
        <v>0</v>
      </c>
      <c r="F459" s="1">
        <v>1</v>
      </c>
    </row>
    <row r="460" spans="1:6" x14ac:dyDescent="0.2">
      <c r="A460" t="str">
        <f t="shared" si="7"/>
        <v>200120</v>
      </c>
      <c r="B460" s="1">
        <v>20</v>
      </c>
      <c r="C460" s="1">
        <v>0</v>
      </c>
      <c r="D460" s="1">
        <v>12</v>
      </c>
      <c r="E460" s="1">
        <v>0</v>
      </c>
      <c r="F460" s="1">
        <v>1</v>
      </c>
    </row>
    <row r="461" spans="1:6" x14ac:dyDescent="0.2">
      <c r="A461" t="str">
        <f t="shared" si="7"/>
        <v>20061</v>
      </c>
      <c r="B461" s="1">
        <v>20</v>
      </c>
      <c r="C461" s="1">
        <v>0</v>
      </c>
      <c r="D461" s="1">
        <v>6</v>
      </c>
      <c r="E461" s="1">
        <v>1</v>
      </c>
      <c r="F461" s="1">
        <v>1</v>
      </c>
    </row>
    <row r="462" spans="1:6" x14ac:dyDescent="0.2">
      <c r="A462" t="str">
        <f t="shared" si="7"/>
        <v>200130</v>
      </c>
      <c r="B462" s="1">
        <v>20</v>
      </c>
      <c r="C462" s="1">
        <v>0</v>
      </c>
      <c r="D462" s="1">
        <v>13</v>
      </c>
      <c r="E462" s="1">
        <v>0</v>
      </c>
      <c r="F462" s="1">
        <v>1</v>
      </c>
    </row>
    <row r="463" spans="1:6" x14ac:dyDescent="0.2">
      <c r="A463" t="str">
        <f t="shared" si="7"/>
        <v>20071</v>
      </c>
      <c r="B463" s="1">
        <v>20</v>
      </c>
      <c r="C463" s="1">
        <v>0</v>
      </c>
      <c r="D463" s="1">
        <v>7</v>
      </c>
      <c r="E463" s="1">
        <v>1</v>
      </c>
      <c r="F463" s="1">
        <v>1</v>
      </c>
    </row>
    <row r="464" spans="1:6" x14ac:dyDescent="0.2">
      <c r="A464" t="str">
        <f t="shared" si="7"/>
        <v>20081</v>
      </c>
      <c r="B464" s="1">
        <v>20</v>
      </c>
      <c r="C464" s="1">
        <v>0</v>
      </c>
      <c r="D464" s="1">
        <v>8</v>
      </c>
      <c r="E464" s="1">
        <v>1</v>
      </c>
      <c r="F464" s="1">
        <v>1</v>
      </c>
    </row>
    <row r="465" spans="1:6" x14ac:dyDescent="0.2">
      <c r="A465" t="str">
        <f t="shared" si="7"/>
        <v>20091</v>
      </c>
      <c r="B465" s="1">
        <v>20</v>
      </c>
      <c r="C465" s="1">
        <v>0</v>
      </c>
      <c r="D465" s="1">
        <v>9</v>
      </c>
      <c r="E465" s="1">
        <v>1</v>
      </c>
      <c r="F465" s="1">
        <v>1</v>
      </c>
    </row>
    <row r="466" spans="1:6" x14ac:dyDescent="0.2">
      <c r="A466" t="str">
        <f t="shared" si="7"/>
        <v>200101</v>
      </c>
      <c r="B466" s="1">
        <v>20</v>
      </c>
      <c r="C466" s="1">
        <v>0</v>
      </c>
      <c r="D466" s="1">
        <v>10</v>
      </c>
      <c r="E466" s="1">
        <v>1</v>
      </c>
      <c r="F466" s="1">
        <v>1</v>
      </c>
    </row>
    <row r="467" spans="1:6" x14ac:dyDescent="0.2">
      <c r="A467" t="str">
        <f t="shared" si="7"/>
        <v>200111</v>
      </c>
      <c r="B467" s="1">
        <v>20</v>
      </c>
      <c r="C467" s="1">
        <v>0</v>
      </c>
      <c r="D467" s="1">
        <v>11</v>
      </c>
      <c r="E467" s="1">
        <v>1</v>
      </c>
      <c r="F467" s="1">
        <v>1</v>
      </c>
    </row>
    <row r="468" spans="1:6" x14ac:dyDescent="0.2">
      <c r="A468" t="str">
        <f t="shared" si="7"/>
        <v>200121</v>
      </c>
      <c r="B468" s="1">
        <v>20</v>
      </c>
      <c r="C468" s="1">
        <v>0</v>
      </c>
      <c r="D468" s="1">
        <v>12</v>
      </c>
      <c r="E468" s="1">
        <v>1</v>
      </c>
      <c r="F468" s="1">
        <v>1</v>
      </c>
    </row>
    <row r="469" spans="1:6" x14ac:dyDescent="0.2">
      <c r="A469" t="str">
        <f t="shared" si="7"/>
        <v>200131</v>
      </c>
      <c r="B469" s="1">
        <v>20</v>
      </c>
      <c r="C469" s="1">
        <v>0</v>
      </c>
      <c r="D469" s="1">
        <v>13</v>
      </c>
      <c r="E469" s="1">
        <v>1</v>
      </c>
      <c r="F469" s="1">
        <v>1</v>
      </c>
    </row>
    <row r="470" spans="1:6" x14ac:dyDescent="0.2">
      <c r="A470" t="str">
        <f t="shared" si="7"/>
        <v>21110</v>
      </c>
      <c r="B470" s="1">
        <v>21</v>
      </c>
      <c r="C470" s="1">
        <v>1</v>
      </c>
      <c r="D470" s="1">
        <v>1</v>
      </c>
      <c r="E470" s="1">
        <v>0</v>
      </c>
      <c r="F470" s="1">
        <v>1</v>
      </c>
    </row>
    <row r="471" spans="1:6" x14ac:dyDescent="0.2">
      <c r="A471" t="str">
        <f t="shared" si="7"/>
        <v>21120</v>
      </c>
      <c r="B471" s="1">
        <v>21</v>
      </c>
      <c r="C471" s="1">
        <v>1</v>
      </c>
      <c r="D471" s="1">
        <v>2</v>
      </c>
      <c r="E471" s="1">
        <v>0</v>
      </c>
      <c r="F471" s="1">
        <v>1</v>
      </c>
    </row>
    <row r="472" spans="1:6" x14ac:dyDescent="0.2">
      <c r="A472" t="str">
        <f t="shared" si="7"/>
        <v>21130</v>
      </c>
      <c r="B472" s="1">
        <v>21</v>
      </c>
      <c r="C472" s="1">
        <v>1</v>
      </c>
      <c r="D472" s="1">
        <v>3</v>
      </c>
      <c r="E472" s="1">
        <v>0</v>
      </c>
      <c r="F472" s="1">
        <v>1</v>
      </c>
    </row>
    <row r="473" spans="1:6" x14ac:dyDescent="0.2">
      <c r="A473" t="str">
        <f t="shared" si="7"/>
        <v>21010</v>
      </c>
      <c r="B473" s="1">
        <v>21</v>
      </c>
      <c r="C473" s="1">
        <v>0</v>
      </c>
      <c r="D473" s="1">
        <v>1</v>
      </c>
      <c r="E473" s="1">
        <v>0</v>
      </c>
      <c r="F473" s="1">
        <v>1</v>
      </c>
    </row>
    <row r="474" spans="1:6" x14ac:dyDescent="0.2">
      <c r="A474" t="str">
        <f t="shared" si="7"/>
        <v>21020</v>
      </c>
      <c r="B474" s="1">
        <v>21</v>
      </c>
      <c r="C474" s="1">
        <v>0</v>
      </c>
      <c r="D474" s="1">
        <v>2</v>
      </c>
      <c r="E474" s="1">
        <v>0</v>
      </c>
      <c r="F474" s="1">
        <v>1</v>
      </c>
    </row>
    <row r="475" spans="1:6" x14ac:dyDescent="0.2">
      <c r="A475" t="str">
        <f t="shared" si="7"/>
        <v>21030</v>
      </c>
      <c r="B475" s="1">
        <v>21</v>
      </c>
      <c r="C475" s="1">
        <v>0</v>
      </c>
      <c r="D475" s="1">
        <v>3</v>
      </c>
      <c r="E475" s="1">
        <v>0</v>
      </c>
      <c r="F475" s="1">
        <v>1</v>
      </c>
    </row>
    <row r="476" spans="1:6" x14ac:dyDescent="0.2">
      <c r="A476" t="str">
        <f t="shared" si="7"/>
        <v>21140</v>
      </c>
      <c r="B476" s="1">
        <v>21</v>
      </c>
      <c r="C476" s="1">
        <v>1</v>
      </c>
      <c r="D476" s="1">
        <v>4</v>
      </c>
      <c r="E476" s="1">
        <v>0</v>
      </c>
      <c r="F476" s="1">
        <v>1</v>
      </c>
    </row>
    <row r="477" spans="1:6" x14ac:dyDescent="0.2">
      <c r="A477" t="str">
        <f t="shared" si="7"/>
        <v>21040</v>
      </c>
      <c r="B477" s="1">
        <v>21</v>
      </c>
      <c r="C477" s="1">
        <v>0</v>
      </c>
      <c r="D477" s="1">
        <v>4</v>
      </c>
      <c r="E477" s="1">
        <v>0</v>
      </c>
      <c r="F477" s="1">
        <v>1</v>
      </c>
    </row>
    <row r="478" spans="1:6" x14ac:dyDescent="0.2">
      <c r="A478" t="str">
        <f t="shared" si="7"/>
        <v>21050</v>
      </c>
      <c r="B478" s="1">
        <v>21</v>
      </c>
      <c r="C478" s="1">
        <v>0</v>
      </c>
      <c r="D478" s="1">
        <v>5</v>
      </c>
      <c r="E478" s="1">
        <v>0</v>
      </c>
      <c r="F478" s="1">
        <v>1</v>
      </c>
    </row>
    <row r="479" spans="1:6" x14ac:dyDescent="0.2">
      <c r="A479" t="str">
        <f t="shared" si="7"/>
        <v>21150</v>
      </c>
      <c r="B479" s="1">
        <v>21</v>
      </c>
      <c r="C479" s="1">
        <v>1</v>
      </c>
      <c r="D479" s="1">
        <v>5</v>
      </c>
      <c r="E479" s="1">
        <v>0</v>
      </c>
      <c r="F479" s="1">
        <v>1</v>
      </c>
    </row>
    <row r="480" spans="1:6" x14ac:dyDescent="0.2">
      <c r="A480" t="str">
        <f t="shared" si="7"/>
        <v>21160</v>
      </c>
      <c r="B480" s="1">
        <v>21</v>
      </c>
      <c r="C480" s="1">
        <v>1</v>
      </c>
      <c r="D480" s="1">
        <v>6</v>
      </c>
      <c r="E480" s="1">
        <v>0</v>
      </c>
      <c r="F480" s="1">
        <v>1</v>
      </c>
    </row>
    <row r="481" spans="1:6" x14ac:dyDescent="0.2">
      <c r="A481" t="str">
        <f t="shared" si="7"/>
        <v>21060</v>
      </c>
      <c r="B481" s="1">
        <v>21</v>
      </c>
      <c r="C481" s="1">
        <v>0</v>
      </c>
      <c r="D481" s="1">
        <v>6</v>
      </c>
      <c r="E481" s="1">
        <v>0</v>
      </c>
      <c r="F481" s="1">
        <v>1</v>
      </c>
    </row>
    <row r="482" spans="1:6" x14ac:dyDescent="0.2">
      <c r="A482" t="str">
        <f t="shared" si="7"/>
        <v>21070</v>
      </c>
      <c r="B482" s="1">
        <v>21</v>
      </c>
      <c r="C482" s="1">
        <v>0</v>
      </c>
      <c r="D482" s="1">
        <v>7</v>
      </c>
      <c r="E482" s="1">
        <v>0</v>
      </c>
      <c r="F482" s="1">
        <v>1</v>
      </c>
    </row>
    <row r="483" spans="1:6" x14ac:dyDescent="0.2">
      <c r="A483" t="str">
        <f t="shared" si="7"/>
        <v>21170</v>
      </c>
      <c r="B483" s="1">
        <v>21</v>
      </c>
      <c r="C483" s="1">
        <v>1</v>
      </c>
      <c r="D483" s="1">
        <v>7</v>
      </c>
      <c r="E483" s="1">
        <v>0</v>
      </c>
      <c r="F483" s="1">
        <v>1</v>
      </c>
    </row>
    <row r="484" spans="1:6" x14ac:dyDescent="0.2">
      <c r="A484" t="str">
        <f t="shared" si="7"/>
        <v>21180</v>
      </c>
      <c r="B484" s="1">
        <v>21</v>
      </c>
      <c r="C484" s="1">
        <v>1</v>
      </c>
      <c r="D484" s="1">
        <v>8</v>
      </c>
      <c r="E484" s="1">
        <v>0</v>
      </c>
      <c r="F484" s="1">
        <v>1</v>
      </c>
    </row>
    <row r="485" spans="1:6" x14ac:dyDescent="0.2">
      <c r="A485" t="str">
        <f t="shared" si="7"/>
        <v>21080</v>
      </c>
      <c r="B485" s="1">
        <v>21</v>
      </c>
      <c r="C485" s="1">
        <v>0</v>
      </c>
      <c r="D485" s="1">
        <v>8</v>
      </c>
      <c r="E485" s="1">
        <v>0</v>
      </c>
      <c r="F485" s="1">
        <v>1</v>
      </c>
    </row>
    <row r="486" spans="1:6" x14ac:dyDescent="0.2">
      <c r="A486" t="str">
        <f t="shared" si="7"/>
        <v>21090</v>
      </c>
      <c r="B486" s="1">
        <v>21</v>
      </c>
      <c r="C486" s="1">
        <v>0</v>
      </c>
      <c r="D486" s="1">
        <v>9</v>
      </c>
      <c r="E486" s="1">
        <v>0</v>
      </c>
      <c r="F486" s="1">
        <v>1</v>
      </c>
    </row>
    <row r="487" spans="1:6" x14ac:dyDescent="0.2">
      <c r="A487" t="str">
        <f t="shared" si="7"/>
        <v>21190</v>
      </c>
      <c r="B487" s="1">
        <v>21</v>
      </c>
      <c r="C487" s="1">
        <v>1</v>
      </c>
      <c r="D487" s="1">
        <v>9</v>
      </c>
      <c r="E487" s="1">
        <v>0</v>
      </c>
      <c r="F487" s="1">
        <v>1</v>
      </c>
    </row>
    <row r="488" spans="1:6" x14ac:dyDescent="0.2">
      <c r="A488" t="str">
        <f t="shared" si="7"/>
        <v>210100</v>
      </c>
      <c r="B488" s="1">
        <v>21</v>
      </c>
      <c r="C488" s="1">
        <v>0</v>
      </c>
      <c r="D488" s="1">
        <v>10</v>
      </c>
      <c r="E488" s="1">
        <v>0</v>
      </c>
      <c r="F488" s="1">
        <v>1</v>
      </c>
    </row>
    <row r="489" spans="1:6" x14ac:dyDescent="0.2">
      <c r="A489" t="str">
        <f t="shared" si="7"/>
        <v>211100</v>
      </c>
      <c r="B489" s="1">
        <v>21</v>
      </c>
      <c r="C489" s="1">
        <v>1</v>
      </c>
      <c r="D489" s="1">
        <v>10</v>
      </c>
      <c r="E489" s="1">
        <v>0</v>
      </c>
      <c r="F489" s="1">
        <v>1</v>
      </c>
    </row>
    <row r="490" spans="1:6" x14ac:dyDescent="0.2">
      <c r="A490" t="str">
        <f t="shared" si="7"/>
        <v>211110</v>
      </c>
      <c r="B490" s="1">
        <v>21</v>
      </c>
      <c r="C490" s="1">
        <v>1</v>
      </c>
      <c r="D490" s="1">
        <v>11</v>
      </c>
      <c r="E490" s="1">
        <v>0</v>
      </c>
      <c r="F490" s="1">
        <v>1</v>
      </c>
    </row>
    <row r="491" spans="1:6" x14ac:dyDescent="0.2">
      <c r="A491" t="str">
        <f t="shared" si="7"/>
        <v>210110</v>
      </c>
      <c r="B491" s="1">
        <v>21</v>
      </c>
      <c r="C491" s="1">
        <v>0</v>
      </c>
      <c r="D491" s="1">
        <v>11</v>
      </c>
      <c r="E491" s="1">
        <v>0</v>
      </c>
      <c r="F491" s="1">
        <v>1</v>
      </c>
    </row>
    <row r="492" spans="1:6" x14ac:dyDescent="0.2">
      <c r="A492" t="str">
        <f t="shared" si="7"/>
        <v>211120</v>
      </c>
      <c r="B492" s="1">
        <v>21</v>
      </c>
      <c r="C492" s="1">
        <v>1</v>
      </c>
      <c r="D492" s="1">
        <v>12</v>
      </c>
      <c r="E492" s="1">
        <v>0</v>
      </c>
      <c r="F492" s="1">
        <v>1</v>
      </c>
    </row>
    <row r="493" spans="1:6" x14ac:dyDescent="0.2">
      <c r="A493" t="str">
        <f t="shared" si="7"/>
        <v>210120</v>
      </c>
      <c r="B493" s="1">
        <v>21</v>
      </c>
      <c r="C493" s="1">
        <v>0</v>
      </c>
      <c r="D493" s="1">
        <v>12</v>
      </c>
      <c r="E493" s="1">
        <v>0</v>
      </c>
      <c r="F493" s="1">
        <v>1</v>
      </c>
    </row>
    <row r="494" spans="1:6" x14ac:dyDescent="0.2">
      <c r="A494" t="str">
        <f t="shared" si="7"/>
        <v>210130</v>
      </c>
      <c r="B494" s="1">
        <v>21</v>
      </c>
      <c r="C494" s="1">
        <v>0</v>
      </c>
      <c r="D494" s="1">
        <v>13</v>
      </c>
      <c r="E494" s="1">
        <v>0</v>
      </c>
      <c r="F494" s="1">
        <v>1</v>
      </c>
    </row>
    <row r="495" spans="1:6" x14ac:dyDescent="0.2">
      <c r="A495" t="str">
        <f t="shared" si="7"/>
        <v>211130</v>
      </c>
      <c r="B495" s="1">
        <v>21</v>
      </c>
      <c r="C495" s="1">
        <v>1</v>
      </c>
      <c r="D495" s="1">
        <v>13</v>
      </c>
      <c r="E495" s="1">
        <v>0</v>
      </c>
      <c r="F49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4" sqref="B4"/>
    </sheetView>
  </sheetViews>
  <sheetFormatPr baseColWidth="10" defaultRowHeight="16" x14ac:dyDescent="0.2"/>
  <sheetData>
    <row r="1" spans="1:11" x14ac:dyDescent="0.2">
      <c r="A1" s="36"/>
      <c r="B1" s="32"/>
      <c r="C1" s="26"/>
      <c r="D1" s="26"/>
      <c r="E1" s="26" t="s">
        <v>542</v>
      </c>
      <c r="F1" s="26"/>
      <c r="G1" s="26"/>
      <c r="H1" s="26"/>
      <c r="I1" s="26"/>
      <c r="J1" s="26"/>
      <c r="K1" s="27"/>
    </row>
    <row r="2" spans="1:11" x14ac:dyDescent="0.2">
      <c r="A2" s="36"/>
      <c r="B2" s="32"/>
      <c r="C2" s="26"/>
      <c r="D2" s="26"/>
      <c r="E2" s="26"/>
      <c r="F2" s="26" t="s">
        <v>541</v>
      </c>
      <c r="G2" s="26"/>
      <c r="H2" s="26"/>
      <c r="I2" s="26"/>
      <c r="J2" s="26"/>
      <c r="K2" s="27"/>
    </row>
    <row r="3" spans="1:11" x14ac:dyDescent="0.2">
      <c r="A3" s="36" t="s">
        <v>522</v>
      </c>
      <c r="B3" s="36">
        <v>2</v>
      </c>
      <c r="C3" s="36">
        <v>3</v>
      </c>
      <c r="D3" s="36">
        <v>4</v>
      </c>
      <c r="E3" s="36">
        <v>5</v>
      </c>
      <c r="F3" s="36">
        <v>6</v>
      </c>
      <c r="G3" s="36">
        <v>7</v>
      </c>
      <c r="H3" s="36">
        <v>8</v>
      </c>
      <c r="I3" s="36">
        <v>9</v>
      </c>
      <c r="J3" s="36">
        <v>10</v>
      </c>
      <c r="K3" s="36">
        <v>1</v>
      </c>
    </row>
    <row r="4" spans="1:11" x14ac:dyDescent="0.2">
      <c r="A4" s="37">
        <v>21</v>
      </c>
      <c r="B4" s="36" t="str">
        <f>TEXT(A4,0)&amp;TEXT(0,0)&amp;TEXT($B$3,0)&amp;TEXT(0,0)</f>
        <v>21020</v>
      </c>
      <c r="C4" s="36" t="str">
        <f>TEXT(A4,0)&amp;TEXT(0,0)&amp;TEXT($C$3,0)&amp;TEXT(0,0)</f>
        <v>21030</v>
      </c>
      <c r="D4" s="36" t="str">
        <f>TEXT(A4,0)&amp;TEXT(0,0)&amp;TEXT($D$3,0)&amp;TEXT(0,0)</f>
        <v>21040</v>
      </c>
      <c r="E4" s="36" t="str">
        <f>TEXT(A4,0)&amp;TEXT(0,0)&amp;TEXT($E$3,0)&amp;TEXT(0,0)</f>
        <v>21050</v>
      </c>
      <c r="F4" s="36" t="str">
        <f>TEXT(A4,0)&amp;TEXT(0,0)&amp;TEXT($F$3,0)&amp;TEXT(0,0)</f>
        <v>21060</v>
      </c>
      <c r="G4" s="36" t="str">
        <f>TEXT(A4,0)&amp;TEXT(0,0)&amp;TEXT($G$3,0)&amp;TEXT(0,0)</f>
        <v>21070</v>
      </c>
      <c r="H4" s="36" t="str">
        <f>TEXT(A4,0)&amp;TEXT(0,0)&amp;TEXT($H$3,0)&amp;TEXT(0,0)</f>
        <v>21080</v>
      </c>
      <c r="I4" s="36" t="str">
        <f>TEXT(A4,0)&amp;TEXT(0,0)&amp;TEXT($I$3,0)&amp;TEXT(0,0)</f>
        <v>21090</v>
      </c>
      <c r="J4" s="36" t="str">
        <f>TEXT(A4,0)&amp;TEXT(0,0)&amp;TEXT($J$3,0)&amp;TEXT(0,0)</f>
        <v>210100</v>
      </c>
      <c r="K4" s="36" t="str">
        <f>TEXT(A4,0)&amp;TEXT(0,0)&amp;TEXT($K$3,0)&amp;TEXT(0,0)</f>
        <v>21010</v>
      </c>
    </row>
    <row r="5" spans="1:11" x14ac:dyDescent="0.2">
      <c r="A5" s="37">
        <v>20</v>
      </c>
      <c r="B5" s="36" t="str">
        <f t="shared" ref="B5:B20" si="0">TEXT(A5,0)&amp;TEXT(0,0)&amp;TEXT($B$3,0)&amp;TEXT(0,0)</f>
        <v>20020</v>
      </c>
      <c r="C5" s="36" t="str">
        <f t="shared" ref="C5:C20" si="1">TEXT(A5,0)&amp;TEXT(0,0)&amp;TEXT($C$3,0)&amp;TEXT(0,0)</f>
        <v>20030</v>
      </c>
      <c r="D5" s="36" t="str">
        <f t="shared" ref="D5:D20" si="2">TEXT(A5,0)&amp;TEXT(0,0)&amp;TEXT($D$3,0)&amp;TEXT(0,0)</f>
        <v>20040</v>
      </c>
      <c r="E5" s="36" t="str">
        <f t="shared" ref="E5:E20" si="3">TEXT(A5,0)&amp;TEXT(0,0)&amp;TEXT($E$3,0)&amp;TEXT(0,0)</f>
        <v>20050</v>
      </c>
      <c r="F5" s="36" t="str">
        <f t="shared" ref="F5:F20" si="4">TEXT(A5,0)&amp;TEXT(0,0)&amp;TEXT($F$3,0)&amp;TEXT(0,0)</f>
        <v>20060</v>
      </c>
      <c r="G5" s="36" t="str">
        <f t="shared" ref="G5:G20" si="5">TEXT(A5,0)&amp;TEXT(0,0)&amp;TEXT($G$3,0)&amp;TEXT(0,0)</f>
        <v>20070</v>
      </c>
      <c r="H5" s="36" t="str">
        <f t="shared" ref="H5:H20" si="6">TEXT(A5,0)&amp;TEXT(0,0)&amp;TEXT($H$3,0)&amp;TEXT(0,0)</f>
        <v>20080</v>
      </c>
      <c r="I5" s="36" t="str">
        <f t="shared" ref="I5:I20" si="7">TEXT(A5,0)&amp;TEXT(0,0)&amp;TEXT($I$3,0)&amp;TEXT(0,0)</f>
        <v>20090</v>
      </c>
      <c r="J5" s="36" t="str">
        <f t="shared" ref="J5:J20" si="8">TEXT(A5,0)&amp;TEXT(0,0)&amp;TEXT($J$3,0)&amp;TEXT(0,0)</f>
        <v>200100</v>
      </c>
      <c r="K5" s="36" t="str">
        <f t="shared" ref="K5:K20" si="9">TEXT(A5,0)&amp;TEXT(0,0)&amp;TEXT($K$3,0)&amp;TEXT(0,0)</f>
        <v>20010</v>
      </c>
    </row>
    <row r="6" spans="1:11" x14ac:dyDescent="0.2">
      <c r="A6" s="37">
        <v>19</v>
      </c>
      <c r="B6" s="36" t="str">
        <f t="shared" si="0"/>
        <v>19020</v>
      </c>
      <c r="C6" s="36" t="str">
        <f t="shared" si="1"/>
        <v>19030</v>
      </c>
      <c r="D6" s="36" t="str">
        <f t="shared" si="2"/>
        <v>19040</v>
      </c>
      <c r="E6" s="36" t="str">
        <f t="shared" si="3"/>
        <v>19050</v>
      </c>
      <c r="F6" s="36" t="str">
        <f t="shared" si="4"/>
        <v>19060</v>
      </c>
      <c r="G6" s="36" t="str">
        <f t="shared" si="5"/>
        <v>19070</v>
      </c>
      <c r="H6" s="36" t="str">
        <f t="shared" si="6"/>
        <v>19080</v>
      </c>
      <c r="I6" s="36" t="str">
        <f t="shared" si="7"/>
        <v>19090</v>
      </c>
      <c r="J6" s="36" t="str">
        <f t="shared" si="8"/>
        <v>190100</v>
      </c>
      <c r="K6" s="36" t="str">
        <f t="shared" si="9"/>
        <v>19010</v>
      </c>
    </row>
    <row r="7" spans="1:11" x14ac:dyDescent="0.2">
      <c r="A7" s="37">
        <v>18</v>
      </c>
      <c r="B7" s="36" t="str">
        <f t="shared" si="0"/>
        <v>18020</v>
      </c>
      <c r="C7" s="36" t="str">
        <f t="shared" si="1"/>
        <v>18030</v>
      </c>
      <c r="D7" s="36" t="str">
        <f t="shared" si="2"/>
        <v>18040</v>
      </c>
      <c r="E7" s="36" t="str">
        <f t="shared" si="3"/>
        <v>18050</v>
      </c>
      <c r="F7" s="36" t="str">
        <f t="shared" si="4"/>
        <v>18060</v>
      </c>
      <c r="G7" s="36" t="str">
        <f t="shared" si="5"/>
        <v>18070</v>
      </c>
      <c r="H7" s="36" t="str">
        <f t="shared" si="6"/>
        <v>18080</v>
      </c>
      <c r="I7" s="36" t="str">
        <f t="shared" si="7"/>
        <v>18090</v>
      </c>
      <c r="J7" s="36" t="str">
        <f t="shared" si="8"/>
        <v>180100</v>
      </c>
      <c r="K7" s="36" t="str">
        <f t="shared" si="9"/>
        <v>18010</v>
      </c>
    </row>
    <row r="8" spans="1:11" x14ac:dyDescent="0.2">
      <c r="A8" s="37">
        <v>17</v>
      </c>
      <c r="B8" s="36" t="str">
        <f t="shared" si="0"/>
        <v>17020</v>
      </c>
      <c r="C8" s="36" t="str">
        <f t="shared" si="1"/>
        <v>17030</v>
      </c>
      <c r="D8" s="36" t="str">
        <f t="shared" si="2"/>
        <v>17040</v>
      </c>
      <c r="E8" s="36" t="str">
        <f t="shared" si="3"/>
        <v>17050</v>
      </c>
      <c r="F8" s="36" t="str">
        <f t="shared" si="4"/>
        <v>17060</v>
      </c>
      <c r="G8" s="36" t="str">
        <f t="shared" si="5"/>
        <v>17070</v>
      </c>
      <c r="H8" s="36" t="str">
        <f t="shared" si="6"/>
        <v>17080</v>
      </c>
      <c r="I8" s="36" t="str">
        <f t="shared" si="7"/>
        <v>17090</v>
      </c>
      <c r="J8" s="36" t="str">
        <f t="shared" si="8"/>
        <v>170100</v>
      </c>
      <c r="K8" s="36" t="str">
        <f t="shared" si="9"/>
        <v>17010</v>
      </c>
    </row>
    <row r="9" spans="1:11" x14ac:dyDescent="0.2">
      <c r="A9" s="37">
        <v>16</v>
      </c>
      <c r="B9" s="36" t="str">
        <f t="shared" si="0"/>
        <v>16020</v>
      </c>
      <c r="C9" s="36" t="str">
        <f t="shared" si="1"/>
        <v>16030</v>
      </c>
      <c r="D9" s="36" t="str">
        <f t="shared" si="2"/>
        <v>16040</v>
      </c>
      <c r="E9" s="36" t="str">
        <f t="shared" si="3"/>
        <v>16050</v>
      </c>
      <c r="F9" s="36" t="str">
        <f t="shared" si="4"/>
        <v>16060</v>
      </c>
      <c r="G9" s="36" t="str">
        <f t="shared" si="5"/>
        <v>16070</v>
      </c>
      <c r="H9" s="36" t="str">
        <f t="shared" si="6"/>
        <v>16080</v>
      </c>
      <c r="I9" s="36" t="str">
        <f t="shared" si="7"/>
        <v>16090</v>
      </c>
      <c r="J9" s="36" t="str">
        <f t="shared" si="8"/>
        <v>160100</v>
      </c>
      <c r="K9" s="36" t="str">
        <f t="shared" si="9"/>
        <v>16010</v>
      </c>
    </row>
    <row r="10" spans="1:11" x14ac:dyDescent="0.2">
      <c r="A10" s="37">
        <v>15</v>
      </c>
      <c r="B10" s="36" t="str">
        <f t="shared" si="0"/>
        <v>15020</v>
      </c>
      <c r="C10" s="36" t="str">
        <f t="shared" si="1"/>
        <v>15030</v>
      </c>
      <c r="D10" s="36" t="str">
        <f t="shared" si="2"/>
        <v>15040</v>
      </c>
      <c r="E10" s="36" t="str">
        <f t="shared" si="3"/>
        <v>15050</v>
      </c>
      <c r="F10" s="36" t="str">
        <f t="shared" si="4"/>
        <v>15060</v>
      </c>
      <c r="G10" s="36" t="str">
        <f t="shared" si="5"/>
        <v>15070</v>
      </c>
      <c r="H10" s="36" t="str">
        <f t="shared" si="6"/>
        <v>15080</v>
      </c>
      <c r="I10" s="36" t="str">
        <f t="shared" si="7"/>
        <v>15090</v>
      </c>
      <c r="J10" s="36" t="str">
        <f t="shared" si="8"/>
        <v>150100</v>
      </c>
      <c r="K10" s="36" t="str">
        <f t="shared" si="9"/>
        <v>15010</v>
      </c>
    </row>
    <row r="11" spans="1:11" x14ac:dyDescent="0.2">
      <c r="A11" s="37">
        <v>14</v>
      </c>
      <c r="B11" s="36" t="str">
        <f t="shared" si="0"/>
        <v>14020</v>
      </c>
      <c r="C11" s="36" t="str">
        <f t="shared" si="1"/>
        <v>14030</v>
      </c>
      <c r="D11" s="36" t="str">
        <f t="shared" si="2"/>
        <v>14040</v>
      </c>
      <c r="E11" s="36" t="str">
        <f t="shared" si="3"/>
        <v>14050</v>
      </c>
      <c r="F11" s="36" t="str">
        <f t="shared" si="4"/>
        <v>14060</v>
      </c>
      <c r="G11" s="36" t="str">
        <f t="shared" si="5"/>
        <v>14070</v>
      </c>
      <c r="H11" s="36" t="str">
        <f t="shared" si="6"/>
        <v>14080</v>
      </c>
      <c r="I11" s="36" t="str">
        <f t="shared" si="7"/>
        <v>14090</v>
      </c>
      <c r="J11" s="36" t="str">
        <f t="shared" si="8"/>
        <v>140100</v>
      </c>
      <c r="K11" s="36" t="str">
        <f t="shared" si="9"/>
        <v>14010</v>
      </c>
    </row>
    <row r="12" spans="1:11" x14ac:dyDescent="0.2">
      <c r="A12" s="37">
        <v>13</v>
      </c>
      <c r="B12" s="36" t="str">
        <f t="shared" si="0"/>
        <v>13020</v>
      </c>
      <c r="C12" s="36" t="str">
        <f t="shared" si="1"/>
        <v>13030</v>
      </c>
      <c r="D12" s="36" t="str">
        <f t="shared" si="2"/>
        <v>13040</v>
      </c>
      <c r="E12" s="36" t="str">
        <f t="shared" si="3"/>
        <v>13050</v>
      </c>
      <c r="F12" s="36" t="str">
        <f t="shared" si="4"/>
        <v>13060</v>
      </c>
      <c r="G12" s="36" t="str">
        <f t="shared" si="5"/>
        <v>13070</v>
      </c>
      <c r="H12" s="36" t="str">
        <f t="shared" si="6"/>
        <v>13080</v>
      </c>
      <c r="I12" s="36" t="str">
        <f t="shared" si="7"/>
        <v>13090</v>
      </c>
      <c r="J12" s="36" t="str">
        <f t="shared" si="8"/>
        <v>130100</v>
      </c>
      <c r="K12" s="36" t="str">
        <f t="shared" si="9"/>
        <v>13010</v>
      </c>
    </row>
    <row r="13" spans="1:11" x14ac:dyDescent="0.2">
      <c r="A13" s="37">
        <v>12</v>
      </c>
      <c r="B13" s="36" t="str">
        <f t="shared" si="0"/>
        <v>12020</v>
      </c>
      <c r="C13" s="36" t="str">
        <f t="shared" si="1"/>
        <v>12030</v>
      </c>
      <c r="D13" s="36" t="str">
        <f t="shared" si="2"/>
        <v>12040</v>
      </c>
      <c r="E13" s="36" t="str">
        <f t="shared" si="3"/>
        <v>12050</v>
      </c>
      <c r="F13" s="36" t="str">
        <f t="shared" si="4"/>
        <v>12060</v>
      </c>
      <c r="G13" s="36" t="str">
        <f t="shared" si="5"/>
        <v>12070</v>
      </c>
      <c r="H13" s="36" t="str">
        <f t="shared" si="6"/>
        <v>12080</v>
      </c>
      <c r="I13" s="36" t="str">
        <f t="shared" si="7"/>
        <v>12090</v>
      </c>
      <c r="J13" s="36" t="str">
        <f t="shared" si="8"/>
        <v>120100</v>
      </c>
      <c r="K13" s="36" t="str">
        <f t="shared" si="9"/>
        <v>12010</v>
      </c>
    </row>
    <row r="14" spans="1:11" x14ac:dyDescent="0.2">
      <c r="A14" s="37">
        <v>11</v>
      </c>
      <c r="B14" s="36" t="str">
        <f t="shared" si="0"/>
        <v>11020</v>
      </c>
      <c r="C14" s="36" t="str">
        <f t="shared" si="1"/>
        <v>11030</v>
      </c>
      <c r="D14" s="36" t="str">
        <f t="shared" si="2"/>
        <v>11040</v>
      </c>
      <c r="E14" s="36" t="str">
        <f t="shared" si="3"/>
        <v>11050</v>
      </c>
      <c r="F14" s="36" t="str">
        <f t="shared" si="4"/>
        <v>11060</v>
      </c>
      <c r="G14" s="36" t="str">
        <f t="shared" si="5"/>
        <v>11070</v>
      </c>
      <c r="H14" s="36" t="str">
        <f t="shared" si="6"/>
        <v>11080</v>
      </c>
      <c r="I14" s="36" t="str">
        <f t="shared" si="7"/>
        <v>11090</v>
      </c>
      <c r="J14" s="36" t="str">
        <f t="shared" si="8"/>
        <v>110100</v>
      </c>
      <c r="K14" s="36" t="str">
        <f t="shared" si="9"/>
        <v>11010</v>
      </c>
    </row>
    <row r="15" spans="1:11" x14ac:dyDescent="0.2">
      <c r="A15" s="37">
        <v>10</v>
      </c>
      <c r="B15" s="36" t="str">
        <f t="shared" si="0"/>
        <v>10020</v>
      </c>
      <c r="C15" s="36" t="str">
        <f t="shared" si="1"/>
        <v>10030</v>
      </c>
      <c r="D15" s="36" t="str">
        <f t="shared" si="2"/>
        <v>10040</v>
      </c>
      <c r="E15" s="36" t="str">
        <f t="shared" si="3"/>
        <v>10050</v>
      </c>
      <c r="F15" s="36" t="str">
        <f t="shared" si="4"/>
        <v>10060</v>
      </c>
      <c r="G15" s="36" t="str">
        <f t="shared" si="5"/>
        <v>10070</v>
      </c>
      <c r="H15" s="36" t="str">
        <f t="shared" si="6"/>
        <v>10080</v>
      </c>
      <c r="I15" s="36" t="str">
        <f t="shared" si="7"/>
        <v>10090</v>
      </c>
      <c r="J15" s="36" t="str">
        <f t="shared" si="8"/>
        <v>100100</v>
      </c>
      <c r="K15" s="36" t="str">
        <f t="shared" si="9"/>
        <v>10010</v>
      </c>
    </row>
    <row r="16" spans="1:11" x14ac:dyDescent="0.2">
      <c r="A16" s="37">
        <v>9</v>
      </c>
      <c r="B16" s="36" t="str">
        <f t="shared" si="0"/>
        <v>9020</v>
      </c>
      <c r="C16" s="36" t="str">
        <f t="shared" si="1"/>
        <v>9030</v>
      </c>
      <c r="D16" s="36" t="str">
        <f t="shared" si="2"/>
        <v>9040</v>
      </c>
      <c r="E16" s="36" t="str">
        <f t="shared" si="3"/>
        <v>9050</v>
      </c>
      <c r="F16" s="36" t="str">
        <f t="shared" si="4"/>
        <v>9060</v>
      </c>
      <c r="G16" s="36" t="str">
        <f t="shared" si="5"/>
        <v>9070</v>
      </c>
      <c r="H16" s="36" t="str">
        <f t="shared" si="6"/>
        <v>9080</v>
      </c>
      <c r="I16" s="36" t="str">
        <f t="shared" si="7"/>
        <v>9090</v>
      </c>
      <c r="J16" s="36" t="str">
        <f t="shared" si="8"/>
        <v>90100</v>
      </c>
      <c r="K16" s="36" t="str">
        <f t="shared" si="9"/>
        <v>9010</v>
      </c>
    </row>
    <row r="17" spans="1:12" x14ac:dyDescent="0.2">
      <c r="A17" s="37">
        <v>8</v>
      </c>
      <c r="B17" s="36" t="str">
        <f t="shared" si="0"/>
        <v>8020</v>
      </c>
      <c r="C17" s="36" t="str">
        <f t="shared" si="1"/>
        <v>8030</v>
      </c>
      <c r="D17" s="36" t="str">
        <f t="shared" si="2"/>
        <v>8040</v>
      </c>
      <c r="E17" s="36" t="str">
        <f t="shared" si="3"/>
        <v>8050</v>
      </c>
      <c r="F17" s="36" t="str">
        <f t="shared" si="4"/>
        <v>8060</v>
      </c>
      <c r="G17" s="36" t="str">
        <f t="shared" si="5"/>
        <v>8070</v>
      </c>
      <c r="H17" s="36" t="str">
        <f t="shared" si="6"/>
        <v>8080</v>
      </c>
      <c r="I17" s="36" t="str">
        <f t="shared" si="7"/>
        <v>8090</v>
      </c>
      <c r="J17" s="36" t="str">
        <f t="shared" si="8"/>
        <v>80100</v>
      </c>
      <c r="K17" s="36" t="str">
        <f t="shared" si="9"/>
        <v>8010</v>
      </c>
    </row>
    <row r="18" spans="1:12" x14ac:dyDescent="0.2">
      <c r="A18" s="37">
        <v>7</v>
      </c>
      <c r="B18" s="36" t="str">
        <f t="shared" si="0"/>
        <v>7020</v>
      </c>
      <c r="C18" s="36" t="str">
        <f t="shared" si="1"/>
        <v>7030</v>
      </c>
      <c r="D18" s="36" t="str">
        <f t="shared" si="2"/>
        <v>7040</v>
      </c>
      <c r="E18" s="36" t="str">
        <f t="shared" si="3"/>
        <v>7050</v>
      </c>
      <c r="F18" s="36" t="str">
        <f t="shared" si="4"/>
        <v>7060</v>
      </c>
      <c r="G18" s="36" t="str">
        <f t="shared" si="5"/>
        <v>7070</v>
      </c>
      <c r="H18" s="36" t="str">
        <f t="shared" si="6"/>
        <v>7080</v>
      </c>
      <c r="I18" s="36" t="str">
        <f t="shared" si="7"/>
        <v>7090</v>
      </c>
      <c r="J18" s="36" t="str">
        <f t="shared" si="8"/>
        <v>70100</v>
      </c>
      <c r="K18" s="36" t="str">
        <f t="shared" si="9"/>
        <v>7010</v>
      </c>
    </row>
    <row r="19" spans="1:12" x14ac:dyDescent="0.2">
      <c r="A19" s="37">
        <v>6</v>
      </c>
      <c r="B19" s="36" t="str">
        <f t="shared" si="0"/>
        <v>6020</v>
      </c>
      <c r="C19" s="36" t="str">
        <f t="shared" si="1"/>
        <v>6030</v>
      </c>
      <c r="D19" s="36" t="str">
        <f t="shared" si="2"/>
        <v>6040</v>
      </c>
      <c r="E19" s="36" t="str">
        <f t="shared" si="3"/>
        <v>6050</v>
      </c>
      <c r="F19" s="36" t="str">
        <f t="shared" si="4"/>
        <v>6060</v>
      </c>
      <c r="G19" s="36" t="str">
        <f t="shared" si="5"/>
        <v>6070</v>
      </c>
      <c r="H19" s="36" t="str">
        <f t="shared" si="6"/>
        <v>6080</v>
      </c>
      <c r="I19" s="36" t="str">
        <f t="shared" si="7"/>
        <v>6090</v>
      </c>
      <c r="J19" s="36" t="str">
        <f t="shared" si="8"/>
        <v>60100</v>
      </c>
      <c r="K19" s="36" t="str">
        <f t="shared" si="9"/>
        <v>6010</v>
      </c>
    </row>
    <row r="20" spans="1:12" x14ac:dyDescent="0.2">
      <c r="A20" s="37">
        <v>5</v>
      </c>
      <c r="B20" s="36" t="str">
        <f t="shared" si="0"/>
        <v>5020</v>
      </c>
      <c r="C20" s="36" t="str">
        <f t="shared" si="1"/>
        <v>5030</v>
      </c>
      <c r="D20" s="36" t="str">
        <f t="shared" si="2"/>
        <v>5040</v>
      </c>
      <c r="E20" s="36" t="str">
        <f t="shared" si="3"/>
        <v>5050</v>
      </c>
      <c r="F20" s="36" t="str">
        <f t="shared" si="4"/>
        <v>5060</v>
      </c>
      <c r="G20" s="36" t="str">
        <f t="shared" si="5"/>
        <v>5070</v>
      </c>
      <c r="H20" s="36" t="str">
        <f t="shared" si="6"/>
        <v>5080</v>
      </c>
      <c r="I20" s="36" t="str">
        <f t="shared" si="7"/>
        <v>5090</v>
      </c>
      <c r="J20" s="36" t="str">
        <f t="shared" si="8"/>
        <v>50100</v>
      </c>
      <c r="K20" s="36" t="str">
        <f t="shared" si="9"/>
        <v>5010</v>
      </c>
    </row>
    <row r="21" spans="1:12" x14ac:dyDescent="0.2">
      <c r="A21" s="37" t="s">
        <v>523</v>
      </c>
      <c r="B21" s="36" t="str">
        <f>TEXT(RIGHT(A21,LEN(A21)-FIND("t",A21)),0)&amp;TEXT(1,0)&amp;TEXT($B$3,0)&amp;TEXT(0,0)</f>
        <v>20120</v>
      </c>
      <c r="C21" s="36" t="str">
        <f>TEXT(RIGHT(A21,LEN(A21)-FIND("t",A21)),0)&amp;TEXT(1,0)&amp;TEXT($C$3,0)&amp;TEXT(0,0)</f>
        <v>20130</v>
      </c>
      <c r="D21" s="36" t="str">
        <f>TEXT(RIGHT(A21,LEN(A21)-FIND("t",A21)),0)&amp;TEXT(1,0)&amp;TEXT($D$3,0)&amp;TEXT(0,0)</f>
        <v>20140</v>
      </c>
      <c r="E21" s="36" t="str">
        <f>TEXT(RIGHT(A21,LEN(A21)-FIND("t",A21)),0)&amp;TEXT(1,0)&amp;TEXT($E$3,0)&amp;TEXT(0,0)</f>
        <v>20150</v>
      </c>
      <c r="F21" s="36" t="str">
        <f>TEXT(RIGHT(A21,LEN(A21)-FIND("t",A21)),0)&amp;TEXT(1,0)&amp;TEXT($F$3,0)&amp;TEXT(0,0)</f>
        <v>20160</v>
      </c>
      <c r="G21" s="36" t="str">
        <f>TEXT(RIGHT(A21,LEN(A21)-FIND("t",A21)),0)&amp;TEXT(1,0)&amp;TEXT($G$3,0)&amp;TEXT(0,0)</f>
        <v>20170</v>
      </c>
      <c r="H21" s="36" t="str">
        <f>TEXT(RIGHT(A21,LEN(A21)-FIND("t",A21)),0)&amp;TEXT(1,0)&amp;TEXT($H$3,0)&amp;TEXT(0,0)</f>
        <v>20180</v>
      </c>
      <c r="I21" s="36" t="str">
        <f>TEXT(RIGHT(A21,LEN(A21)-FIND("t",A21)),0)&amp;TEXT(1,0)&amp;TEXT($I$3,0)&amp;TEXT(0,0)</f>
        <v>20190</v>
      </c>
      <c r="J21" s="36" t="str">
        <f>TEXT(RIGHT(A21,LEN(A21)-FIND("t",A21)),0)&amp;TEXT(1,0)&amp;TEXT($J$3,0)&amp;TEXT(0,0)</f>
        <v>201100</v>
      </c>
      <c r="K21" s="36" t="str">
        <f>TEXT(RIGHT(A21,LEN(A21)-FIND("t",A21)),0)&amp;TEXT(1,0)&amp;TEXT($K$3,0)&amp;TEXT(0,0)</f>
        <v>20110</v>
      </c>
    </row>
    <row r="22" spans="1:12" x14ac:dyDescent="0.2">
      <c r="A22" s="37" t="s">
        <v>524</v>
      </c>
      <c r="B22" s="36" t="str">
        <f t="shared" ref="B22:B28" si="10">TEXT(RIGHT(A22,LEN(A22)-FIND("t",A22)),0)&amp;TEXT(1,0)&amp;TEXT($B$3,0)&amp;TEXT(0,0)</f>
        <v>19120</v>
      </c>
      <c r="C22" s="36" t="str">
        <f t="shared" ref="C22:C28" si="11">TEXT(RIGHT(A22,LEN(A22)-FIND("t",A22)),0)&amp;TEXT(1,0)&amp;TEXT($C$3,0)&amp;TEXT(0,0)</f>
        <v>19130</v>
      </c>
      <c r="D22" s="36" t="str">
        <f t="shared" ref="D22:D28" si="12">TEXT(RIGHT(A22,LEN(A22)-FIND("t",A22)),0)&amp;TEXT(1,0)&amp;TEXT($D$3,0)&amp;TEXT(0,0)</f>
        <v>19140</v>
      </c>
      <c r="E22" s="36" t="str">
        <f t="shared" ref="E22:E28" si="13">TEXT(RIGHT(A22,LEN(A22)-FIND("t",A22)),0)&amp;TEXT(1,0)&amp;TEXT($E$3,0)&amp;TEXT(0,0)</f>
        <v>19150</v>
      </c>
      <c r="F22" s="36" t="str">
        <f t="shared" ref="F22:F28" si="14">TEXT(RIGHT(A22,LEN(A22)-FIND("t",A22)),0)&amp;TEXT(1,0)&amp;TEXT($F$3,0)&amp;TEXT(0,0)</f>
        <v>19160</v>
      </c>
      <c r="G22" s="36" t="str">
        <f t="shared" ref="G22:G28" si="15">TEXT(RIGHT(A22,LEN(A22)-FIND("t",A22)),0)&amp;TEXT(1,0)&amp;TEXT($G$3,0)&amp;TEXT(0,0)</f>
        <v>19170</v>
      </c>
      <c r="H22" s="36" t="str">
        <f t="shared" ref="H22:H28" si="16">TEXT(RIGHT(A22,LEN(A22)-FIND("t",A22)),0)&amp;TEXT(1,0)&amp;TEXT($H$3,0)&amp;TEXT(0,0)</f>
        <v>19180</v>
      </c>
      <c r="I22" s="36" t="str">
        <f t="shared" ref="I22:I28" si="17">TEXT(RIGHT(A22,LEN(A22)-FIND("t",A22)),0)&amp;TEXT(1,0)&amp;TEXT($I$3,0)&amp;TEXT(0,0)</f>
        <v>19190</v>
      </c>
      <c r="J22" s="36" t="str">
        <f t="shared" ref="J22:J28" si="18">TEXT(RIGHT(A22,LEN(A22)-FIND("t",A22)),0)&amp;TEXT(1,0)&amp;TEXT($J$3,0)&amp;TEXT(0,0)</f>
        <v>191100</v>
      </c>
      <c r="K22" s="36" t="str">
        <f t="shared" ref="K22:K28" si="19">TEXT(RIGHT(A22,LEN(A22)-FIND("t",A22)),0)&amp;TEXT(1,0)&amp;TEXT($K$3,0)&amp;TEXT(0,0)</f>
        <v>19110</v>
      </c>
    </row>
    <row r="23" spans="1:12" x14ac:dyDescent="0.2">
      <c r="A23" s="37" t="s">
        <v>525</v>
      </c>
      <c r="B23" s="36" t="str">
        <f t="shared" si="10"/>
        <v>18120</v>
      </c>
      <c r="C23" s="36" t="str">
        <f t="shared" si="11"/>
        <v>18130</v>
      </c>
      <c r="D23" s="36" t="str">
        <f t="shared" si="12"/>
        <v>18140</v>
      </c>
      <c r="E23" s="36" t="str">
        <f t="shared" si="13"/>
        <v>18150</v>
      </c>
      <c r="F23" s="36" t="str">
        <f t="shared" si="14"/>
        <v>18160</v>
      </c>
      <c r="G23" s="36" t="str">
        <f t="shared" si="15"/>
        <v>18170</v>
      </c>
      <c r="H23" s="36" t="str">
        <f t="shared" si="16"/>
        <v>18180</v>
      </c>
      <c r="I23" s="36" t="str">
        <f t="shared" si="17"/>
        <v>18190</v>
      </c>
      <c r="J23" s="36" t="str">
        <f t="shared" si="18"/>
        <v>181100</v>
      </c>
      <c r="K23" s="36" t="str">
        <f t="shared" si="19"/>
        <v>18110</v>
      </c>
    </row>
    <row r="24" spans="1:12" x14ac:dyDescent="0.2">
      <c r="A24" s="37" t="s">
        <v>526</v>
      </c>
      <c r="B24" s="36" t="str">
        <f t="shared" si="10"/>
        <v>17120</v>
      </c>
      <c r="C24" s="36" t="str">
        <f t="shared" si="11"/>
        <v>17130</v>
      </c>
      <c r="D24" s="36" t="str">
        <f t="shared" si="12"/>
        <v>17140</v>
      </c>
      <c r="E24" s="36" t="str">
        <f t="shared" si="13"/>
        <v>17150</v>
      </c>
      <c r="F24" s="36" t="str">
        <f t="shared" si="14"/>
        <v>17160</v>
      </c>
      <c r="G24" s="36" t="str">
        <f t="shared" si="15"/>
        <v>17170</v>
      </c>
      <c r="H24" s="36" t="str">
        <f t="shared" si="16"/>
        <v>17180</v>
      </c>
      <c r="I24" s="36" t="str">
        <f t="shared" si="17"/>
        <v>17190</v>
      </c>
      <c r="J24" s="36" t="str">
        <f t="shared" si="18"/>
        <v>171100</v>
      </c>
      <c r="K24" s="36" t="str">
        <f t="shared" si="19"/>
        <v>17110</v>
      </c>
    </row>
    <row r="25" spans="1:12" x14ac:dyDescent="0.2">
      <c r="A25" s="37" t="s">
        <v>527</v>
      </c>
      <c r="B25" s="36" t="str">
        <f t="shared" si="10"/>
        <v>16120</v>
      </c>
      <c r="C25" s="36" t="str">
        <f t="shared" si="11"/>
        <v>16130</v>
      </c>
      <c r="D25" s="36" t="str">
        <f t="shared" si="12"/>
        <v>16140</v>
      </c>
      <c r="E25" s="36" t="str">
        <f t="shared" si="13"/>
        <v>16150</v>
      </c>
      <c r="F25" s="36" t="str">
        <f t="shared" si="14"/>
        <v>16160</v>
      </c>
      <c r="G25" s="36" t="str">
        <f t="shared" si="15"/>
        <v>16170</v>
      </c>
      <c r="H25" s="36" t="str">
        <f t="shared" si="16"/>
        <v>16180</v>
      </c>
      <c r="I25" s="36" t="str">
        <f t="shared" si="17"/>
        <v>16190</v>
      </c>
      <c r="J25" s="36" t="str">
        <f t="shared" si="18"/>
        <v>161100</v>
      </c>
      <c r="K25" s="36" t="str">
        <f t="shared" si="19"/>
        <v>16110</v>
      </c>
    </row>
    <row r="26" spans="1:12" x14ac:dyDescent="0.2">
      <c r="A26" s="37" t="s">
        <v>528</v>
      </c>
      <c r="B26" s="36" t="str">
        <f t="shared" si="10"/>
        <v>15120</v>
      </c>
      <c r="C26" s="36" t="str">
        <f t="shared" si="11"/>
        <v>15130</v>
      </c>
      <c r="D26" s="36" t="str">
        <f t="shared" si="12"/>
        <v>15140</v>
      </c>
      <c r="E26" s="36" t="str">
        <f t="shared" si="13"/>
        <v>15150</v>
      </c>
      <c r="F26" s="36" t="str">
        <f t="shared" si="14"/>
        <v>15160</v>
      </c>
      <c r="G26" s="36" t="str">
        <f t="shared" si="15"/>
        <v>15170</v>
      </c>
      <c r="H26" s="36" t="str">
        <f t="shared" si="16"/>
        <v>15180</v>
      </c>
      <c r="I26" s="36" t="str">
        <f t="shared" si="17"/>
        <v>15190</v>
      </c>
      <c r="J26" s="36" t="str">
        <f t="shared" si="18"/>
        <v>151100</v>
      </c>
      <c r="K26" s="36" t="str">
        <f t="shared" si="19"/>
        <v>15110</v>
      </c>
      <c r="L26" s="11"/>
    </row>
    <row r="27" spans="1:12" x14ac:dyDescent="0.2">
      <c r="A27" s="37" t="s">
        <v>529</v>
      </c>
      <c r="B27" s="36" t="str">
        <f t="shared" si="10"/>
        <v>14120</v>
      </c>
      <c r="C27" s="36" t="str">
        <f t="shared" si="11"/>
        <v>14130</v>
      </c>
      <c r="D27" s="36" t="str">
        <f t="shared" si="12"/>
        <v>14140</v>
      </c>
      <c r="E27" s="36" t="str">
        <f t="shared" si="13"/>
        <v>14150</v>
      </c>
      <c r="F27" s="36" t="str">
        <f t="shared" si="14"/>
        <v>14160</v>
      </c>
      <c r="G27" s="36" t="str">
        <f t="shared" si="15"/>
        <v>14170</v>
      </c>
      <c r="H27" s="36" t="str">
        <f t="shared" si="16"/>
        <v>14180</v>
      </c>
      <c r="I27" s="36" t="str">
        <f t="shared" si="17"/>
        <v>14190</v>
      </c>
      <c r="J27" s="36" t="str">
        <f t="shared" si="18"/>
        <v>141100</v>
      </c>
      <c r="K27" s="36" t="str">
        <f t="shared" si="19"/>
        <v>14110</v>
      </c>
      <c r="L27" s="11"/>
    </row>
    <row r="28" spans="1:12" x14ac:dyDescent="0.2">
      <c r="A28" s="37" t="s">
        <v>530</v>
      </c>
      <c r="B28" s="36" t="str">
        <f t="shared" si="10"/>
        <v>13120</v>
      </c>
      <c r="C28" s="36" t="str">
        <f t="shared" si="11"/>
        <v>13130</v>
      </c>
      <c r="D28" s="36" t="str">
        <f t="shared" si="12"/>
        <v>13140</v>
      </c>
      <c r="E28" s="36" t="str">
        <f t="shared" si="13"/>
        <v>13150</v>
      </c>
      <c r="F28" s="36" t="str">
        <f t="shared" si="14"/>
        <v>13160</v>
      </c>
      <c r="G28" s="36" t="str">
        <f t="shared" si="15"/>
        <v>13170</v>
      </c>
      <c r="H28" s="36" t="str">
        <f t="shared" si="16"/>
        <v>13180</v>
      </c>
      <c r="I28" s="36" t="str">
        <f t="shared" si="17"/>
        <v>13190</v>
      </c>
      <c r="J28" s="36" t="str">
        <f t="shared" si="18"/>
        <v>131100</v>
      </c>
      <c r="K28" s="36" t="str">
        <f t="shared" si="19"/>
        <v>13110</v>
      </c>
      <c r="L28" s="11"/>
    </row>
    <row r="29" spans="1:12" x14ac:dyDescent="0.2">
      <c r="A29" s="37" t="s">
        <v>531</v>
      </c>
      <c r="B29" s="36" t="str">
        <f>TEXT(12,0)&amp;TEXT(1,0)&amp;TEXT($B$3,0)&amp;TEXT(1,0)</f>
        <v>12121</v>
      </c>
      <c r="C29" s="36" t="str">
        <f>TEXT(12,0)&amp;TEXT(1,0)&amp;TEXT($C$3,0)&amp;TEXT(1,0)</f>
        <v>12131</v>
      </c>
      <c r="D29" s="36" t="str">
        <f>TEXT(12,0)&amp;TEXT(1,0)&amp;TEXT($D$3,0)&amp;TEXT(1,0)</f>
        <v>12141</v>
      </c>
      <c r="E29" s="36" t="str">
        <f>TEXT(12,0)&amp;TEXT(1,0)&amp;TEXT($E$3,0)&amp;TEXT(1,0)</f>
        <v>12151</v>
      </c>
      <c r="F29" s="36" t="str">
        <f>TEXT(12,0)&amp;TEXT(1,0)&amp;TEXT($F$3,0)&amp;TEXT(1,0)</f>
        <v>12161</v>
      </c>
      <c r="G29" s="36" t="str">
        <f>TEXT(12,0)&amp;TEXT(1,0)&amp;TEXT($G$3,0)&amp;TEXT(1,0)</f>
        <v>12171</v>
      </c>
      <c r="H29" s="36" t="str">
        <f>TEXT(12,0)&amp;TEXT(1,0)&amp;TEXT($H$3,0)&amp;TEXT(1,0)</f>
        <v>12181</v>
      </c>
      <c r="I29" s="36" t="str">
        <f>TEXT(12,0)&amp;TEXT(1,0)&amp;TEXT($I$3,0)&amp;TEXT(1,0)</f>
        <v>12191</v>
      </c>
      <c r="J29" s="36" t="str">
        <f>TEXT(12,0)&amp;TEXT(1,0)&amp;TEXT($J$3,0)&amp;TEXT(1,0)</f>
        <v>121101</v>
      </c>
      <c r="K29" s="36" t="str">
        <f>TEXT(12,0)&amp;TEXT(1,0)&amp;TEXT($K$3,0)&amp;TEXT(1,0)</f>
        <v>12111</v>
      </c>
      <c r="L29" s="11"/>
    </row>
    <row r="30" spans="1:12" x14ac:dyDescent="0.2">
      <c r="A30" s="37" t="s">
        <v>532</v>
      </c>
      <c r="B30" s="36" t="str">
        <f>TEXT(VALUE(RIGHT(A30,LEN(A30)-FIND("r",A30)))*2,0)&amp;TEXT(0,0)&amp;TEXT($B$3,0)&amp;TEXT(1,0)</f>
        <v>20021</v>
      </c>
      <c r="C30" s="36" t="str">
        <f>TEXT(VALUE(RIGHT(A30,LEN(A30)-FIND("r",A30)))*2,0)&amp;TEXT(0,0)&amp;TEXT($C$3,0)&amp;TEXT(1,0)</f>
        <v>20031</v>
      </c>
      <c r="D30" s="36" t="str">
        <f>TEXT(VALUE(RIGHT(A30,LEN(A30)-FIND("r",A30)))*2,0)&amp;TEXT(0,0)&amp;TEXT($D$3,0)&amp;TEXT(1,0)</f>
        <v>20041</v>
      </c>
      <c r="E30" s="36" t="str">
        <f>TEXT(VALUE(RIGHT(A30,LEN(A30)-FIND("r",A30)))*2,0)&amp;TEXT(0,0)&amp;TEXT($E$3,0)&amp;TEXT(1,0)</f>
        <v>20051</v>
      </c>
      <c r="F30" s="36" t="str">
        <f>TEXT(VALUE(RIGHT(A30,LEN(A30)-FIND("r",A30)))*2,0)&amp;TEXT(0,0)&amp;TEXT($F$3,0)&amp;TEXT(1,0)</f>
        <v>20061</v>
      </c>
      <c r="G30" s="36" t="str">
        <f>TEXT(VALUE(RIGHT(A30,LEN(A30)-FIND("r",A30)))*2,0)&amp;TEXT(0,0)&amp;TEXT($G$3,0)&amp;TEXT(1,0)</f>
        <v>20071</v>
      </c>
      <c r="H30" s="36" t="str">
        <f>TEXT(VALUE(RIGHT(A30,LEN(A30)-FIND("r",A30)))*2,0)&amp;TEXT(0,0)&amp;TEXT($H$3,0)&amp;TEXT(1,0)</f>
        <v>20081</v>
      </c>
      <c r="I30" s="36" t="str">
        <f>TEXT(VALUE(RIGHT(A30,LEN(A30)-FIND("r",A30)))*2,0)&amp;TEXT(0,0)&amp;TEXT($I$3,0)&amp;TEXT(1,0)</f>
        <v>20091</v>
      </c>
      <c r="J30" s="36" t="str">
        <f>TEXT(VALUE(RIGHT(A30,LEN(A30)-FIND("r",A30)))*2,0)&amp;TEXT(0,0)&amp;TEXT($J$3,0)&amp;TEXT(1,0)</f>
        <v>200101</v>
      </c>
      <c r="K30" s="36" t="str">
        <f>TEXT(VALUE(RIGHT(A30,LEN(A30)-FIND("r",A30)))*2,0)&amp;TEXT(0,0)&amp;TEXT($K$3,0)&amp;TEXT(1,0)</f>
        <v>20011</v>
      </c>
      <c r="L30" s="11"/>
    </row>
    <row r="31" spans="1:12" x14ac:dyDescent="0.2">
      <c r="A31" s="37" t="s">
        <v>534</v>
      </c>
      <c r="B31" s="36" t="str">
        <f t="shared" ref="B31:B38" si="20">TEXT(VALUE(RIGHT(A31,LEN(A31)-FIND("r",A31)))*2,0)&amp;TEXT(0,0)&amp;TEXT($B$3,0)&amp;TEXT(1,0)</f>
        <v>18021</v>
      </c>
      <c r="C31" s="36" t="str">
        <f t="shared" ref="C31:C38" si="21">TEXT(VALUE(RIGHT(A31,LEN(A31)-FIND("r",A31)))*2,0)&amp;TEXT(0,0)&amp;TEXT($C$3,0)&amp;TEXT(1,0)</f>
        <v>18031</v>
      </c>
      <c r="D31" s="36" t="str">
        <f t="shared" ref="D31:D38" si="22">TEXT(VALUE(RIGHT(A31,LEN(A31)-FIND("r",A31)))*2,0)&amp;TEXT(0,0)&amp;TEXT($D$3,0)&amp;TEXT(1,0)</f>
        <v>18041</v>
      </c>
      <c r="E31" s="36" t="str">
        <f t="shared" ref="E31:E38" si="23">TEXT(VALUE(RIGHT(A31,LEN(A31)-FIND("r",A31)))*2,0)&amp;TEXT(0,0)&amp;TEXT($E$3,0)&amp;TEXT(1,0)</f>
        <v>18051</v>
      </c>
      <c r="F31" s="36" t="str">
        <f t="shared" ref="F31:F38" si="24">TEXT(VALUE(RIGHT(A31,LEN(A31)-FIND("r",A31)))*2,0)&amp;TEXT(0,0)&amp;TEXT($F$3,0)&amp;TEXT(1,0)</f>
        <v>18061</v>
      </c>
      <c r="G31" s="36" t="str">
        <f t="shared" ref="G31:G38" si="25">TEXT(VALUE(RIGHT(A31,LEN(A31)-FIND("r",A31)))*2,0)&amp;TEXT(0,0)&amp;TEXT($G$3,0)&amp;TEXT(1,0)</f>
        <v>18071</v>
      </c>
      <c r="H31" s="36" t="str">
        <f t="shared" ref="H31:H38" si="26">TEXT(VALUE(RIGHT(A31,LEN(A31)-FIND("r",A31)))*2,0)&amp;TEXT(0,0)&amp;TEXT($H$3,0)&amp;TEXT(1,0)</f>
        <v>18081</v>
      </c>
      <c r="I31" s="36" t="str">
        <f t="shared" ref="I31:I38" si="27">TEXT(VALUE(RIGHT(A31,LEN(A31)-FIND("r",A31)))*2,0)&amp;TEXT(0,0)&amp;TEXT($I$3,0)&amp;TEXT(1,0)</f>
        <v>18091</v>
      </c>
      <c r="J31" s="36" t="str">
        <f t="shared" ref="J31:J38" si="28">TEXT(VALUE(RIGHT(A31,LEN(A31)-FIND("r",A31)))*2,0)&amp;TEXT(0,0)&amp;TEXT($J$3,0)&amp;TEXT(1,0)</f>
        <v>180101</v>
      </c>
      <c r="K31" s="36" t="str">
        <f t="shared" ref="K31:K38" si="29">TEXT(VALUE(RIGHT(A31,LEN(A31)-FIND("r",A31)))*2,0)&amp;TEXT(0,0)&amp;TEXT($K$3,0)&amp;TEXT(1,0)</f>
        <v>18011</v>
      </c>
      <c r="L31" s="11"/>
    </row>
    <row r="32" spans="1:12" x14ac:dyDescent="0.2">
      <c r="A32" s="37" t="s">
        <v>533</v>
      </c>
      <c r="B32" s="36" t="str">
        <f t="shared" si="20"/>
        <v>16021</v>
      </c>
      <c r="C32" s="36" t="str">
        <f t="shared" si="21"/>
        <v>16031</v>
      </c>
      <c r="D32" s="36" t="str">
        <f t="shared" si="22"/>
        <v>16041</v>
      </c>
      <c r="E32" s="36" t="str">
        <f t="shared" si="23"/>
        <v>16051</v>
      </c>
      <c r="F32" s="36" t="str">
        <f t="shared" si="24"/>
        <v>16061</v>
      </c>
      <c r="G32" s="36" t="str">
        <f t="shared" si="25"/>
        <v>16071</v>
      </c>
      <c r="H32" s="36" t="str">
        <f t="shared" si="26"/>
        <v>16081</v>
      </c>
      <c r="I32" s="36" t="str">
        <f t="shared" si="27"/>
        <v>16091</v>
      </c>
      <c r="J32" s="36" t="str">
        <f t="shared" si="28"/>
        <v>160101</v>
      </c>
      <c r="K32" s="36" t="str">
        <f t="shared" si="29"/>
        <v>16011</v>
      </c>
      <c r="L32" s="11"/>
    </row>
    <row r="33" spans="1:11" x14ac:dyDescent="0.2">
      <c r="A33" s="37" t="s">
        <v>535</v>
      </c>
      <c r="B33" s="36" t="str">
        <f t="shared" si="20"/>
        <v>14021</v>
      </c>
      <c r="C33" s="36" t="str">
        <f t="shared" si="21"/>
        <v>14031</v>
      </c>
      <c r="D33" s="36" t="str">
        <f t="shared" si="22"/>
        <v>14041</v>
      </c>
      <c r="E33" s="36" t="str">
        <f t="shared" si="23"/>
        <v>14051</v>
      </c>
      <c r="F33" s="36" t="str">
        <f t="shared" si="24"/>
        <v>14061</v>
      </c>
      <c r="G33" s="36" t="str">
        <f t="shared" si="25"/>
        <v>14071</v>
      </c>
      <c r="H33" s="36" t="str">
        <f t="shared" si="26"/>
        <v>14081</v>
      </c>
      <c r="I33" s="36" t="str">
        <f t="shared" si="27"/>
        <v>14091</v>
      </c>
      <c r="J33" s="36" t="str">
        <f t="shared" si="28"/>
        <v>140101</v>
      </c>
      <c r="K33" s="36" t="str">
        <f t="shared" si="29"/>
        <v>14011</v>
      </c>
    </row>
    <row r="34" spans="1:11" x14ac:dyDescent="0.2">
      <c r="A34" s="37" t="s">
        <v>536</v>
      </c>
      <c r="B34" s="36" t="str">
        <f t="shared" si="20"/>
        <v>12021</v>
      </c>
      <c r="C34" s="36" t="str">
        <f t="shared" si="21"/>
        <v>12031</v>
      </c>
      <c r="D34" s="36" t="str">
        <f t="shared" si="22"/>
        <v>12041</v>
      </c>
      <c r="E34" s="36" t="str">
        <f t="shared" si="23"/>
        <v>12051</v>
      </c>
      <c r="F34" s="36" t="str">
        <f t="shared" si="24"/>
        <v>12061</v>
      </c>
      <c r="G34" s="36" t="str">
        <f t="shared" si="25"/>
        <v>12071</v>
      </c>
      <c r="H34" s="36" t="str">
        <f t="shared" si="26"/>
        <v>12081</v>
      </c>
      <c r="I34" s="36" t="str">
        <f t="shared" si="27"/>
        <v>12091</v>
      </c>
      <c r="J34" s="36" t="str">
        <f t="shared" si="28"/>
        <v>120101</v>
      </c>
      <c r="K34" s="36" t="str">
        <f t="shared" si="29"/>
        <v>12011</v>
      </c>
    </row>
    <row r="35" spans="1:11" x14ac:dyDescent="0.2">
      <c r="A35" s="37" t="s">
        <v>537</v>
      </c>
      <c r="B35" s="36" t="str">
        <f t="shared" si="20"/>
        <v>10021</v>
      </c>
      <c r="C35" s="36" t="str">
        <f t="shared" si="21"/>
        <v>10031</v>
      </c>
      <c r="D35" s="36" t="str">
        <f t="shared" si="22"/>
        <v>10041</v>
      </c>
      <c r="E35" s="36" t="str">
        <f t="shared" si="23"/>
        <v>10051</v>
      </c>
      <c r="F35" s="36" t="str">
        <f t="shared" si="24"/>
        <v>10061</v>
      </c>
      <c r="G35" s="36" t="str">
        <f t="shared" si="25"/>
        <v>10071</v>
      </c>
      <c r="H35" s="36" t="str">
        <f t="shared" si="26"/>
        <v>10081</v>
      </c>
      <c r="I35" s="36" t="str">
        <f t="shared" si="27"/>
        <v>10091</v>
      </c>
      <c r="J35" s="36" t="str">
        <f t="shared" si="28"/>
        <v>100101</v>
      </c>
      <c r="K35" s="36" t="str">
        <f t="shared" si="29"/>
        <v>10011</v>
      </c>
    </row>
    <row r="36" spans="1:11" x14ac:dyDescent="0.2">
      <c r="A36" s="37" t="s">
        <v>538</v>
      </c>
      <c r="B36" s="36" t="str">
        <f t="shared" si="20"/>
        <v>8021</v>
      </c>
      <c r="C36" s="36" t="str">
        <f t="shared" si="21"/>
        <v>8031</v>
      </c>
      <c r="D36" s="36" t="str">
        <f t="shared" si="22"/>
        <v>8041</v>
      </c>
      <c r="E36" s="36" t="str">
        <f t="shared" si="23"/>
        <v>8051</v>
      </c>
      <c r="F36" s="36" t="str">
        <f t="shared" si="24"/>
        <v>8061</v>
      </c>
      <c r="G36" s="36" t="str">
        <f t="shared" si="25"/>
        <v>8071</v>
      </c>
      <c r="H36" s="36" t="str">
        <f t="shared" si="26"/>
        <v>8081</v>
      </c>
      <c r="I36" s="36" t="str">
        <f t="shared" si="27"/>
        <v>8091</v>
      </c>
      <c r="J36" s="36" t="str">
        <f t="shared" si="28"/>
        <v>80101</v>
      </c>
      <c r="K36" s="36" t="str">
        <f t="shared" si="29"/>
        <v>8011</v>
      </c>
    </row>
    <row r="37" spans="1:11" x14ac:dyDescent="0.2">
      <c r="A37" s="37" t="s">
        <v>539</v>
      </c>
      <c r="B37" s="36" t="str">
        <f t="shared" si="20"/>
        <v>6021</v>
      </c>
      <c r="C37" s="36" t="str">
        <f t="shared" si="21"/>
        <v>6031</v>
      </c>
      <c r="D37" s="36" t="str">
        <f t="shared" si="22"/>
        <v>6041</v>
      </c>
      <c r="E37" s="36" t="str">
        <f t="shared" si="23"/>
        <v>6051</v>
      </c>
      <c r="F37" s="36" t="str">
        <f t="shared" si="24"/>
        <v>6061</v>
      </c>
      <c r="G37" s="36" t="str">
        <f t="shared" si="25"/>
        <v>6071</v>
      </c>
      <c r="H37" s="36" t="str">
        <f t="shared" si="26"/>
        <v>6081</v>
      </c>
      <c r="I37" s="36" t="str">
        <f t="shared" si="27"/>
        <v>6091</v>
      </c>
      <c r="J37" s="36" t="str">
        <f t="shared" si="28"/>
        <v>60101</v>
      </c>
      <c r="K37" s="36" t="str">
        <f t="shared" si="29"/>
        <v>6011</v>
      </c>
    </row>
    <row r="38" spans="1:11" x14ac:dyDescent="0.2">
      <c r="A38" s="37" t="s">
        <v>540</v>
      </c>
      <c r="B38" s="36" t="str">
        <f t="shared" si="20"/>
        <v>4021</v>
      </c>
      <c r="C38" s="36" t="str">
        <f t="shared" si="21"/>
        <v>4031</v>
      </c>
      <c r="D38" s="36" t="str">
        <f t="shared" si="22"/>
        <v>4041</v>
      </c>
      <c r="E38" s="36" t="str">
        <f t="shared" si="23"/>
        <v>4051</v>
      </c>
      <c r="F38" s="36" t="str">
        <f t="shared" si="24"/>
        <v>4061</v>
      </c>
      <c r="G38" s="36" t="str">
        <f t="shared" si="25"/>
        <v>4071</v>
      </c>
      <c r="H38" s="36" t="str">
        <f t="shared" si="26"/>
        <v>4081</v>
      </c>
      <c r="I38" s="36" t="str">
        <f t="shared" si="27"/>
        <v>4091</v>
      </c>
      <c r="J38" s="36" t="str">
        <f t="shared" si="28"/>
        <v>40101</v>
      </c>
      <c r="K38" s="36" t="str">
        <f t="shared" si="29"/>
        <v>4011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4"/>
  <sheetViews>
    <sheetView workbookViewId="0">
      <selection activeCell="G15" sqref="G15"/>
    </sheetView>
  </sheetViews>
  <sheetFormatPr baseColWidth="10" defaultRowHeight="16" x14ac:dyDescent="0.2"/>
  <cols>
    <col min="7" max="7" width="22.1640625" customWidth="1"/>
    <col min="9" max="9" width="7.5" customWidth="1"/>
    <col min="10" max="10" width="14.6640625" customWidth="1"/>
  </cols>
  <sheetData>
    <row r="1" spans="1:138" x14ac:dyDescent="0.2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s="5">
        <v>1</v>
      </c>
      <c r="J1" s="5">
        <v>0.95</v>
      </c>
      <c r="K1" s="5">
        <v>0.8</v>
      </c>
    </row>
    <row r="2" spans="1:138" x14ac:dyDescent="0.2">
      <c r="A2" t="s">
        <v>31</v>
      </c>
      <c r="B2" s="6">
        <v>0.8</v>
      </c>
      <c r="C2" s="6">
        <v>0.8</v>
      </c>
      <c r="D2" s="7">
        <v>0.9</v>
      </c>
      <c r="E2" s="20">
        <v>1</v>
      </c>
      <c r="F2" s="8">
        <v>0.3</v>
      </c>
      <c r="G2" s="7">
        <v>30000000</v>
      </c>
      <c r="H2" s="7"/>
      <c r="I2" s="7">
        <v>0.66315789473684206</v>
      </c>
      <c r="J2" s="7">
        <v>0.69736842105263153</v>
      </c>
      <c r="K2" s="7">
        <v>0.72</v>
      </c>
      <c r="L2" s="7"/>
      <c r="M2" s="7"/>
      <c r="N2" s="7"/>
      <c r="O2" s="9"/>
      <c r="Q2" s="22">
        <v>1</v>
      </c>
      <c r="R2" s="22"/>
      <c r="S2" s="22"/>
      <c r="T2" s="22"/>
      <c r="U2" s="22">
        <v>2</v>
      </c>
      <c r="V2" s="22"/>
      <c r="W2" s="22"/>
      <c r="X2" s="22"/>
      <c r="Y2" s="22">
        <v>3</v>
      </c>
      <c r="Z2" s="22"/>
      <c r="AA2" s="22"/>
      <c r="AB2" s="22"/>
      <c r="AC2" s="22">
        <v>4</v>
      </c>
      <c r="AD2" s="22"/>
      <c r="AE2" s="22"/>
      <c r="AF2" s="22"/>
      <c r="AG2" s="22"/>
      <c r="AH2" s="22">
        <v>5</v>
      </c>
      <c r="AI2" s="22"/>
      <c r="AJ2" s="22"/>
      <c r="AK2" s="22"/>
      <c r="AL2" s="22"/>
      <c r="AM2" s="22">
        <v>6</v>
      </c>
      <c r="AN2" s="22"/>
      <c r="AO2" s="22"/>
      <c r="AP2" s="22"/>
      <c r="AQ2" s="22"/>
      <c r="AR2" s="22">
        <v>7</v>
      </c>
      <c r="AS2" s="22"/>
      <c r="AT2" s="22"/>
      <c r="AU2" s="22"/>
      <c r="AV2" s="3"/>
      <c r="AW2" s="22">
        <v>8</v>
      </c>
      <c r="AX2" s="22"/>
      <c r="AY2" s="22"/>
      <c r="AZ2" s="22"/>
      <c r="BA2" s="22"/>
      <c r="BB2" s="22">
        <v>9</v>
      </c>
      <c r="BC2" s="22"/>
      <c r="BD2" s="3"/>
      <c r="BE2" s="3"/>
      <c r="BF2" s="3"/>
      <c r="BG2" s="3">
        <v>10</v>
      </c>
      <c r="BH2" s="3"/>
      <c r="BI2" s="3"/>
      <c r="BJ2" s="3"/>
      <c r="BK2" s="3"/>
      <c r="BL2" s="22">
        <v>11</v>
      </c>
      <c r="BM2" s="22"/>
      <c r="BN2" s="22"/>
      <c r="BO2" s="22"/>
      <c r="BP2" s="22"/>
      <c r="BQ2" s="22">
        <v>12</v>
      </c>
      <c r="BR2" s="22"/>
      <c r="BS2" s="22"/>
      <c r="BT2" s="22"/>
      <c r="BU2" s="22"/>
      <c r="BV2" s="22">
        <v>13</v>
      </c>
      <c r="BW2" s="22"/>
      <c r="BX2" s="22"/>
      <c r="BY2" s="22"/>
      <c r="BZ2" s="22">
        <v>14</v>
      </c>
      <c r="CA2" s="22"/>
      <c r="CB2" s="3"/>
      <c r="CC2" s="3"/>
      <c r="CD2" s="22">
        <v>15</v>
      </c>
      <c r="CE2" s="3"/>
      <c r="CF2" s="3"/>
      <c r="CG2" s="3"/>
      <c r="CH2" s="22">
        <v>16</v>
      </c>
      <c r="CI2" s="3"/>
      <c r="CJ2" s="3"/>
      <c r="CK2" s="3"/>
      <c r="CL2" s="3"/>
      <c r="CM2" s="3">
        <v>17</v>
      </c>
      <c r="CN2" s="3"/>
      <c r="CO2" s="3"/>
      <c r="CP2" s="3"/>
      <c r="CQ2" s="3">
        <v>18</v>
      </c>
      <c r="CR2" s="3"/>
      <c r="CS2" s="3"/>
      <c r="CT2" s="3"/>
      <c r="CU2" s="3"/>
      <c r="CV2" s="3">
        <v>19</v>
      </c>
      <c r="CW2" s="3"/>
      <c r="CX2" s="3"/>
      <c r="CY2" s="3"/>
      <c r="CZ2" s="3"/>
      <c r="DA2" s="22">
        <v>20</v>
      </c>
      <c r="DB2" s="3"/>
      <c r="DC2" s="3"/>
      <c r="DD2" s="3"/>
      <c r="DE2" s="3"/>
      <c r="DF2" s="3">
        <v>21</v>
      </c>
      <c r="DG2" s="3"/>
      <c r="DH2" s="3"/>
      <c r="DI2" s="3"/>
      <c r="DJ2" s="3">
        <v>22</v>
      </c>
      <c r="DK2" s="3"/>
      <c r="DL2" s="3"/>
      <c r="DM2" s="3"/>
      <c r="DN2" s="3"/>
      <c r="DO2" s="22">
        <v>23</v>
      </c>
      <c r="DP2" s="22"/>
      <c r="DQ2" s="22"/>
      <c r="DR2" s="22"/>
      <c r="DS2" s="22">
        <v>24</v>
      </c>
      <c r="DT2" s="3"/>
      <c r="DU2" s="3"/>
      <c r="DV2" s="3"/>
      <c r="DW2" s="22">
        <v>25</v>
      </c>
      <c r="DX2" s="3"/>
      <c r="DY2" s="3"/>
      <c r="DZ2" s="3"/>
      <c r="EA2" s="22">
        <v>27</v>
      </c>
      <c r="EB2" s="3"/>
      <c r="EC2" s="3"/>
      <c r="ED2" s="3"/>
      <c r="EE2" s="3">
        <v>28</v>
      </c>
      <c r="EF2" s="3"/>
      <c r="EG2" s="3"/>
      <c r="EH2" s="3"/>
    </row>
    <row r="3" spans="1:138" x14ac:dyDescent="0.2">
      <c r="B3" s="10">
        <f>B2*0.9</f>
        <v>0.72000000000000008</v>
      </c>
      <c r="C3" s="10">
        <f>C2*0.9</f>
        <v>0.72000000000000008</v>
      </c>
      <c r="D3" s="11">
        <v>0.9</v>
      </c>
      <c r="E3" s="18"/>
      <c r="F3" s="12">
        <v>0.4</v>
      </c>
      <c r="G3" s="11"/>
      <c r="H3" s="11"/>
      <c r="I3" s="11">
        <v>0.66052631578947374</v>
      </c>
      <c r="J3" s="11">
        <v>0.70263157894736838</v>
      </c>
      <c r="K3" s="11">
        <v>0.71578947368421053</v>
      </c>
      <c r="L3" s="11"/>
      <c r="M3" s="11"/>
      <c r="N3" s="11"/>
      <c r="O3" s="13"/>
      <c r="Q3" t="s">
        <v>132</v>
      </c>
      <c r="U3" t="s">
        <v>53</v>
      </c>
      <c r="Y3" t="s">
        <v>75</v>
      </c>
      <c r="AC3" t="s">
        <v>95</v>
      </c>
      <c r="AH3" t="s">
        <v>95</v>
      </c>
      <c r="AM3" t="s">
        <v>133</v>
      </c>
      <c r="AR3" t="s">
        <v>53</v>
      </c>
      <c r="AW3" t="s">
        <v>32</v>
      </c>
      <c r="BB3" t="s">
        <v>53</v>
      </c>
      <c r="BG3" t="s">
        <v>132</v>
      </c>
      <c r="BL3" t="s">
        <v>133</v>
      </c>
      <c r="BQ3" t="s">
        <v>32</v>
      </c>
      <c r="BV3" t="s">
        <v>133</v>
      </c>
      <c r="BZ3" t="s">
        <v>32</v>
      </c>
      <c r="CD3" t="s">
        <v>132</v>
      </c>
      <c r="CH3" t="s">
        <v>132</v>
      </c>
      <c r="CM3" t="s">
        <v>53</v>
      </c>
      <c r="CQ3" t="s">
        <v>75</v>
      </c>
      <c r="CV3" t="s">
        <v>32</v>
      </c>
      <c r="DA3" t="s">
        <v>53</v>
      </c>
      <c r="DF3" t="s">
        <v>53</v>
      </c>
      <c r="DJ3" t="s">
        <v>32</v>
      </c>
      <c r="DO3" t="s">
        <v>53</v>
      </c>
      <c r="DS3" t="s">
        <v>53</v>
      </c>
      <c r="DW3" t="s">
        <v>53</v>
      </c>
      <c r="EA3" t="s">
        <v>53</v>
      </c>
    </row>
    <row r="4" spans="1:138" x14ac:dyDescent="0.2">
      <c r="B4" s="10">
        <f>0.1*B2</f>
        <v>8.0000000000000016E-2</v>
      </c>
      <c r="C4" s="10">
        <f>0.1*C2</f>
        <v>8.0000000000000016E-2</v>
      </c>
      <c r="D4" s="11">
        <v>0.9</v>
      </c>
      <c r="E4" s="18"/>
      <c r="F4" s="12">
        <v>0.2</v>
      </c>
      <c r="G4" s="11"/>
      <c r="H4" s="11"/>
      <c r="I4" s="11"/>
      <c r="J4" s="11"/>
      <c r="K4" s="11"/>
      <c r="L4" s="11"/>
      <c r="M4" s="11"/>
      <c r="N4" s="11"/>
      <c r="O4" s="13"/>
      <c r="Q4" t="s">
        <v>34</v>
      </c>
      <c r="U4" t="s">
        <v>54</v>
      </c>
      <c r="Y4" t="s">
        <v>76</v>
      </c>
      <c r="AC4" t="s">
        <v>96</v>
      </c>
      <c r="AH4" t="s">
        <v>114</v>
      </c>
      <c r="AM4" t="s">
        <v>134</v>
      </c>
      <c r="AR4" t="s">
        <v>152</v>
      </c>
      <c r="AW4" t="s">
        <v>170</v>
      </c>
      <c r="BB4" t="s">
        <v>188</v>
      </c>
      <c r="BG4" t="s">
        <v>206</v>
      </c>
      <c r="BL4" t="s">
        <v>224</v>
      </c>
      <c r="BQ4" t="s">
        <v>242</v>
      </c>
      <c r="BV4" t="s">
        <v>269</v>
      </c>
      <c r="BZ4" t="s">
        <v>278</v>
      </c>
      <c r="CD4" t="s">
        <v>296</v>
      </c>
      <c r="CH4" t="s">
        <v>359</v>
      </c>
      <c r="CM4" t="s">
        <v>332</v>
      </c>
      <c r="CQ4" t="s">
        <v>314</v>
      </c>
      <c r="CV4" t="s">
        <v>368</v>
      </c>
      <c r="DA4" t="s">
        <v>395</v>
      </c>
      <c r="DF4" t="s">
        <v>413</v>
      </c>
      <c r="DJ4" t="s">
        <v>422</v>
      </c>
      <c r="DO4" t="s">
        <v>449</v>
      </c>
      <c r="DS4" t="s">
        <v>467</v>
      </c>
      <c r="DW4" t="s">
        <v>476</v>
      </c>
      <c r="EA4" t="s">
        <v>494</v>
      </c>
    </row>
    <row r="5" spans="1:138" x14ac:dyDescent="0.2">
      <c r="B5" s="14">
        <v>0</v>
      </c>
      <c r="C5" s="14">
        <v>0.05</v>
      </c>
      <c r="D5" s="15">
        <v>0.9</v>
      </c>
      <c r="E5" s="21"/>
      <c r="F5" s="16">
        <v>0.1</v>
      </c>
      <c r="G5" s="15"/>
      <c r="H5" s="15"/>
      <c r="I5" s="15"/>
      <c r="J5" s="15"/>
      <c r="K5" s="15"/>
      <c r="L5" s="15"/>
      <c r="M5" s="15"/>
      <c r="N5" s="15"/>
      <c r="O5" s="17"/>
      <c r="Q5" t="s">
        <v>35</v>
      </c>
      <c r="U5" t="s">
        <v>55</v>
      </c>
      <c r="Y5" t="s">
        <v>77</v>
      </c>
      <c r="AC5" t="s">
        <v>97</v>
      </c>
      <c r="AH5" t="s">
        <v>115</v>
      </c>
      <c r="AM5" t="s">
        <v>135</v>
      </c>
      <c r="AR5" t="s">
        <v>153</v>
      </c>
      <c r="AW5" t="s">
        <v>171</v>
      </c>
      <c r="BB5" t="s">
        <v>189</v>
      </c>
      <c r="BG5" t="s">
        <v>207</v>
      </c>
      <c r="BL5" t="s">
        <v>225</v>
      </c>
      <c r="BQ5" t="s">
        <v>243</v>
      </c>
      <c r="BV5" t="s">
        <v>270</v>
      </c>
      <c r="BZ5" t="s">
        <v>279</v>
      </c>
      <c r="CD5" t="s">
        <v>297</v>
      </c>
      <c r="CH5" t="s">
        <v>360</v>
      </c>
      <c r="CM5" t="s">
        <v>333</v>
      </c>
      <c r="CQ5" t="s">
        <v>315</v>
      </c>
      <c r="CV5" t="s">
        <v>369</v>
      </c>
      <c r="DA5" t="s">
        <v>396</v>
      </c>
      <c r="DF5" t="s">
        <v>414</v>
      </c>
      <c r="DJ5" t="s">
        <v>423</v>
      </c>
      <c r="DO5" t="s">
        <v>450</v>
      </c>
      <c r="DS5" t="s">
        <v>468</v>
      </c>
      <c r="DW5" t="s">
        <v>477</v>
      </c>
      <c r="EA5" t="s">
        <v>495</v>
      </c>
    </row>
    <row r="6" spans="1:138" x14ac:dyDescent="0.2">
      <c r="B6" s="6">
        <v>0.8</v>
      </c>
      <c r="C6" s="6">
        <v>0.8</v>
      </c>
      <c r="D6" s="7">
        <v>0.9</v>
      </c>
      <c r="E6" s="20">
        <v>2</v>
      </c>
      <c r="F6" s="8">
        <v>0.3</v>
      </c>
      <c r="G6" s="7"/>
      <c r="H6" s="7"/>
      <c r="I6" s="7">
        <v>0.59736842105263155</v>
      </c>
      <c r="J6" s="7">
        <v>0.68421052631578949</v>
      </c>
      <c r="K6" s="7">
        <v>0.73157894736842111</v>
      </c>
      <c r="L6" s="7"/>
      <c r="M6" s="7"/>
      <c r="N6" s="7"/>
      <c r="O6" s="9"/>
      <c r="Q6" t="s">
        <v>36</v>
      </c>
      <c r="U6" t="s">
        <v>56</v>
      </c>
      <c r="Y6" t="s">
        <v>78</v>
      </c>
      <c r="AC6" t="s">
        <v>98</v>
      </c>
      <c r="AH6" t="s">
        <v>116</v>
      </c>
      <c r="AM6" t="s">
        <v>136</v>
      </c>
      <c r="AR6" t="s">
        <v>154</v>
      </c>
      <c r="AW6" t="s">
        <v>172</v>
      </c>
      <c r="BB6" t="s">
        <v>190</v>
      </c>
      <c r="BG6" t="s">
        <v>208</v>
      </c>
      <c r="BL6" t="s">
        <v>226</v>
      </c>
      <c r="BQ6" t="s">
        <v>244</v>
      </c>
      <c r="BV6" t="s">
        <v>271</v>
      </c>
      <c r="BZ6" t="s">
        <v>280</v>
      </c>
      <c r="CD6" t="s">
        <v>298</v>
      </c>
      <c r="CH6" t="s">
        <v>361</v>
      </c>
      <c r="CM6" t="s">
        <v>334</v>
      </c>
      <c r="CQ6" t="s">
        <v>316</v>
      </c>
      <c r="CV6" t="s">
        <v>370</v>
      </c>
      <c r="DA6" t="s">
        <v>397</v>
      </c>
      <c r="DF6" t="s">
        <v>415</v>
      </c>
      <c r="DJ6" t="s">
        <v>424</v>
      </c>
      <c r="DO6" t="s">
        <v>451</v>
      </c>
      <c r="DS6" t="s">
        <v>469</v>
      </c>
      <c r="DW6" t="s">
        <v>478</v>
      </c>
      <c r="EA6" t="s">
        <v>496</v>
      </c>
    </row>
    <row r="7" spans="1:138" x14ac:dyDescent="0.2">
      <c r="B7" s="10">
        <f>B6*0.9</f>
        <v>0.72000000000000008</v>
      </c>
      <c r="C7" s="10">
        <f>C6*0.9</f>
        <v>0.72000000000000008</v>
      </c>
      <c r="D7" s="11">
        <v>0.9</v>
      </c>
      <c r="E7" s="18"/>
      <c r="F7" s="12">
        <v>0.4</v>
      </c>
      <c r="G7" s="11">
        <v>1000000</v>
      </c>
      <c r="H7" s="11"/>
      <c r="I7" s="11">
        <v>0.59473684210526312</v>
      </c>
      <c r="J7" s="11">
        <v>0.69210526315789478</v>
      </c>
      <c r="K7" s="11">
        <v>0.73157894736842111</v>
      </c>
      <c r="L7" s="11"/>
      <c r="M7" s="11"/>
      <c r="N7" s="11"/>
      <c r="O7" s="13"/>
      <c r="Q7" t="s">
        <v>37</v>
      </c>
      <c r="U7" t="s">
        <v>57</v>
      </c>
      <c r="Y7" t="s">
        <v>79</v>
      </c>
      <c r="AC7" t="s">
        <v>99</v>
      </c>
      <c r="AH7" t="s">
        <v>117</v>
      </c>
      <c r="AM7" t="s">
        <v>137</v>
      </c>
      <c r="AR7" t="s">
        <v>155</v>
      </c>
      <c r="AW7" t="s">
        <v>173</v>
      </c>
      <c r="BB7" t="s">
        <v>191</v>
      </c>
      <c r="BG7" t="s">
        <v>209</v>
      </c>
      <c r="BL7" t="s">
        <v>227</v>
      </c>
      <c r="BQ7" t="s">
        <v>245</v>
      </c>
      <c r="BV7" t="s">
        <v>272</v>
      </c>
      <c r="BZ7" t="s">
        <v>281</v>
      </c>
      <c r="CD7" t="s">
        <v>299</v>
      </c>
      <c r="CH7" t="s">
        <v>362</v>
      </c>
      <c r="CM7" t="s">
        <v>335</v>
      </c>
      <c r="CQ7" t="s">
        <v>317</v>
      </c>
      <c r="CV7" t="s">
        <v>371</v>
      </c>
      <c r="DA7" t="s">
        <v>398</v>
      </c>
      <c r="DF7" t="s">
        <v>416</v>
      </c>
      <c r="DJ7" t="s">
        <v>425</v>
      </c>
      <c r="DO7" t="s">
        <v>452</v>
      </c>
      <c r="DS7" t="s">
        <v>470</v>
      </c>
      <c r="DW7" t="s">
        <v>479</v>
      </c>
      <c r="EA7" t="s">
        <v>497</v>
      </c>
    </row>
    <row r="8" spans="1:138" x14ac:dyDescent="0.2">
      <c r="B8" s="10">
        <f>0.1*B6</f>
        <v>8.0000000000000016E-2</v>
      </c>
      <c r="C8" s="10">
        <f>0.1*C6</f>
        <v>8.0000000000000016E-2</v>
      </c>
      <c r="D8" s="11">
        <v>0.9</v>
      </c>
      <c r="E8" s="18"/>
      <c r="F8" s="12">
        <v>0.2</v>
      </c>
      <c r="G8" s="11"/>
      <c r="H8" s="11"/>
      <c r="I8" s="11"/>
      <c r="J8" s="11"/>
      <c r="K8" s="11"/>
      <c r="L8" s="11"/>
      <c r="M8" s="11"/>
      <c r="N8" s="11"/>
      <c r="O8" s="13"/>
      <c r="Q8" t="s">
        <v>38</v>
      </c>
      <c r="U8" t="s">
        <v>58</v>
      </c>
      <c r="Y8" t="s">
        <v>80</v>
      </c>
      <c r="AC8" t="s">
        <v>100</v>
      </c>
      <c r="AH8" t="s">
        <v>118</v>
      </c>
      <c r="AM8" t="s">
        <v>138</v>
      </c>
      <c r="AR8" t="s">
        <v>156</v>
      </c>
      <c r="AW8" t="s">
        <v>174</v>
      </c>
      <c r="BB8" t="s">
        <v>192</v>
      </c>
      <c r="BG8" t="s">
        <v>210</v>
      </c>
      <c r="BL8" t="s">
        <v>228</v>
      </c>
      <c r="BQ8" t="s">
        <v>246</v>
      </c>
      <c r="BV8" t="s">
        <v>273</v>
      </c>
      <c r="BZ8" t="s">
        <v>282</v>
      </c>
      <c r="CD8" t="s">
        <v>300</v>
      </c>
      <c r="CH8" t="s">
        <v>363</v>
      </c>
      <c r="CM8" t="s">
        <v>336</v>
      </c>
      <c r="CQ8" t="s">
        <v>318</v>
      </c>
      <c r="CV8" t="s">
        <v>372</v>
      </c>
      <c r="DA8" t="s">
        <v>399</v>
      </c>
      <c r="DF8" t="s">
        <v>417</v>
      </c>
      <c r="DJ8" t="s">
        <v>426</v>
      </c>
      <c r="DO8" t="s">
        <v>453</v>
      </c>
      <c r="DS8" t="s">
        <v>471</v>
      </c>
      <c r="DW8" t="s">
        <v>480</v>
      </c>
      <c r="EA8" t="s">
        <v>498</v>
      </c>
    </row>
    <row r="9" spans="1:138" x14ac:dyDescent="0.2">
      <c r="B9" s="14">
        <v>0</v>
      </c>
      <c r="C9" s="14">
        <v>0.05</v>
      </c>
      <c r="D9" s="15">
        <v>0.9</v>
      </c>
      <c r="E9" s="21"/>
      <c r="F9" s="16">
        <v>0.1</v>
      </c>
      <c r="G9" s="15"/>
      <c r="H9" s="15"/>
      <c r="I9" s="15"/>
      <c r="J9" s="15"/>
      <c r="K9" s="15"/>
      <c r="L9" s="15"/>
      <c r="M9" s="15"/>
      <c r="N9" s="15"/>
      <c r="O9" s="17"/>
      <c r="Q9" t="s">
        <v>39</v>
      </c>
      <c r="U9" t="s">
        <v>59</v>
      </c>
      <c r="Y9" t="s">
        <v>81</v>
      </c>
      <c r="AC9" t="s">
        <v>101</v>
      </c>
      <c r="AH9" t="s">
        <v>119</v>
      </c>
      <c r="AM9" t="s">
        <v>139</v>
      </c>
      <c r="AR9" t="s">
        <v>157</v>
      </c>
      <c r="AW9" t="s">
        <v>175</v>
      </c>
      <c r="BB9" t="s">
        <v>193</v>
      </c>
      <c r="BG9" t="s">
        <v>211</v>
      </c>
      <c r="BL9" t="s">
        <v>229</v>
      </c>
      <c r="BQ9" t="s">
        <v>247</v>
      </c>
      <c r="BV9" t="s">
        <v>274</v>
      </c>
      <c r="BZ9" t="s">
        <v>283</v>
      </c>
      <c r="CD9" t="s">
        <v>301</v>
      </c>
      <c r="CH9" t="s">
        <v>364</v>
      </c>
      <c r="CM9" t="s">
        <v>337</v>
      </c>
      <c r="CQ9" t="s">
        <v>319</v>
      </c>
      <c r="CV9" t="s">
        <v>373</v>
      </c>
      <c r="DA9" t="s">
        <v>400</v>
      </c>
      <c r="DF9" t="s">
        <v>418</v>
      </c>
      <c r="DJ9" t="s">
        <v>427</v>
      </c>
      <c r="DO9" t="s">
        <v>454</v>
      </c>
      <c r="DS9" t="s">
        <v>472</v>
      </c>
      <c r="DW9" t="s">
        <v>481</v>
      </c>
      <c r="EA9" t="s">
        <v>499</v>
      </c>
    </row>
    <row r="10" spans="1:138" x14ac:dyDescent="0.2">
      <c r="B10" s="6">
        <v>0.8</v>
      </c>
      <c r="C10" s="6">
        <v>0.8</v>
      </c>
      <c r="D10" s="7">
        <v>0.9</v>
      </c>
      <c r="E10" s="20">
        <v>3</v>
      </c>
      <c r="F10" s="8">
        <v>0.3</v>
      </c>
      <c r="G10" s="7"/>
      <c r="H10" s="7"/>
      <c r="I10" s="7">
        <v>0.48157894736842105</v>
      </c>
      <c r="J10" s="7">
        <v>0.53421052631578947</v>
      </c>
      <c r="K10" s="7">
        <v>0.61052631578947369</v>
      </c>
      <c r="L10" s="7"/>
      <c r="M10" s="7"/>
      <c r="N10" s="7"/>
      <c r="O10" s="9"/>
      <c r="Q10" t="s">
        <v>40</v>
      </c>
      <c r="U10" t="s">
        <v>60</v>
      </c>
      <c r="Y10" t="s">
        <v>82</v>
      </c>
      <c r="AC10" t="s">
        <v>102</v>
      </c>
      <c r="AH10" t="s">
        <v>120</v>
      </c>
      <c r="AM10" t="s">
        <v>140</v>
      </c>
      <c r="AR10" t="s">
        <v>158</v>
      </c>
      <c r="AW10" t="s">
        <v>176</v>
      </c>
      <c r="BB10" t="s">
        <v>194</v>
      </c>
      <c r="BG10" t="s">
        <v>212</v>
      </c>
      <c r="BL10" t="s">
        <v>230</v>
      </c>
      <c r="BQ10" t="s">
        <v>248</v>
      </c>
      <c r="BV10" t="s">
        <v>275</v>
      </c>
      <c r="BZ10" t="s">
        <v>284</v>
      </c>
      <c r="CD10" t="s">
        <v>302</v>
      </c>
      <c r="CH10" t="s">
        <v>365</v>
      </c>
      <c r="CM10" t="s">
        <v>338</v>
      </c>
      <c r="CQ10" t="s">
        <v>320</v>
      </c>
      <c r="CV10" t="s">
        <v>374</v>
      </c>
      <c r="DA10" t="s">
        <v>401</v>
      </c>
      <c r="DF10" t="s">
        <v>419</v>
      </c>
      <c r="DJ10" t="s">
        <v>428</v>
      </c>
      <c r="DO10" t="s">
        <v>455</v>
      </c>
      <c r="DS10" t="s">
        <v>473</v>
      </c>
      <c r="DW10" t="s">
        <v>482</v>
      </c>
      <c r="EA10" t="s">
        <v>500</v>
      </c>
    </row>
    <row r="11" spans="1:138" x14ac:dyDescent="0.2">
      <c r="B11" s="10">
        <f>B10*0.9</f>
        <v>0.72000000000000008</v>
      </c>
      <c r="C11" s="10">
        <f>C10*0.9</f>
        <v>0.72000000000000008</v>
      </c>
      <c r="D11" s="11">
        <v>0.9</v>
      </c>
      <c r="E11" s="18"/>
      <c r="F11" s="12">
        <v>0.4</v>
      </c>
      <c r="G11" s="11">
        <v>100000</v>
      </c>
      <c r="H11" s="11"/>
      <c r="I11" s="11"/>
      <c r="J11" s="11"/>
      <c r="K11" s="11"/>
      <c r="L11" s="11"/>
      <c r="M11" s="11"/>
      <c r="N11" s="11"/>
      <c r="O11" s="13"/>
      <c r="Q11" t="s">
        <v>41</v>
      </c>
      <c r="U11" t="s">
        <v>61</v>
      </c>
      <c r="Y11" t="s">
        <v>83</v>
      </c>
      <c r="AC11" t="s">
        <v>103</v>
      </c>
      <c r="AH11" t="s">
        <v>121</v>
      </c>
      <c r="AM11" t="s">
        <v>141</v>
      </c>
      <c r="AR11" t="s">
        <v>159</v>
      </c>
      <c r="AW11" t="s">
        <v>177</v>
      </c>
      <c r="BB11" t="s">
        <v>195</v>
      </c>
      <c r="BG11" t="s">
        <v>213</v>
      </c>
      <c r="BL11" t="s">
        <v>231</v>
      </c>
      <c r="BQ11" t="s">
        <v>249</v>
      </c>
      <c r="BV11" t="s">
        <v>276</v>
      </c>
      <c r="BZ11" t="s">
        <v>285</v>
      </c>
      <c r="CD11" t="s">
        <v>303</v>
      </c>
      <c r="CH11" t="s">
        <v>366</v>
      </c>
      <c r="CM11" t="s">
        <v>339</v>
      </c>
      <c r="CQ11" t="s">
        <v>321</v>
      </c>
      <c r="CV11" t="s">
        <v>375</v>
      </c>
      <c r="DA11" t="s">
        <v>402</v>
      </c>
      <c r="DF11" t="s">
        <v>420</v>
      </c>
      <c r="DJ11" t="s">
        <v>429</v>
      </c>
      <c r="DO11" t="s">
        <v>456</v>
      </c>
      <c r="DS11" t="s">
        <v>474</v>
      </c>
      <c r="DW11" t="s">
        <v>483</v>
      </c>
      <c r="EA11" t="s">
        <v>501</v>
      </c>
    </row>
    <row r="12" spans="1:138" x14ac:dyDescent="0.2">
      <c r="B12" s="10">
        <f>0.1*B10</f>
        <v>8.0000000000000016E-2</v>
      </c>
      <c r="C12" s="10">
        <f>0.1*C10</f>
        <v>8.0000000000000016E-2</v>
      </c>
      <c r="D12" s="11">
        <v>0.9</v>
      </c>
      <c r="E12" s="18"/>
      <c r="F12" s="12">
        <v>0.2</v>
      </c>
      <c r="G12" s="11"/>
      <c r="H12" s="11"/>
      <c r="I12" s="11"/>
      <c r="J12" s="11" t="s">
        <v>74</v>
      </c>
      <c r="K12" s="11"/>
      <c r="L12" s="11"/>
      <c r="M12" s="11"/>
      <c r="N12" s="11"/>
      <c r="O12" s="13"/>
      <c r="Q12" t="s">
        <v>42</v>
      </c>
      <c r="U12" t="s">
        <v>62</v>
      </c>
      <c r="Y12" t="s">
        <v>84</v>
      </c>
      <c r="AC12" t="s">
        <v>104</v>
      </c>
      <c r="AH12" t="s">
        <v>122</v>
      </c>
      <c r="AM12" t="s">
        <v>142</v>
      </c>
      <c r="AR12" t="s">
        <v>160</v>
      </c>
      <c r="AW12" t="s">
        <v>178</v>
      </c>
      <c r="BB12" t="s">
        <v>196</v>
      </c>
      <c r="BG12" t="s">
        <v>214</v>
      </c>
      <c r="BL12" t="s">
        <v>232</v>
      </c>
      <c r="BQ12" t="s">
        <v>250</v>
      </c>
      <c r="BV12" t="s">
        <v>277</v>
      </c>
      <c r="BZ12" t="s">
        <v>286</v>
      </c>
      <c r="CD12" t="s">
        <v>304</v>
      </c>
      <c r="CH12" t="s">
        <v>367</v>
      </c>
      <c r="CM12" t="s">
        <v>340</v>
      </c>
      <c r="CQ12" t="s">
        <v>322</v>
      </c>
      <c r="CV12" t="s">
        <v>376</v>
      </c>
      <c r="DA12" t="s">
        <v>403</v>
      </c>
      <c r="DF12" t="s">
        <v>421</v>
      </c>
      <c r="DJ12" t="s">
        <v>430</v>
      </c>
      <c r="DO12" t="s">
        <v>457</v>
      </c>
      <c r="DS12" t="s">
        <v>475</v>
      </c>
      <c r="DW12" t="s">
        <v>484</v>
      </c>
      <c r="EA12" t="s">
        <v>502</v>
      </c>
    </row>
    <row r="13" spans="1:138" x14ac:dyDescent="0.2">
      <c r="B13" s="14">
        <v>0</v>
      </c>
      <c r="C13" s="14">
        <v>0.05</v>
      </c>
      <c r="D13" s="15">
        <v>0.9</v>
      </c>
      <c r="E13" s="21"/>
      <c r="F13" s="16">
        <v>0.1</v>
      </c>
      <c r="G13" s="15"/>
      <c r="H13" s="15"/>
      <c r="I13" s="15"/>
      <c r="J13" s="15"/>
      <c r="K13" s="15"/>
      <c r="L13" s="15"/>
      <c r="M13" s="15"/>
      <c r="N13" s="15"/>
      <c r="O13" s="17"/>
    </row>
    <row r="14" spans="1:138" x14ac:dyDescent="0.2">
      <c r="B14" s="6">
        <v>0.8</v>
      </c>
      <c r="C14" s="6">
        <v>0.8</v>
      </c>
      <c r="D14" s="7">
        <v>0.9</v>
      </c>
      <c r="E14" s="20">
        <v>4</v>
      </c>
      <c r="F14" s="8">
        <v>0.3</v>
      </c>
      <c r="G14" s="7" t="s">
        <v>94</v>
      </c>
      <c r="H14" s="7"/>
      <c r="I14" s="7">
        <v>0.65789473684210531</v>
      </c>
      <c r="J14" s="7">
        <v>0.70263157894736838</v>
      </c>
      <c r="K14" s="7">
        <v>0.71052631578947367</v>
      </c>
      <c r="L14" s="7"/>
      <c r="M14" s="7"/>
      <c r="N14" s="7"/>
      <c r="O14" s="9"/>
      <c r="Q14" t="s">
        <v>33</v>
      </c>
      <c r="U14" t="s">
        <v>33</v>
      </c>
      <c r="Y14" t="s">
        <v>33</v>
      </c>
      <c r="AC14" t="s">
        <v>33</v>
      </c>
      <c r="AH14" t="s">
        <v>33</v>
      </c>
      <c r="AM14" t="s">
        <v>33</v>
      </c>
      <c r="AR14" t="s">
        <v>33</v>
      </c>
      <c r="AW14" t="s">
        <v>33</v>
      </c>
      <c r="BB14" t="s">
        <v>33</v>
      </c>
      <c r="BG14" t="s">
        <v>33</v>
      </c>
      <c r="BL14" t="s">
        <v>33</v>
      </c>
      <c r="BQ14" t="s">
        <v>33</v>
      </c>
      <c r="BV14" t="s">
        <v>33</v>
      </c>
      <c r="BZ14" t="s">
        <v>33</v>
      </c>
      <c r="CD14" t="s">
        <v>33</v>
      </c>
      <c r="CH14" t="s">
        <v>33</v>
      </c>
      <c r="CM14" t="s">
        <v>33</v>
      </c>
      <c r="CQ14" t="s">
        <v>33</v>
      </c>
      <c r="CV14" t="s">
        <v>33</v>
      </c>
      <c r="DA14" t="s">
        <v>33</v>
      </c>
      <c r="DF14" t="s">
        <v>33</v>
      </c>
      <c r="DJ14" t="s">
        <v>33</v>
      </c>
      <c r="DO14" t="s">
        <v>33</v>
      </c>
      <c r="DS14" t="s">
        <v>33</v>
      </c>
      <c r="DW14" t="s">
        <v>33</v>
      </c>
      <c r="EA14" t="s">
        <v>33</v>
      </c>
      <c r="EE14" t="s">
        <v>33</v>
      </c>
    </row>
    <row r="15" spans="1:138" x14ac:dyDescent="0.2">
      <c r="B15" s="10">
        <f>B14*0.9</f>
        <v>0.72000000000000008</v>
      </c>
      <c r="C15" s="10">
        <f>C14*0.9</f>
        <v>0.72000000000000008</v>
      </c>
      <c r="D15" s="11">
        <v>0.9</v>
      </c>
      <c r="E15" s="18">
        <v>5</v>
      </c>
      <c r="F15" s="12">
        <v>0.4</v>
      </c>
      <c r="G15" s="11"/>
      <c r="H15" s="11"/>
      <c r="I15" s="11">
        <v>0.63947368421052631</v>
      </c>
      <c r="J15" s="11">
        <v>0.67105263157894735</v>
      </c>
      <c r="K15" s="11">
        <v>0.68421052631578949</v>
      </c>
      <c r="L15" s="11"/>
      <c r="M15" s="11"/>
      <c r="N15" s="11"/>
      <c r="O15" s="13"/>
      <c r="Q15" t="s">
        <v>43</v>
      </c>
      <c r="U15" t="s">
        <v>43</v>
      </c>
      <c r="Y15" t="s">
        <v>43</v>
      </c>
      <c r="AC15" t="s">
        <v>43</v>
      </c>
      <c r="AH15" t="s">
        <v>43</v>
      </c>
      <c r="AM15" t="s">
        <v>43</v>
      </c>
      <c r="AR15" t="s">
        <v>43</v>
      </c>
      <c r="AW15" t="s">
        <v>43</v>
      </c>
      <c r="BB15" t="s">
        <v>43</v>
      </c>
      <c r="BG15" t="s">
        <v>43</v>
      </c>
      <c r="BL15" t="s">
        <v>43</v>
      </c>
      <c r="BQ15" t="s">
        <v>43</v>
      </c>
      <c r="BV15" t="s">
        <v>43</v>
      </c>
      <c r="BZ15" t="s">
        <v>43</v>
      </c>
      <c r="CD15" t="s">
        <v>43</v>
      </c>
      <c r="CH15" t="s">
        <v>43</v>
      </c>
      <c r="CM15" t="s">
        <v>43</v>
      </c>
      <c r="CQ15" t="s">
        <v>43</v>
      </c>
      <c r="CV15" t="s">
        <v>43</v>
      </c>
      <c r="DA15" t="s">
        <v>43</v>
      </c>
      <c r="DF15" t="s">
        <v>43</v>
      </c>
      <c r="DJ15" t="s">
        <v>43</v>
      </c>
      <c r="DO15" t="s">
        <v>43</v>
      </c>
      <c r="DS15" t="s">
        <v>43</v>
      </c>
      <c r="DW15" t="s">
        <v>43</v>
      </c>
      <c r="EA15" t="s">
        <v>43</v>
      </c>
      <c r="EE15" t="s">
        <v>43</v>
      </c>
    </row>
    <row r="16" spans="1:138" x14ac:dyDescent="0.2">
      <c r="B16" s="10">
        <f>0.1*B14</f>
        <v>8.0000000000000016E-2</v>
      </c>
      <c r="C16" s="10">
        <f>0.1*C14</f>
        <v>8.0000000000000016E-2</v>
      </c>
      <c r="D16" s="11">
        <v>0.9</v>
      </c>
      <c r="E16" s="13"/>
      <c r="F16" s="12">
        <v>0.2</v>
      </c>
      <c r="G16" s="11"/>
      <c r="H16" s="11"/>
      <c r="I16" s="11"/>
      <c r="J16" s="11"/>
      <c r="K16" s="11"/>
      <c r="L16" s="11"/>
      <c r="M16" s="11"/>
      <c r="N16" s="11"/>
      <c r="O16" s="13"/>
      <c r="Q16" t="s">
        <v>44</v>
      </c>
      <c r="U16" t="s">
        <v>63</v>
      </c>
      <c r="Y16" t="s">
        <v>85</v>
      </c>
      <c r="AC16" t="s">
        <v>105</v>
      </c>
      <c r="AH16" t="s">
        <v>123</v>
      </c>
      <c r="AM16" t="s">
        <v>143</v>
      </c>
      <c r="AR16" t="s">
        <v>161</v>
      </c>
      <c r="AW16" t="s">
        <v>179</v>
      </c>
      <c r="BB16" t="s">
        <v>197</v>
      </c>
      <c r="BG16" t="s">
        <v>215</v>
      </c>
      <c r="BL16" t="s">
        <v>233</v>
      </c>
      <c r="BQ16" t="s">
        <v>251</v>
      </c>
      <c r="BV16" t="s">
        <v>260</v>
      </c>
      <c r="BZ16" t="s">
        <v>287</v>
      </c>
      <c r="CD16" t="s">
        <v>305</v>
      </c>
      <c r="CH16" t="s">
        <v>350</v>
      </c>
      <c r="CM16" t="s">
        <v>341</v>
      </c>
      <c r="CQ16" t="s">
        <v>323</v>
      </c>
      <c r="CV16" t="s">
        <v>377</v>
      </c>
      <c r="DA16" t="s">
        <v>386</v>
      </c>
      <c r="DF16" t="s">
        <v>404</v>
      </c>
      <c r="DJ16" t="s">
        <v>431</v>
      </c>
      <c r="DO16" t="s">
        <v>440</v>
      </c>
      <c r="DS16" t="s">
        <v>458</v>
      </c>
      <c r="DW16" t="s">
        <v>485</v>
      </c>
      <c r="EA16" t="s">
        <v>503</v>
      </c>
      <c r="EE16" t="s">
        <v>513</v>
      </c>
    </row>
    <row r="17" spans="2:135" x14ac:dyDescent="0.2">
      <c r="B17" s="14">
        <v>0</v>
      </c>
      <c r="C17" s="14">
        <v>0.05</v>
      </c>
      <c r="D17" s="15">
        <v>0.9</v>
      </c>
      <c r="E17" s="17"/>
      <c r="F17" s="16">
        <v>0.1</v>
      </c>
      <c r="G17" s="15"/>
      <c r="H17" s="15"/>
      <c r="I17" s="15"/>
      <c r="J17" s="15"/>
      <c r="K17" s="15"/>
      <c r="L17" s="15"/>
      <c r="M17" s="15"/>
      <c r="N17" s="15"/>
      <c r="O17" s="17"/>
      <c r="Q17" t="s">
        <v>45</v>
      </c>
      <c r="U17" t="s">
        <v>64</v>
      </c>
      <c r="Y17" t="s">
        <v>86</v>
      </c>
      <c r="AC17" t="s">
        <v>106</v>
      </c>
      <c r="AH17" t="s">
        <v>124</v>
      </c>
      <c r="AM17" t="s">
        <v>144</v>
      </c>
      <c r="AR17" t="s">
        <v>162</v>
      </c>
      <c r="AW17" t="s">
        <v>180</v>
      </c>
      <c r="BB17" t="s">
        <v>198</v>
      </c>
      <c r="BG17" t="s">
        <v>216</v>
      </c>
      <c r="BL17" t="s">
        <v>234</v>
      </c>
      <c r="BQ17" t="s">
        <v>252</v>
      </c>
      <c r="BV17" t="s">
        <v>261</v>
      </c>
      <c r="BZ17" t="s">
        <v>288</v>
      </c>
      <c r="CD17" t="s">
        <v>306</v>
      </c>
      <c r="CH17" t="s">
        <v>351</v>
      </c>
      <c r="CM17" t="s">
        <v>342</v>
      </c>
      <c r="CQ17" t="s">
        <v>324</v>
      </c>
      <c r="CV17" t="s">
        <v>378</v>
      </c>
      <c r="DA17" t="s">
        <v>387</v>
      </c>
      <c r="DF17" t="s">
        <v>405</v>
      </c>
      <c r="DJ17" t="s">
        <v>432</v>
      </c>
      <c r="DO17" t="s">
        <v>441</v>
      </c>
      <c r="DS17" t="s">
        <v>459</v>
      </c>
      <c r="DW17" t="s">
        <v>486</v>
      </c>
      <c r="EA17" t="s">
        <v>504</v>
      </c>
      <c r="EE17" t="s">
        <v>514</v>
      </c>
    </row>
    <row r="18" spans="2:135" x14ac:dyDescent="0.2">
      <c r="B18" s="23">
        <v>0.1</v>
      </c>
      <c r="C18" s="23">
        <v>0.1</v>
      </c>
      <c r="D18" s="24">
        <v>0.9</v>
      </c>
      <c r="E18" s="28">
        <v>6</v>
      </c>
      <c r="F18" s="25">
        <v>1</v>
      </c>
      <c r="G18" s="26">
        <v>500000</v>
      </c>
      <c r="H18" s="26"/>
      <c r="I18" s="26">
        <v>0.63684210526315788</v>
      </c>
      <c r="J18" s="26">
        <v>0.66315789473684206</v>
      </c>
      <c r="K18" s="26">
        <v>0.68157894736842106</v>
      </c>
      <c r="L18" s="26"/>
      <c r="M18" s="26"/>
      <c r="N18" s="26"/>
      <c r="O18" s="27"/>
      <c r="Q18" t="s">
        <v>46</v>
      </c>
      <c r="U18" t="s">
        <v>65</v>
      </c>
      <c r="Y18" t="s">
        <v>87</v>
      </c>
      <c r="AC18" t="s">
        <v>107</v>
      </c>
      <c r="AH18" t="s">
        <v>125</v>
      </c>
      <c r="AM18" t="s">
        <v>145</v>
      </c>
      <c r="AR18" t="s">
        <v>163</v>
      </c>
      <c r="AW18" t="s">
        <v>181</v>
      </c>
      <c r="BB18" t="s">
        <v>199</v>
      </c>
      <c r="BG18" t="s">
        <v>217</v>
      </c>
      <c r="BL18" t="s">
        <v>235</v>
      </c>
      <c r="BQ18" t="s">
        <v>253</v>
      </c>
      <c r="BV18" t="s">
        <v>262</v>
      </c>
      <c r="BZ18" t="s">
        <v>289</v>
      </c>
      <c r="CD18" t="s">
        <v>307</v>
      </c>
      <c r="CH18" t="s">
        <v>352</v>
      </c>
      <c r="CM18" t="s">
        <v>343</v>
      </c>
      <c r="CQ18" t="s">
        <v>325</v>
      </c>
      <c r="CV18" t="s">
        <v>379</v>
      </c>
      <c r="DA18" t="s">
        <v>388</v>
      </c>
      <c r="DF18" t="s">
        <v>406</v>
      </c>
      <c r="DJ18" t="s">
        <v>433</v>
      </c>
      <c r="DO18" t="s">
        <v>442</v>
      </c>
      <c r="DS18" t="s">
        <v>460</v>
      </c>
      <c r="DW18" t="s">
        <v>487</v>
      </c>
      <c r="EA18" t="s">
        <v>505</v>
      </c>
      <c r="EE18" t="s">
        <v>515</v>
      </c>
    </row>
    <row r="19" spans="2:135" x14ac:dyDescent="0.2">
      <c r="B19" s="23">
        <v>0.1</v>
      </c>
      <c r="C19" s="23">
        <v>0.1</v>
      </c>
      <c r="D19" s="24">
        <v>0.9</v>
      </c>
      <c r="E19" s="30">
        <v>7</v>
      </c>
      <c r="F19" s="25">
        <v>1</v>
      </c>
      <c r="G19" s="26">
        <v>1000000</v>
      </c>
      <c r="H19" s="26"/>
      <c r="I19" s="26">
        <v>0.66842105263157892</v>
      </c>
      <c r="J19" s="26">
        <v>0.72105263157894739</v>
      </c>
      <c r="K19" s="26">
        <v>0.75526315789473686</v>
      </c>
      <c r="L19" s="26"/>
      <c r="M19" s="27"/>
      <c r="Q19" t="s">
        <v>47</v>
      </c>
      <c r="U19" t="s">
        <v>66</v>
      </c>
      <c r="Y19" t="s">
        <v>88</v>
      </c>
      <c r="AC19" t="s">
        <v>108</v>
      </c>
      <c r="AH19" t="s">
        <v>126</v>
      </c>
      <c r="AM19" t="s">
        <v>146</v>
      </c>
      <c r="AR19" t="s">
        <v>164</v>
      </c>
      <c r="AW19" t="s">
        <v>182</v>
      </c>
      <c r="BB19" t="s">
        <v>200</v>
      </c>
      <c r="BG19" t="s">
        <v>218</v>
      </c>
      <c r="BL19" t="s">
        <v>236</v>
      </c>
      <c r="BQ19" t="s">
        <v>254</v>
      </c>
      <c r="BV19" t="s">
        <v>263</v>
      </c>
      <c r="BZ19" t="s">
        <v>290</v>
      </c>
      <c r="CD19" t="s">
        <v>308</v>
      </c>
      <c r="CH19" t="s">
        <v>353</v>
      </c>
      <c r="CM19" t="s">
        <v>344</v>
      </c>
      <c r="CQ19" t="s">
        <v>326</v>
      </c>
      <c r="CV19" t="s">
        <v>380</v>
      </c>
      <c r="DA19" t="s">
        <v>389</v>
      </c>
      <c r="DF19" t="s">
        <v>407</v>
      </c>
      <c r="DJ19" t="s">
        <v>434</v>
      </c>
      <c r="DO19" t="s">
        <v>443</v>
      </c>
      <c r="DS19" t="s">
        <v>461</v>
      </c>
      <c r="DW19" t="s">
        <v>488</v>
      </c>
      <c r="EA19" t="s">
        <v>506</v>
      </c>
      <c r="EE19" t="s">
        <v>516</v>
      </c>
    </row>
    <row r="20" spans="2:135" x14ac:dyDescent="0.2">
      <c r="B20" s="23">
        <v>0.1</v>
      </c>
      <c r="C20" s="23">
        <v>0.1</v>
      </c>
      <c r="D20" s="24">
        <v>0.9</v>
      </c>
      <c r="E20" s="29">
        <v>8</v>
      </c>
      <c r="F20" s="16">
        <v>1</v>
      </c>
      <c r="G20" s="15">
        <v>10000000</v>
      </c>
      <c r="H20" s="15"/>
      <c r="I20" s="15">
        <v>0.65526315789473688</v>
      </c>
      <c r="J20" s="15">
        <v>0.70789473684210524</v>
      </c>
      <c r="K20" s="15">
        <v>0.74210526315789471</v>
      </c>
      <c r="L20" s="15"/>
      <c r="M20" s="17"/>
      <c r="Q20" t="s">
        <v>48</v>
      </c>
      <c r="U20" t="s">
        <v>67</v>
      </c>
      <c r="Y20" t="s">
        <v>89</v>
      </c>
      <c r="AC20" t="s">
        <v>109</v>
      </c>
      <c r="AH20" t="s">
        <v>127</v>
      </c>
      <c r="AM20" t="s">
        <v>147</v>
      </c>
      <c r="AR20" t="s">
        <v>165</v>
      </c>
      <c r="AW20" t="s">
        <v>183</v>
      </c>
      <c r="BB20" t="s">
        <v>201</v>
      </c>
      <c r="BG20" t="s">
        <v>219</v>
      </c>
      <c r="BL20" t="s">
        <v>237</v>
      </c>
      <c r="BQ20" t="s">
        <v>255</v>
      </c>
      <c r="BV20" t="s">
        <v>264</v>
      </c>
      <c r="BZ20" t="s">
        <v>291</v>
      </c>
      <c r="CD20" t="s">
        <v>309</v>
      </c>
      <c r="CH20" t="s">
        <v>354</v>
      </c>
      <c r="CM20" t="s">
        <v>345</v>
      </c>
      <c r="CQ20" t="s">
        <v>327</v>
      </c>
      <c r="CV20" t="s">
        <v>381</v>
      </c>
      <c r="DA20" t="s">
        <v>390</v>
      </c>
      <c r="DF20" t="s">
        <v>408</v>
      </c>
      <c r="DJ20" t="s">
        <v>435</v>
      </c>
      <c r="DO20" t="s">
        <v>444</v>
      </c>
      <c r="DS20" t="s">
        <v>462</v>
      </c>
      <c r="DW20" t="s">
        <v>489</v>
      </c>
      <c r="EA20" t="s">
        <v>507</v>
      </c>
      <c r="EE20" t="s">
        <v>517</v>
      </c>
    </row>
    <row r="21" spans="2:135" x14ac:dyDescent="0.2">
      <c r="B21" s="23">
        <v>0.1</v>
      </c>
      <c r="C21" s="23">
        <v>0.1</v>
      </c>
      <c r="D21" s="24">
        <v>0.9</v>
      </c>
      <c r="E21" s="28">
        <v>9</v>
      </c>
      <c r="F21" s="25">
        <v>1</v>
      </c>
      <c r="G21" s="26">
        <v>10000000</v>
      </c>
      <c r="H21" s="26"/>
      <c r="I21" s="26">
        <v>0.69473684210526321</v>
      </c>
      <c r="J21" s="26">
        <v>0.72368421052631582</v>
      </c>
      <c r="K21" s="27">
        <v>0.75526315789473686</v>
      </c>
      <c r="Q21" t="s">
        <v>49</v>
      </c>
      <c r="U21" t="s">
        <v>68</v>
      </c>
      <c r="Y21" t="s">
        <v>90</v>
      </c>
      <c r="AC21" t="s">
        <v>110</v>
      </c>
      <c r="AH21" t="s">
        <v>128</v>
      </c>
      <c r="AM21" t="s">
        <v>148</v>
      </c>
      <c r="AR21" t="s">
        <v>166</v>
      </c>
      <c r="AW21" t="s">
        <v>184</v>
      </c>
      <c r="BB21" t="s">
        <v>202</v>
      </c>
      <c r="BG21" t="s">
        <v>220</v>
      </c>
      <c r="BL21" t="s">
        <v>238</v>
      </c>
      <c r="BQ21" t="s">
        <v>256</v>
      </c>
      <c r="BV21" t="s">
        <v>265</v>
      </c>
      <c r="BZ21" t="s">
        <v>292</v>
      </c>
      <c r="CD21" t="s">
        <v>310</v>
      </c>
      <c r="CH21" t="s">
        <v>355</v>
      </c>
      <c r="CM21" t="s">
        <v>346</v>
      </c>
      <c r="CQ21" t="s">
        <v>328</v>
      </c>
      <c r="CV21" t="s">
        <v>382</v>
      </c>
      <c r="DA21" t="s">
        <v>391</v>
      </c>
      <c r="DF21" t="s">
        <v>409</v>
      </c>
      <c r="DJ21" t="s">
        <v>436</v>
      </c>
      <c r="DO21" t="s">
        <v>445</v>
      </c>
      <c r="DS21" t="s">
        <v>463</v>
      </c>
      <c r="DW21" t="s">
        <v>490</v>
      </c>
      <c r="EA21" t="s">
        <v>508</v>
      </c>
      <c r="EE21" t="s">
        <v>518</v>
      </c>
    </row>
    <row r="22" spans="2:135" x14ac:dyDescent="0.2">
      <c r="B22" s="23">
        <v>0.1</v>
      </c>
      <c r="C22" s="23">
        <v>0.1</v>
      </c>
      <c r="D22" s="24">
        <v>0.9</v>
      </c>
      <c r="E22" s="28">
        <v>10</v>
      </c>
      <c r="F22" s="31">
        <v>1</v>
      </c>
      <c r="G22" s="24">
        <v>30000000</v>
      </c>
      <c r="H22" s="26"/>
      <c r="I22" s="26">
        <v>0.67105263157894735</v>
      </c>
      <c r="J22" s="26">
        <v>0.7131578947368421</v>
      </c>
      <c r="K22" s="27">
        <v>0.74210526315789471</v>
      </c>
      <c r="Q22" t="s">
        <v>50</v>
      </c>
      <c r="U22" t="s">
        <v>69</v>
      </c>
      <c r="Y22" t="s">
        <v>91</v>
      </c>
      <c r="AC22" t="s">
        <v>111</v>
      </c>
      <c r="AH22" t="s">
        <v>129</v>
      </c>
      <c r="AM22" t="s">
        <v>149</v>
      </c>
      <c r="AR22" t="s">
        <v>167</v>
      </c>
      <c r="AW22" t="s">
        <v>185</v>
      </c>
      <c r="BB22" t="s">
        <v>203</v>
      </c>
      <c r="BG22" t="s">
        <v>221</v>
      </c>
      <c r="BL22" t="s">
        <v>239</v>
      </c>
      <c r="BQ22" t="s">
        <v>257</v>
      </c>
      <c r="BV22" t="s">
        <v>266</v>
      </c>
      <c r="BZ22" t="s">
        <v>293</v>
      </c>
      <c r="CD22" t="s">
        <v>311</v>
      </c>
      <c r="CH22" t="s">
        <v>356</v>
      </c>
      <c r="CM22" t="s">
        <v>347</v>
      </c>
      <c r="CQ22" t="s">
        <v>329</v>
      </c>
      <c r="CV22" t="s">
        <v>383</v>
      </c>
      <c r="DA22" t="s">
        <v>392</v>
      </c>
      <c r="DF22" t="s">
        <v>410</v>
      </c>
      <c r="DJ22" t="s">
        <v>437</v>
      </c>
      <c r="DO22" t="s">
        <v>446</v>
      </c>
      <c r="DS22" t="s">
        <v>464</v>
      </c>
      <c r="DW22" t="s">
        <v>491</v>
      </c>
      <c r="EA22" t="s">
        <v>509</v>
      </c>
      <c r="EE22" t="s">
        <v>519</v>
      </c>
    </row>
    <row r="23" spans="2:135" x14ac:dyDescent="0.2">
      <c r="B23" s="23">
        <v>0.1</v>
      </c>
      <c r="C23" s="23">
        <v>0.1</v>
      </c>
      <c r="D23" s="24">
        <v>1</v>
      </c>
      <c r="E23" s="28">
        <v>11</v>
      </c>
      <c r="F23" s="31">
        <v>1</v>
      </c>
      <c r="G23" s="23">
        <v>500000</v>
      </c>
      <c r="H23" s="26"/>
      <c r="I23" s="26">
        <v>0.54736842105263162</v>
      </c>
      <c r="J23" s="26">
        <v>0.57631578947368423</v>
      </c>
      <c r="K23" s="27">
        <v>0.64473684210526316</v>
      </c>
      <c r="Q23" t="s">
        <v>51</v>
      </c>
      <c r="U23" t="s">
        <v>70</v>
      </c>
      <c r="Y23" t="s">
        <v>92</v>
      </c>
      <c r="AC23" t="s">
        <v>112</v>
      </c>
      <c r="AH23" t="s">
        <v>130</v>
      </c>
      <c r="AM23" t="s">
        <v>150</v>
      </c>
      <c r="AR23" t="s">
        <v>168</v>
      </c>
      <c r="AW23" t="s">
        <v>186</v>
      </c>
      <c r="BB23" t="s">
        <v>204</v>
      </c>
      <c r="BG23" t="s">
        <v>222</v>
      </c>
      <c r="BL23" t="s">
        <v>240</v>
      </c>
      <c r="BQ23" t="s">
        <v>258</v>
      </c>
      <c r="BV23" t="s">
        <v>267</v>
      </c>
      <c r="BZ23" t="s">
        <v>294</v>
      </c>
      <c r="CD23" t="s">
        <v>312</v>
      </c>
      <c r="CH23" t="s">
        <v>357</v>
      </c>
      <c r="CM23" t="s">
        <v>348</v>
      </c>
      <c r="CQ23" t="s">
        <v>330</v>
      </c>
      <c r="CV23" t="s">
        <v>384</v>
      </c>
      <c r="DA23" t="s">
        <v>393</v>
      </c>
      <c r="DF23" t="s">
        <v>411</v>
      </c>
      <c r="DJ23" t="s">
        <v>438</v>
      </c>
      <c r="DO23" t="s">
        <v>447</v>
      </c>
      <c r="DS23" t="s">
        <v>465</v>
      </c>
      <c r="DW23" t="s">
        <v>492</v>
      </c>
      <c r="EA23" t="s">
        <v>510</v>
      </c>
      <c r="EE23" t="s">
        <v>520</v>
      </c>
    </row>
    <row r="24" spans="2:135" x14ac:dyDescent="0.2">
      <c r="B24" s="23">
        <v>0.1</v>
      </c>
      <c r="C24" s="23">
        <v>0.1</v>
      </c>
      <c r="D24" s="24">
        <v>1</v>
      </c>
      <c r="E24" s="28">
        <v>12</v>
      </c>
      <c r="F24" s="31">
        <v>1</v>
      </c>
      <c r="G24" s="23">
        <v>1000000</v>
      </c>
      <c r="H24" s="26"/>
      <c r="I24" s="26">
        <v>0.41052631578947368</v>
      </c>
      <c r="J24" s="26">
        <v>0.56052631578947365</v>
      </c>
      <c r="K24" s="27">
        <v>0.75789473684210529</v>
      </c>
      <c r="Q24" t="s">
        <v>52</v>
      </c>
      <c r="U24" t="s">
        <v>71</v>
      </c>
      <c r="Y24" t="s">
        <v>93</v>
      </c>
      <c r="AC24" t="s">
        <v>113</v>
      </c>
      <c r="AH24" t="s">
        <v>131</v>
      </c>
      <c r="AM24" t="s">
        <v>151</v>
      </c>
      <c r="AR24" t="s">
        <v>169</v>
      </c>
      <c r="AW24" t="s">
        <v>187</v>
      </c>
      <c r="BB24" t="s">
        <v>205</v>
      </c>
      <c r="BG24" t="s">
        <v>223</v>
      </c>
      <c r="BL24" t="s">
        <v>241</v>
      </c>
      <c r="BQ24" t="s">
        <v>259</v>
      </c>
      <c r="BV24" t="s">
        <v>268</v>
      </c>
      <c r="BZ24" t="s">
        <v>295</v>
      </c>
      <c r="CD24" t="s">
        <v>313</v>
      </c>
      <c r="CH24" t="s">
        <v>358</v>
      </c>
      <c r="CM24" t="s">
        <v>349</v>
      </c>
      <c r="CQ24" t="s">
        <v>331</v>
      </c>
      <c r="CV24" t="s">
        <v>385</v>
      </c>
      <c r="DA24" t="s">
        <v>394</v>
      </c>
      <c r="DF24" t="s">
        <v>412</v>
      </c>
      <c r="DJ24" t="s">
        <v>439</v>
      </c>
      <c r="DO24" t="s">
        <v>448</v>
      </c>
      <c r="DS24" t="s">
        <v>466</v>
      </c>
      <c r="DW24" t="s">
        <v>493</v>
      </c>
      <c r="EA24" t="s">
        <v>511</v>
      </c>
      <c r="EE24" t="s">
        <v>521</v>
      </c>
    </row>
    <row r="25" spans="2:135" x14ac:dyDescent="0.2">
      <c r="B25" s="23">
        <v>0.1</v>
      </c>
      <c r="C25" s="23">
        <v>0.1</v>
      </c>
      <c r="D25" s="24">
        <v>0.5</v>
      </c>
      <c r="E25" s="28">
        <v>13</v>
      </c>
      <c r="F25" s="25">
        <v>1</v>
      </c>
      <c r="G25" s="24">
        <v>500000</v>
      </c>
      <c r="H25" s="26"/>
      <c r="I25" s="26">
        <v>0.72368421052631582</v>
      </c>
      <c r="J25" s="26">
        <v>0.8236842105263158</v>
      </c>
      <c r="K25" s="27">
        <v>0.82894736842105265</v>
      </c>
    </row>
    <row r="26" spans="2:135" x14ac:dyDescent="0.2">
      <c r="B26" s="23">
        <v>0.1</v>
      </c>
      <c r="C26" s="23">
        <v>0.1</v>
      </c>
      <c r="D26" s="24">
        <v>0.5</v>
      </c>
      <c r="E26" s="28">
        <v>14</v>
      </c>
      <c r="F26" s="25">
        <v>1</v>
      </c>
      <c r="G26" s="24">
        <v>10000000</v>
      </c>
      <c r="H26" s="26"/>
      <c r="I26" s="26">
        <v>0.72105263157894739</v>
      </c>
      <c r="J26" s="26">
        <v>0.85</v>
      </c>
      <c r="K26" s="27">
        <v>0.85</v>
      </c>
    </row>
    <row r="27" spans="2:135" x14ac:dyDescent="0.2">
      <c r="B27" s="23">
        <v>0.1</v>
      </c>
      <c r="C27" s="23">
        <v>0.1</v>
      </c>
      <c r="D27" s="24">
        <v>0.5</v>
      </c>
      <c r="E27" s="28">
        <v>15</v>
      </c>
      <c r="F27" s="25">
        <v>1</v>
      </c>
      <c r="G27" s="24">
        <v>30000000</v>
      </c>
      <c r="H27" s="26"/>
      <c r="I27" s="26">
        <v>0.68947368421052635</v>
      </c>
      <c r="J27" s="26">
        <v>0.81842105263157894</v>
      </c>
      <c r="K27" s="27">
        <v>0.81842105263157894</v>
      </c>
    </row>
    <row r="28" spans="2:135" x14ac:dyDescent="0.2">
      <c r="B28" s="6">
        <v>0.8</v>
      </c>
      <c r="C28" s="6">
        <v>0.8</v>
      </c>
      <c r="D28" s="7">
        <v>0.5</v>
      </c>
      <c r="E28" s="20">
        <v>16</v>
      </c>
      <c r="F28" s="8">
        <v>0.3</v>
      </c>
      <c r="G28" s="7">
        <v>30000000</v>
      </c>
      <c r="H28" s="7"/>
      <c r="I28" s="7">
        <v>0.67105263157894735</v>
      </c>
      <c r="J28" s="7">
        <v>0.84210526315789469</v>
      </c>
      <c r="K28" s="7">
        <v>0.84210526315789469</v>
      </c>
      <c r="L28" s="7"/>
      <c r="M28" s="7"/>
      <c r="N28" s="7"/>
      <c r="O28" s="9"/>
    </row>
    <row r="29" spans="2:135" x14ac:dyDescent="0.2">
      <c r="B29" s="10">
        <f>B28*0.9</f>
        <v>0.72000000000000008</v>
      </c>
      <c r="C29" s="10">
        <f>C28*0.9</f>
        <v>0.72000000000000008</v>
      </c>
      <c r="D29" s="7">
        <v>0.5</v>
      </c>
      <c r="E29" s="18"/>
      <c r="F29" s="12">
        <v>0.4</v>
      </c>
      <c r="G29" s="11"/>
      <c r="H29" s="11"/>
      <c r="I29" s="11"/>
      <c r="J29" s="11"/>
      <c r="K29" s="11"/>
      <c r="L29" s="11"/>
      <c r="M29" s="11"/>
      <c r="N29" s="11"/>
      <c r="O29" s="13"/>
    </row>
    <row r="30" spans="2:135" x14ac:dyDescent="0.2">
      <c r="B30" s="10">
        <f>0.1*B28</f>
        <v>8.0000000000000016E-2</v>
      </c>
      <c r="C30" s="10">
        <f>0.1*C28</f>
        <v>8.0000000000000016E-2</v>
      </c>
      <c r="D30" s="7">
        <v>0.5</v>
      </c>
      <c r="E30" s="18"/>
      <c r="F30" s="12">
        <v>0.2</v>
      </c>
      <c r="G30" s="11"/>
      <c r="H30" s="11"/>
      <c r="I30" s="11"/>
      <c r="J30" s="11"/>
      <c r="K30" s="11"/>
      <c r="L30" s="11"/>
      <c r="M30" s="11"/>
      <c r="N30" s="11"/>
      <c r="O30" s="13"/>
    </row>
    <row r="31" spans="2:135" x14ac:dyDescent="0.2">
      <c r="B31" s="14">
        <v>0</v>
      </c>
      <c r="C31" s="14">
        <v>0.05</v>
      </c>
      <c r="D31" s="7">
        <v>0.5</v>
      </c>
      <c r="E31" s="21"/>
      <c r="F31" s="16">
        <v>0.1</v>
      </c>
      <c r="G31" s="15"/>
      <c r="H31" s="15"/>
      <c r="I31" s="15"/>
      <c r="J31" s="15"/>
      <c r="K31" s="15"/>
      <c r="L31" s="15"/>
      <c r="M31" s="15"/>
      <c r="N31" s="15"/>
      <c r="O31" s="17"/>
    </row>
    <row r="32" spans="2:135" x14ac:dyDescent="0.2">
      <c r="B32" s="6">
        <v>0.8</v>
      </c>
      <c r="C32" s="6">
        <v>0.8</v>
      </c>
      <c r="D32" s="7">
        <v>0.5</v>
      </c>
      <c r="E32" s="20">
        <v>17</v>
      </c>
      <c r="F32" s="8">
        <v>0.3</v>
      </c>
      <c r="G32" s="7"/>
      <c r="H32" s="7"/>
      <c r="I32" s="7">
        <v>0.68947368421052635</v>
      </c>
      <c r="J32" s="7">
        <v>0.84473684210526312</v>
      </c>
      <c r="K32" s="7">
        <v>0.84736842105263155</v>
      </c>
      <c r="L32" s="7"/>
      <c r="M32" s="7"/>
      <c r="N32" s="7"/>
      <c r="O32" s="9"/>
    </row>
    <row r="33" spans="2:15" x14ac:dyDescent="0.2">
      <c r="B33" s="10">
        <f>B32*0.9</f>
        <v>0.72000000000000008</v>
      </c>
      <c r="C33" s="10">
        <f>C32*0.9</f>
        <v>0.72000000000000008</v>
      </c>
      <c r="D33" s="7">
        <v>0.5</v>
      </c>
      <c r="E33" s="18"/>
      <c r="F33" s="12">
        <v>0.4</v>
      </c>
      <c r="G33" s="11">
        <v>1000000</v>
      </c>
      <c r="H33" s="11"/>
      <c r="I33" s="11"/>
      <c r="J33" s="11"/>
      <c r="K33" s="11"/>
      <c r="L33" s="11"/>
      <c r="M33" s="11"/>
      <c r="N33" s="11"/>
      <c r="O33" s="13"/>
    </row>
    <row r="34" spans="2:15" x14ac:dyDescent="0.2">
      <c r="B34" s="10">
        <f>0.1*B32</f>
        <v>8.0000000000000016E-2</v>
      </c>
      <c r="C34" s="10">
        <f>0.1*C32</f>
        <v>8.0000000000000016E-2</v>
      </c>
      <c r="D34" s="7">
        <v>0.5</v>
      </c>
      <c r="E34" s="18"/>
      <c r="F34" s="12">
        <v>0.2</v>
      </c>
      <c r="G34" s="11"/>
      <c r="H34" s="11"/>
      <c r="I34" s="11"/>
      <c r="J34" s="11"/>
      <c r="K34" s="11"/>
      <c r="L34" s="11"/>
      <c r="M34" s="11"/>
      <c r="N34" s="11"/>
      <c r="O34" s="13"/>
    </row>
    <row r="35" spans="2:15" x14ac:dyDescent="0.2">
      <c r="B35" s="14">
        <v>0</v>
      </c>
      <c r="C35" s="14">
        <v>0.05</v>
      </c>
      <c r="D35" s="7">
        <v>0.5</v>
      </c>
      <c r="E35" s="21"/>
      <c r="F35" s="16">
        <v>0.1</v>
      </c>
      <c r="G35" s="15"/>
      <c r="H35" s="15"/>
      <c r="I35" s="15"/>
      <c r="J35" s="15"/>
      <c r="K35" s="15"/>
      <c r="L35" s="15"/>
      <c r="M35" s="15"/>
      <c r="N35" s="15"/>
      <c r="O35" s="17"/>
    </row>
    <row r="36" spans="2:15" x14ac:dyDescent="0.2">
      <c r="B36" s="6">
        <v>0.8</v>
      </c>
      <c r="C36" s="6">
        <v>0.8</v>
      </c>
      <c r="D36" s="7">
        <v>0.5</v>
      </c>
      <c r="E36" s="20">
        <v>18</v>
      </c>
      <c r="F36" s="8">
        <v>0.3</v>
      </c>
      <c r="G36" s="7"/>
      <c r="H36" s="7"/>
      <c r="I36" s="7">
        <v>0.64473684210526316</v>
      </c>
      <c r="J36" s="7">
        <v>0.75526315789473686</v>
      </c>
      <c r="K36" s="7">
        <v>0.77631578947368418</v>
      </c>
      <c r="L36" s="7"/>
      <c r="M36" s="7"/>
      <c r="N36" s="7"/>
      <c r="O36" s="9"/>
    </row>
    <row r="37" spans="2:15" x14ac:dyDescent="0.2">
      <c r="B37" s="10">
        <f>B36*0.9</f>
        <v>0.72000000000000008</v>
      </c>
      <c r="C37" s="10">
        <f>C36*0.9</f>
        <v>0.72000000000000008</v>
      </c>
      <c r="D37" s="7">
        <v>0.5</v>
      </c>
      <c r="E37" s="18"/>
      <c r="F37" s="12">
        <v>0.4</v>
      </c>
      <c r="G37" s="11">
        <v>100000</v>
      </c>
      <c r="H37" s="11"/>
      <c r="I37" s="11"/>
      <c r="J37" s="11"/>
      <c r="K37" s="11"/>
      <c r="L37" s="11"/>
      <c r="M37" s="11"/>
      <c r="N37" s="11"/>
      <c r="O37" s="13"/>
    </row>
    <row r="38" spans="2:15" x14ac:dyDescent="0.2">
      <c r="B38" s="10">
        <f>0.1*B36</f>
        <v>8.0000000000000016E-2</v>
      </c>
      <c r="C38" s="10">
        <f>0.1*C36</f>
        <v>8.0000000000000016E-2</v>
      </c>
      <c r="D38" s="7">
        <v>0.5</v>
      </c>
      <c r="E38" s="18"/>
      <c r="F38" s="12">
        <v>0.2</v>
      </c>
      <c r="G38" s="11"/>
      <c r="H38" s="11"/>
      <c r="I38" s="11"/>
      <c r="J38" s="11"/>
      <c r="K38" s="11"/>
      <c r="L38" s="11"/>
      <c r="M38" s="11"/>
      <c r="N38" s="11"/>
      <c r="O38" s="13"/>
    </row>
    <row r="39" spans="2:15" x14ac:dyDescent="0.2">
      <c r="B39" s="14">
        <v>0</v>
      </c>
      <c r="C39" s="14">
        <v>0.05</v>
      </c>
      <c r="D39" s="7">
        <v>0.5</v>
      </c>
      <c r="E39" s="21"/>
      <c r="F39" s="16">
        <v>0.1</v>
      </c>
      <c r="G39" s="15"/>
      <c r="H39" s="15"/>
      <c r="I39" s="15"/>
      <c r="J39" s="15"/>
      <c r="K39" s="15"/>
      <c r="L39" s="15"/>
      <c r="M39" s="15"/>
      <c r="N39" s="15"/>
      <c r="O39" s="17"/>
    </row>
    <row r="40" spans="2:15" x14ac:dyDescent="0.2">
      <c r="B40" s="6">
        <v>0.8</v>
      </c>
      <c r="C40" s="6">
        <v>0.8</v>
      </c>
      <c r="D40" s="7">
        <v>0.5</v>
      </c>
      <c r="E40" s="20">
        <v>19</v>
      </c>
      <c r="F40" s="8">
        <v>0.3</v>
      </c>
      <c r="G40" s="7">
        <v>10000000</v>
      </c>
      <c r="H40" s="7"/>
      <c r="I40" s="7">
        <v>0.68684210526315792</v>
      </c>
      <c r="J40" s="7">
        <v>0.85</v>
      </c>
      <c r="K40" s="7">
        <v>0.85</v>
      </c>
      <c r="L40" s="7"/>
      <c r="M40" s="7"/>
      <c r="N40" s="7"/>
      <c r="O40" s="9"/>
    </row>
    <row r="41" spans="2:15" x14ac:dyDescent="0.2">
      <c r="B41" s="10">
        <f>B40*0.9</f>
        <v>0.72000000000000008</v>
      </c>
      <c r="C41" s="10">
        <f>C40*0.9</f>
        <v>0.72000000000000008</v>
      </c>
      <c r="D41" s="7">
        <v>0.5</v>
      </c>
      <c r="E41" s="18"/>
      <c r="F41" s="12">
        <v>0.4</v>
      </c>
      <c r="G41" s="11"/>
      <c r="H41" s="11"/>
      <c r="I41" s="11"/>
      <c r="J41" s="11"/>
      <c r="K41" s="11"/>
      <c r="L41" s="11"/>
      <c r="M41" s="11"/>
      <c r="N41" s="11"/>
      <c r="O41" s="13"/>
    </row>
    <row r="42" spans="2:15" x14ac:dyDescent="0.2">
      <c r="B42" s="10">
        <f>0.1*B40</f>
        <v>8.0000000000000016E-2</v>
      </c>
      <c r="C42" s="10">
        <f>0.1*C40</f>
        <v>8.0000000000000016E-2</v>
      </c>
      <c r="D42" s="7">
        <v>0.5</v>
      </c>
      <c r="E42" s="13"/>
      <c r="F42" s="12">
        <v>0.2</v>
      </c>
      <c r="G42" s="11"/>
      <c r="H42" s="11"/>
      <c r="I42" s="11"/>
      <c r="J42" s="11"/>
      <c r="K42" s="11"/>
      <c r="L42" s="11"/>
      <c r="M42" s="11"/>
      <c r="N42" s="11"/>
      <c r="O42" s="13"/>
    </row>
    <row r="43" spans="2:15" x14ac:dyDescent="0.2">
      <c r="B43" s="14">
        <v>0</v>
      </c>
      <c r="C43" s="32">
        <v>0.05</v>
      </c>
      <c r="D43" s="26">
        <v>0.5</v>
      </c>
      <c r="E43" s="27"/>
      <c r="F43" s="16">
        <v>0.1</v>
      </c>
      <c r="G43" s="15"/>
      <c r="H43" s="15"/>
      <c r="I43" s="15"/>
      <c r="J43" s="15"/>
      <c r="K43" s="15"/>
      <c r="L43" s="15"/>
      <c r="M43" s="15"/>
      <c r="N43" s="15"/>
      <c r="O43" s="17"/>
    </row>
    <row r="44" spans="2:15" x14ac:dyDescent="0.2">
      <c r="B44" s="6">
        <v>0.1</v>
      </c>
      <c r="C44" s="6">
        <v>0.1</v>
      </c>
      <c r="D44" s="7">
        <v>0.3</v>
      </c>
      <c r="E44" s="20">
        <v>20</v>
      </c>
      <c r="F44" s="8">
        <v>0.3</v>
      </c>
      <c r="G44" s="7">
        <v>10000000</v>
      </c>
      <c r="H44" s="7"/>
      <c r="I44" s="7">
        <v>0.70263157894736838</v>
      </c>
      <c r="J44" s="7">
        <v>0.84473684210526312</v>
      </c>
      <c r="K44" s="7">
        <v>0.84473684210526312</v>
      </c>
      <c r="L44" s="7"/>
      <c r="M44" s="7"/>
      <c r="N44" s="7"/>
      <c r="O44" s="9"/>
    </row>
    <row r="45" spans="2:15" x14ac:dyDescent="0.2">
      <c r="B45" s="10">
        <f>B44*0.9</f>
        <v>9.0000000000000011E-2</v>
      </c>
      <c r="C45" s="10">
        <f>C44*0.9</f>
        <v>9.0000000000000011E-2</v>
      </c>
      <c r="D45" s="7">
        <v>0.3</v>
      </c>
      <c r="E45" s="18"/>
      <c r="F45" s="12">
        <v>0.4</v>
      </c>
      <c r="G45" s="11"/>
      <c r="H45" s="11"/>
      <c r="I45" s="11"/>
      <c r="J45" s="11"/>
      <c r="K45" s="11"/>
      <c r="L45" s="11"/>
      <c r="M45" s="11"/>
      <c r="N45" s="11"/>
      <c r="O45" s="13"/>
    </row>
    <row r="46" spans="2:15" x14ac:dyDescent="0.2">
      <c r="B46" s="10">
        <f>0.1*B44</f>
        <v>1.0000000000000002E-2</v>
      </c>
      <c r="C46" s="10">
        <f>0.1*C44</f>
        <v>1.0000000000000002E-2</v>
      </c>
      <c r="D46" s="7">
        <v>0.3</v>
      </c>
      <c r="E46" s="13"/>
      <c r="F46" s="12">
        <v>0.2</v>
      </c>
      <c r="G46" s="11"/>
      <c r="H46" s="11"/>
      <c r="I46" s="11"/>
      <c r="J46" s="11"/>
      <c r="K46" s="11"/>
      <c r="L46" s="11"/>
      <c r="M46" s="11"/>
      <c r="N46" s="11"/>
      <c r="O46" s="13"/>
    </row>
    <row r="47" spans="2:15" x14ac:dyDescent="0.2">
      <c r="B47" s="14">
        <v>0</v>
      </c>
      <c r="C47" s="32">
        <v>0.05</v>
      </c>
      <c r="D47" s="26">
        <v>0.3</v>
      </c>
      <c r="E47" s="27"/>
      <c r="F47" s="16">
        <v>0.1</v>
      </c>
      <c r="G47" s="15"/>
      <c r="H47" s="15"/>
      <c r="I47" s="15"/>
      <c r="J47" s="15"/>
      <c r="K47" s="15"/>
      <c r="L47" s="15"/>
      <c r="M47" s="15"/>
      <c r="N47" s="15"/>
      <c r="O47" s="17"/>
    </row>
    <row r="48" spans="2:15" x14ac:dyDescent="0.2">
      <c r="B48" s="6">
        <v>0</v>
      </c>
      <c r="C48" s="6">
        <v>0.1</v>
      </c>
      <c r="D48" s="7">
        <v>0.3</v>
      </c>
      <c r="E48" s="20">
        <v>21</v>
      </c>
      <c r="F48" s="8">
        <v>0.3</v>
      </c>
      <c r="G48" s="7">
        <v>1000000</v>
      </c>
      <c r="H48" s="7"/>
      <c r="I48" s="7">
        <v>0.63421052631578945</v>
      </c>
      <c r="J48" s="7">
        <v>0.79736842105263162</v>
      </c>
      <c r="K48" s="7">
        <v>0.79736842105263162</v>
      </c>
      <c r="L48" s="7"/>
      <c r="M48" s="7" t="s">
        <v>512</v>
      </c>
      <c r="N48" s="7"/>
      <c r="O48" s="9"/>
    </row>
    <row r="49" spans="2:15" x14ac:dyDescent="0.2">
      <c r="B49" s="10">
        <f>B48*0.9</f>
        <v>0</v>
      </c>
      <c r="C49" s="10">
        <f>C48*0.9</f>
        <v>9.0000000000000011E-2</v>
      </c>
      <c r="D49" s="7">
        <v>0.3</v>
      </c>
      <c r="E49" s="18"/>
      <c r="F49" s="12">
        <v>0.4</v>
      </c>
      <c r="G49" s="11"/>
      <c r="H49" s="11"/>
      <c r="I49" s="11"/>
      <c r="J49" s="11"/>
      <c r="K49" s="11"/>
      <c r="L49" s="11"/>
      <c r="M49" s="11"/>
      <c r="N49" s="11"/>
      <c r="O49" s="13"/>
    </row>
    <row r="50" spans="2:15" x14ac:dyDescent="0.2">
      <c r="B50" s="10">
        <f>0.1*B48</f>
        <v>0</v>
      </c>
      <c r="C50" s="10">
        <f>0.1*C48</f>
        <v>1.0000000000000002E-2</v>
      </c>
      <c r="D50" s="7">
        <v>0.3</v>
      </c>
      <c r="E50" s="13"/>
      <c r="F50" s="12">
        <v>0.2</v>
      </c>
      <c r="G50" s="11"/>
      <c r="H50" s="11"/>
      <c r="I50" s="11"/>
      <c r="J50" s="11"/>
      <c r="K50" s="11"/>
      <c r="L50" s="11"/>
      <c r="M50" s="11"/>
      <c r="N50" s="11"/>
      <c r="O50" s="13"/>
    </row>
    <row r="51" spans="2:15" x14ac:dyDescent="0.2">
      <c r="B51" s="14">
        <v>0</v>
      </c>
      <c r="C51" s="32">
        <v>0.05</v>
      </c>
      <c r="D51" s="26">
        <v>0.3</v>
      </c>
      <c r="E51" s="27"/>
      <c r="F51" s="16">
        <v>0.1</v>
      </c>
      <c r="G51" s="15"/>
      <c r="H51" s="15"/>
      <c r="I51" s="15"/>
      <c r="J51" s="15"/>
      <c r="K51" s="15"/>
      <c r="L51" s="15"/>
      <c r="M51" s="15"/>
      <c r="N51" s="15"/>
      <c r="O51" s="17"/>
    </row>
    <row r="52" spans="2:15" x14ac:dyDescent="0.2">
      <c r="B52" s="6">
        <v>0</v>
      </c>
      <c r="C52" s="6">
        <v>0.1</v>
      </c>
      <c r="D52" s="7">
        <v>0.3</v>
      </c>
      <c r="E52" s="20">
        <v>22</v>
      </c>
      <c r="F52" s="33">
        <v>0.3</v>
      </c>
      <c r="G52" s="7">
        <v>10000000</v>
      </c>
      <c r="H52" s="7"/>
      <c r="I52" s="7">
        <v>0.61315789473684212</v>
      </c>
      <c r="J52" s="7">
        <v>0.78157894736842104</v>
      </c>
      <c r="K52" s="7">
        <v>0.78421052631578947</v>
      </c>
      <c r="L52" s="7"/>
      <c r="M52" s="7"/>
      <c r="N52" s="7"/>
      <c r="O52" s="9"/>
    </row>
    <row r="53" spans="2:15" x14ac:dyDescent="0.2">
      <c r="B53" s="10">
        <f>B52*0.9</f>
        <v>0</v>
      </c>
      <c r="C53" s="10">
        <f>C52*0.9</f>
        <v>9.0000000000000011E-2</v>
      </c>
      <c r="D53" s="7">
        <v>0.3</v>
      </c>
      <c r="E53" s="18"/>
      <c r="F53" s="34">
        <v>0.4</v>
      </c>
      <c r="G53" s="11"/>
      <c r="H53" s="11"/>
      <c r="I53" s="11"/>
      <c r="J53" s="11"/>
      <c r="K53" s="11"/>
      <c r="L53" s="11"/>
      <c r="M53" s="11"/>
      <c r="N53" s="11"/>
      <c r="O53" s="13"/>
    </row>
    <row r="54" spans="2:15" x14ac:dyDescent="0.2">
      <c r="B54" s="10">
        <f>0.1*B52</f>
        <v>0</v>
      </c>
      <c r="C54" s="10">
        <f>0.1*C52</f>
        <v>1.0000000000000002E-2</v>
      </c>
      <c r="D54" s="7">
        <v>0.3</v>
      </c>
      <c r="E54" s="13"/>
      <c r="F54" s="34">
        <v>0.2</v>
      </c>
      <c r="G54" s="11"/>
      <c r="H54" s="11"/>
      <c r="I54" s="11"/>
      <c r="J54" s="11"/>
      <c r="K54" s="11"/>
      <c r="L54" s="11"/>
      <c r="M54" s="11"/>
      <c r="N54" s="11"/>
      <c r="O54" s="13"/>
    </row>
    <row r="55" spans="2:15" x14ac:dyDescent="0.2">
      <c r="B55" s="14">
        <v>0</v>
      </c>
      <c r="C55" s="32">
        <v>0.05</v>
      </c>
      <c r="D55" s="26">
        <v>0.3</v>
      </c>
      <c r="E55" s="27"/>
      <c r="F55" s="35">
        <v>0.1</v>
      </c>
      <c r="G55" s="15"/>
      <c r="H55" s="15"/>
      <c r="I55" s="15"/>
      <c r="J55" s="15"/>
      <c r="K55" s="15"/>
      <c r="L55" s="15"/>
      <c r="M55" s="15"/>
      <c r="N55" s="15"/>
      <c r="O55" s="17"/>
    </row>
    <row r="56" spans="2:15" x14ac:dyDescent="0.2">
      <c r="B56" s="6">
        <v>0.05</v>
      </c>
      <c r="C56" s="6">
        <v>0.1</v>
      </c>
      <c r="D56" s="7">
        <v>0.3</v>
      </c>
      <c r="E56" s="20">
        <v>23</v>
      </c>
      <c r="F56" s="33">
        <v>0.3</v>
      </c>
      <c r="G56" s="6">
        <v>1000000</v>
      </c>
      <c r="H56" s="7"/>
      <c r="I56" s="7">
        <v>0.69736842105263153</v>
      </c>
      <c r="J56" s="7">
        <v>0.80789473684210522</v>
      </c>
      <c r="K56" s="7">
        <v>0.81052631578947365</v>
      </c>
      <c r="L56" s="7"/>
      <c r="M56" s="7"/>
      <c r="N56" s="7"/>
      <c r="O56" s="9"/>
    </row>
    <row r="57" spans="2:15" x14ac:dyDescent="0.2">
      <c r="B57" s="10">
        <f>B56*0.9</f>
        <v>4.5000000000000005E-2</v>
      </c>
      <c r="C57" s="10">
        <f>C56*0.9</f>
        <v>9.0000000000000011E-2</v>
      </c>
      <c r="D57" s="7">
        <v>0.3</v>
      </c>
      <c r="E57" s="18"/>
      <c r="F57" s="34">
        <v>0.4</v>
      </c>
      <c r="G57" s="10"/>
      <c r="H57" s="11"/>
      <c r="I57" s="11"/>
      <c r="J57" s="11"/>
      <c r="K57" s="11"/>
      <c r="L57" s="11"/>
      <c r="M57" s="11"/>
      <c r="N57" s="11"/>
      <c r="O57" s="13"/>
    </row>
    <row r="58" spans="2:15" x14ac:dyDescent="0.2">
      <c r="B58" s="10">
        <f>0.1*B56</f>
        <v>5.000000000000001E-3</v>
      </c>
      <c r="C58" s="10">
        <f>0.1*C56</f>
        <v>1.0000000000000002E-2</v>
      </c>
      <c r="D58" s="7">
        <v>0.3</v>
      </c>
      <c r="E58" s="13"/>
      <c r="F58" s="34">
        <v>0.2</v>
      </c>
      <c r="G58" s="10"/>
      <c r="H58" s="11"/>
      <c r="I58" s="11"/>
      <c r="J58" s="11"/>
      <c r="K58" s="11"/>
      <c r="L58" s="11"/>
      <c r="M58" s="11"/>
      <c r="N58" s="11"/>
      <c r="O58" s="13"/>
    </row>
    <row r="59" spans="2:15" x14ac:dyDescent="0.2">
      <c r="B59" s="14">
        <v>0</v>
      </c>
      <c r="C59" s="32">
        <v>0.05</v>
      </c>
      <c r="D59" s="26">
        <v>0.3</v>
      </c>
      <c r="E59" s="27"/>
      <c r="F59" s="35">
        <v>0.1</v>
      </c>
      <c r="G59" s="14"/>
      <c r="H59" s="15"/>
      <c r="I59" s="15"/>
      <c r="J59" s="15"/>
      <c r="K59" s="15"/>
      <c r="L59" s="15"/>
      <c r="M59" s="15"/>
      <c r="N59" s="15"/>
      <c r="O59" s="17"/>
    </row>
    <row r="60" spans="2:15" x14ac:dyDescent="0.2">
      <c r="B60" s="6">
        <v>0.05</v>
      </c>
      <c r="C60" s="6">
        <v>0.1</v>
      </c>
      <c r="D60" s="7">
        <v>0.1</v>
      </c>
      <c r="E60" s="20">
        <v>24</v>
      </c>
      <c r="F60" s="33">
        <v>0.3</v>
      </c>
      <c r="G60" s="7">
        <v>1000000</v>
      </c>
      <c r="H60" s="7"/>
      <c r="I60" s="7">
        <v>0.69210526315789478</v>
      </c>
      <c r="J60" s="7">
        <v>0.7868421052631579</v>
      </c>
      <c r="K60" s="7">
        <v>0.78947368421052633</v>
      </c>
      <c r="L60" s="7"/>
      <c r="M60" s="7"/>
      <c r="N60" s="7"/>
      <c r="O60" s="9"/>
    </row>
    <row r="61" spans="2:15" x14ac:dyDescent="0.2">
      <c r="B61" s="10">
        <f>B60*0.9</f>
        <v>4.5000000000000005E-2</v>
      </c>
      <c r="C61" s="10">
        <f>C60*0.9</f>
        <v>9.0000000000000011E-2</v>
      </c>
      <c r="D61" s="7">
        <v>0.1</v>
      </c>
      <c r="E61" s="18"/>
      <c r="F61" s="34">
        <v>0.4</v>
      </c>
      <c r="G61" s="11"/>
      <c r="H61" s="11"/>
      <c r="I61" s="11"/>
      <c r="J61" s="11"/>
      <c r="K61" s="11"/>
      <c r="L61" s="11"/>
      <c r="M61" s="11"/>
      <c r="N61" s="11"/>
      <c r="O61" s="13"/>
    </row>
    <row r="62" spans="2:15" x14ac:dyDescent="0.2">
      <c r="B62" s="10">
        <f>0.1*B60</f>
        <v>5.000000000000001E-3</v>
      </c>
      <c r="C62" s="10">
        <f>0.1*C60</f>
        <v>1.0000000000000002E-2</v>
      </c>
      <c r="D62" s="7">
        <v>0.1</v>
      </c>
      <c r="E62" s="13"/>
      <c r="F62" s="34">
        <v>0.2</v>
      </c>
      <c r="G62" s="11"/>
      <c r="H62" s="11"/>
      <c r="I62" s="11"/>
      <c r="J62" s="11"/>
      <c r="K62" s="11"/>
      <c r="L62" s="11"/>
      <c r="M62" s="11"/>
      <c r="N62" s="11"/>
      <c r="O62" s="13"/>
    </row>
    <row r="63" spans="2:15" x14ac:dyDescent="0.2">
      <c r="B63" s="14">
        <v>0</v>
      </c>
      <c r="C63" s="32">
        <v>0.05</v>
      </c>
      <c r="D63" s="7">
        <v>0.1</v>
      </c>
      <c r="E63" s="27"/>
      <c r="F63" s="35">
        <v>0.1</v>
      </c>
      <c r="G63" s="15"/>
      <c r="H63" s="15"/>
      <c r="I63" s="15"/>
      <c r="J63" s="15"/>
      <c r="K63" s="15"/>
      <c r="L63" s="15"/>
      <c r="M63" s="15"/>
      <c r="N63" s="15"/>
      <c r="O63" s="17"/>
    </row>
    <row r="64" spans="2:15" x14ac:dyDescent="0.2">
      <c r="B64" s="6">
        <v>0.05</v>
      </c>
      <c r="C64" s="6">
        <v>0.1</v>
      </c>
      <c r="D64" s="7">
        <v>0.1</v>
      </c>
      <c r="E64" s="20">
        <v>25</v>
      </c>
      <c r="F64" s="33">
        <v>0.3</v>
      </c>
      <c r="G64" s="7">
        <v>1000000</v>
      </c>
      <c r="H64" s="7"/>
      <c r="I64" s="7">
        <v>0.72368421052631582</v>
      </c>
      <c r="J64" s="7">
        <v>0.81052631578947365</v>
      </c>
      <c r="K64" s="7">
        <v>0.81315789473684208</v>
      </c>
      <c r="L64" s="7"/>
      <c r="M64" s="7"/>
      <c r="N64" s="7"/>
      <c r="O64" s="9"/>
    </row>
    <row r="65" spans="2:15" x14ac:dyDescent="0.2">
      <c r="B65" s="10">
        <f>B64*0.9</f>
        <v>4.5000000000000005E-2</v>
      </c>
      <c r="C65" s="10">
        <f>C64*0.9</f>
        <v>9.0000000000000011E-2</v>
      </c>
      <c r="D65" s="7">
        <v>0.1</v>
      </c>
      <c r="E65" s="18"/>
      <c r="F65" s="34">
        <v>0.4</v>
      </c>
      <c r="G65" s="11"/>
      <c r="H65" s="11"/>
      <c r="I65" s="11"/>
      <c r="J65" s="11"/>
      <c r="K65" s="11"/>
      <c r="L65" s="11"/>
      <c r="M65" s="11"/>
      <c r="N65" s="11"/>
      <c r="O65" s="13"/>
    </row>
    <row r="66" spans="2:15" x14ac:dyDescent="0.2">
      <c r="B66" s="10">
        <f>0.1*B64</f>
        <v>5.000000000000001E-3</v>
      </c>
      <c r="C66" s="10">
        <f>0.1*C64</f>
        <v>1.0000000000000002E-2</v>
      </c>
      <c r="D66" s="7">
        <v>0.1</v>
      </c>
      <c r="E66" s="13"/>
      <c r="F66" s="34">
        <v>0.2</v>
      </c>
      <c r="G66" s="11"/>
      <c r="H66" s="11"/>
      <c r="I66" s="11"/>
      <c r="J66" s="11"/>
      <c r="K66" s="11"/>
      <c r="L66" s="11"/>
      <c r="M66" s="11"/>
      <c r="N66" s="11"/>
      <c r="O66" s="13"/>
    </row>
    <row r="67" spans="2:15" x14ac:dyDescent="0.2">
      <c r="B67" s="14">
        <v>0</v>
      </c>
      <c r="C67" s="32">
        <v>0.05</v>
      </c>
      <c r="D67" s="7">
        <v>0.1</v>
      </c>
      <c r="E67" s="27"/>
      <c r="F67" s="35">
        <v>0.1</v>
      </c>
      <c r="G67" s="15"/>
      <c r="H67" s="15"/>
      <c r="I67" s="15"/>
      <c r="J67" s="15"/>
      <c r="K67" s="15"/>
      <c r="L67" s="15"/>
      <c r="M67" s="15"/>
      <c r="N67" s="15"/>
      <c r="O67" s="17"/>
    </row>
    <row r="68" spans="2:15" x14ac:dyDescent="0.2">
      <c r="B68" s="6">
        <v>0.1</v>
      </c>
      <c r="C68" s="6">
        <v>0.1</v>
      </c>
      <c r="D68" s="7">
        <v>0.1</v>
      </c>
      <c r="E68" s="20">
        <v>26</v>
      </c>
      <c r="F68" s="33">
        <v>0.3</v>
      </c>
      <c r="G68" s="7">
        <v>1000000</v>
      </c>
      <c r="H68" s="7"/>
      <c r="I68" s="7">
        <v>0.73157894736842111</v>
      </c>
      <c r="J68" s="7">
        <v>0.77105263157894732</v>
      </c>
      <c r="K68" s="7">
        <v>0.77105263157894732</v>
      </c>
      <c r="L68" s="7"/>
      <c r="M68" s="7"/>
      <c r="N68" s="7"/>
      <c r="O68" s="9"/>
    </row>
    <row r="69" spans="2:15" x14ac:dyDescent="0.2">
      <c r="B69" s="10">
        <f>B68*0.9</f>
        <v>9.0000000000000011E-2</v>
      </c>
      <c r="C69" s="10">
        <f>C68*0.9</f>
        <v>9.0000000000000011E-2</v>
      </c>
      <c r="D69" s="7">
        <v>0.1</v>
      </c>
      <c r="E69" s="18"/>
      <c r="F69" s="34">
        <v>0.4</v>
      </c>
      <c r="G69" s="11"/>
      <c r="H69" s="11"/>
      <c r="I69" s="11"/>
      <c r="J69" s="11"/>
      <c r="K69" s="11"/>
      <c r="L69" s="11"/>
      <c r="M69" s="11"/>
      <c r="N69" s="11"/>
      <c r="O69" s="13"/>
    </row>
    <row r="70" spans="2:15" x14ac:dyDescent="0.2">
      <c r="B70" s="10">
        <f>0.1*B68</f>
        <v>1.0000000000000002E-2</v>
      </c>
      <c r="C70" s="10">
        <f>0.1*C68</f>
        <v>1.0000000000000002E-2</v>
      </c>
      <c r="D70" s="7">
        <v>0.1</v>
      </c>
      <c r="E70" s="13"/>
      <c r="F70" s="34">
        <v>0.2</v>
      </c>
      <c r="G70" s="11"/>
      <c r="H70" s="11"/>
      <c r="I70" s="11"/>
      <c r="J70" s="11"/>
      <c r="K70" s="11"/>
      <c r="L70" s="11"/>
      <c r="M70" s="11"/>
      <c r="N70" s="11"/>
      <c r="O70" s="13"/>
    </row>
    <row r="71" spans="2:15" x14ac:dyDescent="0.2">
      <c r="B71" s="10">
        <v>0</v>
      </c>
      <c r="C71" s="6">
        <v>0.05</v>
      </c>
      <c r="D71" s="7">
        <v>0.1</v>
      </c>
      <c r="E71" s="9"/>
      <c r="F71" s="34">
        <v>0.1</v>
      </c>
      <c r="G71" s="11"/>
      <c r="H71" s="11"/>
      <c r="I71" s="11"/>
      <c r="J71" s="11"/>
      <c r="K71" s="11"/>
      <c r="L71" s="11"/>
      <c r="M71" s="11"/>
      <c r="N71" s="11"/>
      <c r="O71" s="13"/>
    </row>
    <row r="72" spans="2:15" x14ac:dyDescent="0.2">
      <c r="B72" s="23">
        <v>0.01</v>
      </c>
      <c r="C72" s="23">
        <v>0.01</v>
      </c>
      <c r="D72" s="24">
        <v>0.05</v>
      </c>
      <c r="E72" s="28">
        <v>27</v>
      </c>
      <c r="F72" s="25">
        <v>1</v>
      </c>
      <c r="G72" s="24">
        <v>1000000</v>
      </c>
      <c r="H72" s="26"/>
      <c r="I72" s="26">
        <v>0.73684210526315785</v>
      </c>
      <c r="J72" s="26">
        <v>0.82105263157894737</v>
      </c>
      <c r="K72" s="26">
        <v>0.83157894736842108</v>
      </c>
      <c r="L72" s="26"/>
      <c r="M72" s="26"/>
      <c r="N72" s="26"/>
      <c r="O72" s="27"/>
    </row>
    <row r="73" spans="2:15" x14ac:dyDescent="0.2">
      <c r="B73" s="23">
        <v>0.01</v>
      </c>
      <c r="C73" s="23">
        <v>0.01</v>
      </c>
      <c r="D73" s="24">
        <v>0.05</v>
      </c>
      <c r="E73" s="28">
        <v>28</v>
      </c>
      <c r="F73" s="25">
        <v>1</v>
      </c>
      <c r="G73" s="26">
        <v>10000000</v>
      </c>
      <c r="H73" s="26"/>
      <c r="I73" s="26">
        <v>0.78421052631578947</v>
      </c>
      <c r="J73" s="26">
        <v>0.82105263157894737</v>
      </c>
      <c r="K73" s="26">
        <v>0.8236842105263158</v>
      </c>
      <c r="L73" s="26"/>
      <c r="M73" s="26"/>
      <c r="N73" s="26"/>
      <c r="O73" s="27"/>
    </row>
    <row r="74" spans="2:15" x14ac:dyDescent="0.2">
      <c r="B74" t="s">
        <v>543</v>
      </c>
      <c r="G74">
        <v>1000000</v>
      </c>
      <c r="I74">
        <v>0.70789473684210524</v>
      </c>
      <c r="J74">
        <v>0.80789473684210522</v>
      </c>
      <c r="K74">
        <v>0.81315789473684208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 Data</vt:lpstr>
      <vt:lpstr>Output - Policy Table&amp;Approx</vt:lpstr>
      <vt:lpstr>LOOK UP Optimal Policy</vt:lpstr>
      <vt:lpstr>LOOK UP Policy table</vt:lpstr>
      <vt:lpstr>Paramter tweeks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2017-11-29T21:02:15Z</dcterms:created>
  <dcterms:modified xsi:type="dcterms:W3CDTF">2017-12-08T03:23:18Z</dcterms:modified>
</cp:coreProperties>
</file>