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bookViews>
    <workbookView xWindow="2415" yWindow="60" windowWidth="20730" windowHeight="11760" tabRatio="787"/>
  </bookViews>
  <sheets>
    <sheet name="Final Report " sheetId="29" r:id="rId1"/>
    <sheet name="QAQC, calculations" sheetId="13" r:id="rId2"/>
    <sheet name="Run 1" sheetId="32" r:id="rId3"/>
    <sheet name="Run 2" sheetId="33" r:id="rId4"/>
    <sheet name="Original 1" sheetId="34" r:id="rId5"/>
    <sheet name="Original 2" sheetId="35" r:id="rId6"/>
    <sheet name="Analysis Information" sheetId="31" r:id="rId7"/>
    <sheet name="Contact" sheetId="28" r:id="rId8"/>
  </sheets>
  <externalReferences>
    <externalReference r:id="rId9"/>
    <externalReference r:id="rId10"/>
  </externalReferences>
  <definedNames>
    <definedName name="CN.wke">#REF!</definedName>
    <definedName name="CNanalysis.wke" localSheetId="6">[1]Sorted!$A$1:$H$50</definedName>
    <definedName name="CNanalysis.wke" localSheetId="7">[1]Sorted!$A$1:$H$50</definedName>
    <definedName name="CNanalysis.wke" localSheetId="2">'Run 1'!$B$1:$I$1</definedName>
    <definedName name="CNanalysis.wke" localSheetId="3">'Run 2'!$B$1:$I$1</definedName>
    <definedName name="CNanalysis.wke">[2]Origional!$A$1:$H$7</definedName>
    <definedName name="CO2.wke">#REF!</definedName>
    <definedName name="_xlnm.Print_Area" localSheetId="0">'Final Report '!$A$1:$J$170</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D26" i="29" l="1"/>
  <c r="R6" i="13"/>
  <c r="S6" i="13"/>
  <c r="R7" i="13"/>
  <c r="S7" i="13"/>
  <c r="R8" i="13"/>
  <c r="S8" i="13"/>
  <c r="R9" i="13"/>
  <c r="S9" i="13"/>
  <c r="R10" i="13"/>
  <c r="S10" i="13"/>
  <c r="R11" i="13"/>
  <c r="S11" i="13"/>
  <c r="R12" i="13"/>
  <c r="S12" i="13"/>
  <c r="R13" i="13"/>
  <c r="S13" i="13"/>
  <c r="R14" i="13"/>
  <c r="S14" i="13"/>
  <c r="R15" i="13"/>
  <c r="S15" i="13"/>
  <c r="R16" i="13"/>
  <c r="S16" i="13"/>
  <c r="R17" i="13"/>
  <c r="S17" i="13"/>
  <c r="R18" i="13"/>
  <c r="S18" i="13"/>
  <c r="R19" i="13"/>
  <c r="S19" i="13"/>
  <c r="R20" i="13"/>
  <c r="S20" i="13"/>
  <c r="I62" i="33"/>
  <c r="D93" i="33" s="1"/>
  <c r="J49" i="33"/>
  <c r="D88" i="33" s="1"/>
  <c r="K74" i="33"/>
  <c r="J74" i="33"/>
  <c r="I74" i="33"/>
  <c r="G74" i="33"/>
  <c r="K73" i="33"/>
  <c r="J73" i="33"/>
  <c r="I73" i="33"/>
  <c r="D94" i="33" s="1"/>
  <c r="G73" i="33"/>
  <c r="D81" i="33" s="1"/>
  <c r="N72" i="33"/>
  <c r="M72" i="33"/>
  <c r="N71" i="33"/>
  <c r="M71" i="33"/>
  <c r="N70" i="33"/>
  <c r="M70" i="33"/>
  <c r="N69" i="33"/>
  <c r="M69" i="33"/>
  <c r="N68" i="33"/>
  <c r="M68" i="33"/>
  <c r="N67" i="33"/>
  <c r="M67" i="33"/>
  <c r="N66" i="33"/>
  <c r="M66" i="33"/>
  <c r="N65" i="33"/>
  <c r="N73" i="33" s="1"/>
  <c r="M65" i="33"/>
  <c r="M73" i="33" s="1"/>
  <c r="K63" i="33"/>
  <c r="J63" i="33"/>
  <c r="I63" i="33"/>
  <c r="G63" i="33"/>
  <c r="K62" i="33"/>
  <c r="J62" i="33"/>
  <c r="G62" i="33"/>
  <c r="D80" i="33" s="1"/>
  <c r="N61" i="33"/>
  <c r="M61" i="33"/>
  <c r="N60" i="33"/>
  <c r="M60" i="33"/>
  <c r="N59" i="33"/>
  <c r="M59" i="33"/>
  <c r="N58" i="33"/>
  <c r="M58" i="33"/>
  <c r="N57" i="33"/>
  <c r="M57" i="33"/>
  <c r="N56" i="33"/>
  <c r="N54" i="33"/>
  <c r="N55" i="33"/>
  <c r="N62" i="33" s="1"/>
  <c r="M56" i="33"/>
  <c r="M54" i="33"/>
  <c r="M55" i="33"/>
  <c r="M62" i="33" s="1"/>
  <c r="N63" i="33"/>
  <c r="K50" i="33"/>
  <c r="J50" i="33"/>
  <c r="I50" i="33"/>
  <c r="G50" i="33"/>
  <c r="K49" i="33"/>
  <c r="D101" i="33" s="1"/>
  <c r="I49" i="33"/>
  <c r="G49" i="33"/>
  <c r="N48" i="33"/>
  <c r="M48" i="33"/>
  <c r="N47" i="33"/>
  <c r="M47" i="33"/>
  <c r="N46" i="33"/>
  <c r="M46" i="33"/>
  <c r="N45" i="33"/>
  <c r="M45" i="33"/>
  <c r="N44" i="33"/>
  <c r="M44" i="33"/>
  <c r="N43" i="33"/>
  <c r="M43" i="33"/>
  <c r="N42" i="33"/>
  <c r="M42" i="33"/>
  <c r="N41" i="33"/>
  <c r="N49" i="33" s="1"/>
  <c r="D99" i="33" s="1"/>
  <c r="F98" i="33" s="1"/>
  <c r="M41" i="33"/>
  <c r="M50" i="33" s="1"/>
  <c r="N37" i="33"/>
  <c r="M37" i="33"/>
  <c r="L37" i="33"/>
  <c r="N36" i="33"/>
  <c r="M36" i="33"/>
  <c r="L36" i="33"/>
  <c r="N35" i="33"/>
  <c r="M35" i="33"/>
  <c r="L35" i="33"/>
  <c r="N34" i="33"/>
  <c r="M34" i="33"/>
  <c r="L34" i="33"/>
  <c r="N33" i="33"/>
  <c r="M33" i="33"/>
  <c r="L33" i="33"/>
  <c r="N32" i="33"/>
  <c r="M32" i="33"/>
  <c r="L32" i="33"/>
  <c r="N31" i="33"/>
  <c r="M31" i="33"/>
  <c r="L31" i="33"/>
  <c r="N30" i="33"/>
  <c r="M30" i="33"/>
  <c r="L30" i="33"/>
  <c r="N29" i="33"/>
  <c r="M29" i="33"/>
  <c r="L29" i="33"/>
  <c r="N28" i="33"/>
  <c r="M28" i="33"/>
  <c r="L28" i="33"/>
  <c r="N27" i="33"/>
  <c r="M27" i="33"/>
  <c r="L27" i="33"/>
  <c r="N26" i="33"/>
  <c r="M26" i="33"/>
  <c r="L26" i="33"/>
  <c r="N25" i="33"/>
  <c r="M25" i="33"/>
  <c r="L25" i="33"/>
  <c r="N24" i="33"/>
  <c r="M24" i="33"/>
  <c r="L24" i="33"/>
  <c r="N23" i="33"/>
  <c r="M23" i="33"/>
  <c r="L23" i="33"/>
  <c r="N22" i="33"/>
  <c r="M22" i="33"/>
  <c r="L22" i="33"/>
  <c r="N21" i="33"/>
  <c r="M21" i="33"/>
  <c r="L21" i="33"/>
  <c r="N20" i="33"/>
  <c r="M20" i="33"/>
  <c r="L20" i="33"/>
  <c r="N19" i="33"/>
  <c r="M19" i="33"/>
  <c r="L19" i="33"/>
  <c r="N18" i="33"/>
  <c r="M18" i="33"/>
  <c r="L18" i="33"/>
  <c r="N15" i="33"/>
  <c r="M15" i="33"/>
  <c r="L15" i="33"/>
  <c r="N14" i="33"/>
  <c r="M14" i="33"/>
  <c r="L14" i="33"/>
  <c r="N13" i="33"/>
  <c r="M13" i="33"/>
  <c r="L13" i="33"/>
  <c r="N12" i="33"/>
  <c r="M12" i="33"/>
  <c r="L12" i="33"/>
  <c r="N11" i="33"/>
  <c r="M11" i="33"/>
  <c r="L11" i="33"/>
  <c r="N10" i="33"/>
  <c r="M10" i="33"/>
  <c r="L10" i="33"/>
  <c r="N9" i="33"/>
  <c r="M9" i="33"/>
  <c r="L9" i="33"/>
  <c r="N8" i="33"/>
  <c r="M8" i="33"/>
  <c r="L8" i="33"/>
  <c r="N7" i="33"/>
  <c r="M7" i="33"/>
  <c r="L7" i="33"/>
  <c r="N6" i="33"/>
  <c r="M6" i="33"/>
  <c r="L6" i="33"/>
  <c r="N5" i="33"/>
  <c r="M5" i="33"/>
  <c r="L5" i="33"/>
  <c r="N4" i="33"/>
  <c r="M4" i="33"/>
  <c r="L4" i="33"/>
  <c r="N3" i="33"/>
  <c r="M3" i="33"/>
  <c r="L3" i="33"/>
  <c r="N2" i="33"/>
  <c r="M2" i="33"/>
  <c r="L2" i="33"/>
  <c r="K85" i="32"/>
  <c r="D137" i="32" s="1"/>
  <c r="I109" i="32"/>
  <c r="D130" i="32" s="1"/>
  <c r="G109" i="32"/>
  <c r="D117" i="32" s="1"/>
  <c r="K110" i="32"/>
  <c r="J110" i="32"/>
  <c r="I110" i="32"/>
  <c r="G110" i="32"/>
  <c r="K109" i="32"/>
  <c r="J109" i="32"/>
  <c r="N108" i="32"/>
  <c r="M108" i="32"/>
  <c r="N107" i="32"/>
  <c r="M107" i="32"/>
  <c r="N106" i="32"/>
  <c r="M106" i="32"/>
  <c r="N105" i="32"/>
  <c r="M105" i="32"/>
  <c r="N104" i="32"/>
  <c r="M104" i="32"/>
  <c r="N103" i="32"/>
  <c r="N101" i="32"/>
  <c r="N102" i="32"/>
  <c r="N109" i="32" s="1"/>
  <c r="M103" i="32"/>
  <c r="M101" i="32"/>
  <c r="M102" i="32"/>
  <c r="M109" i="32" s="1"/>
  <c r="M110" i="32"/>
  <c r="K99" i="32"/>
  <c r="J99" i="32"/>
  <c r="I99" i="32"/>
  <c r="G99" i="32"/>
  <c r="K98" i="32"/>
  <c r="J98" i="32"/>
  <c r="I98" i="32"/>
  <c r="D129" i="32" s="1"/>
  <c r="G98" i="32"/>
  <c r="D116" i="32" s="1"/>
  <c r="N97" i="32"/>
  <c r="M97" i="32"/>
  <c r="N96" i="32"/>
  <c r="M96" i="32"/>
  <c r="N95" i="32"/>
  <c r="M95" i="32"/>
  <c r="N94" i="32"/>
  <c r="M94" i="32"/>
  <c r="N93" i="32"/>
  <c r="M93" i="32"/>
  <c r="N92" i="32"/>
  <c r="M92" i="32"/>
  <c r="N91" i="32"/>
  <c r="M91" i="32"/>
  <c r="N90" i="32"/>
  <c r="N98" i="32" s="1"/>
  <c r="M90" i="32"/>
  <c r="M98" i="32" s="1"/>
  <c r="K86" i="32"/>
  <c r="J86" i="32"/>
  <c r="I86" i="32"/>
  <c r="G86" i="32"/>
  <c r="J85" i="32"/>
  <c r="D124" i="32" s="1"/>
  <c r="I85" i="32"/>
  <c r="G85" i="32"/>
  <c r="N84" i="32"/>
  <c r="M84" i="32"/>
  <c r="N83" i="32"/>
  <c r="M83" i="32"/>
  <c r="N82" i="32"/>
  <c r="M82" i="32"/>
  <c r="N81" i="32"/>
  <c r="M81" i="32"/>
  <c r="N80" i="32"/>
  <c r="M80" i="32"/>
  <c r="N79" i="32"/>
  <c r="N77" i="32"/>
  <c r="N78" i="32"/>
  <c r="N85" i="32" s="1"/>
  <c r="D135" i="32" s="1"/>
  <c r="F134" i="32" s="1"/>
  <c r="M79" i="32"/>
  <c r="M77" i="32"/>
  <c r="M78" i="32"/>
  <c r="M85" i="32" s="1"/>
  <c r="D122" i="32" s="1"/>
  <c r="F121" i="32" s="1"/>
  <c r="M86" i="32"/>
  <c r="N73" i="32"/>
  <c r="M73" i="32"/>
  <c r="L73" i="32"/>
  <c r="N72" i="32"/>
  <c r="M72" i="32"/>
  <c r="L72" i="32"/>
  <c r="N71" i="32"/>
  <c r="M71" i="32"/>
  <c r="L71" i="32"/>
  <c r="N70" i="32"/>
  <c r="M70" i="32"/>
  <c r="L70" i="32"/>
  <c r="N69" i="32"/>
  <c r="M69" i="32"/>
  <c r="L69" i="32"/>
  <c r="N68" i="32"/>
  <c r="M68" i="32"/>
  <c r="L68" i="32"/>
  <c r="N67" i="32"/>
  <c r="M67" i="32"/>
  <c r="L67" i="32"/>
  <c r="N66" i="32"/>
  <c r="M66" i="32"/>
  <c r="L66" i="32"/>
  <c r="N65" i="32"/>
  <c r="M65" i="32"/>
  <c r="L65" i="32"/>
  <c r="N64" i="32"/>
  <c r="M64" i="32"/>
  <c r="L64" i="32"/>
  <c r="N63" i="32"/>
  <c r="M63" i="32"/>
  <c r="L63" i="32"/>
  <c r="N62" i="32"/>
  <c r="M62" i="32"/>
  <c r="L62" i="32"/>
  <c r="N61" i="32"/>
  <c r="M61" i="32"/>
  <c r="L61" i="32"/>
  <c r="N60" i="32"/>
  <c r="M60" i="32"/>
  <c r="L60" i="32"/>
  <c r="N59" i="32"/>
  <c r="M59" i="32"/>
  <c r="L59" i="32"/>
  <c r="N58" i="32"/>
  <c r="M58" i="32"/>
  <c r="L58" i="32"/>
  <c r="N57" i="32"/>
  <c r="M57" i="32"/>
  <c r="L57" i="32"/>
  <c r="N56" i="32"/>
  <c r="M56" i="32"/>
  <c r="L56" i="32"/>
  <c r="N55" i="32"/>
  <c r="M55" i="32"/>
  <c r="L55" i="32"/>
  <c r="N54" i="32"/>
  <c r="M54" i="32"/>
  <c r="L54" i="32"/>
  <c r="N53" i="32"/>
  <c r="M53" i="32"/>
  <c r="L53" i="32"/>
  <c r="N52" i="32"/>
  <c r="M52" i="32"/>
  <c r="L52" i="32"/>
  <c r="N51" i="32"/>
  <c r="M51" i="32"/>
  <c r="L51" i="32"/>
  <c r="N50" i="32"/>
  <c r="M50" i="32"/>
  <c r="L50" i="32"/>
  <c r="N49" i="32"/>
  <c r="M49" i="32"/>
  <c r="L49" i="32"/>
  <c r="N48" i="32"/>
  <c r="M48" i="32"/>
  <c r="L48" i="32"/>
  <c r="N47" i="32"/>
  <c r="M47" i="32"/>
  <c r="L47" i="32"/>
  <c r="N46" i="32"/>
  <c r="M46" i="32"/>
  <c r="L46" i="32"/>
  <c r="N45" i="32"/>
  <c r="M45" i="32"/>
  <c r="L45" i="32"/>
  <c r="N44" i="32"/>
  <c r="M44" i="32"/>
  <c r="L44" i="32"/>
  <c r="N43" i="32"/>
  <c r="M43" i="32"/>
  <c r="L43" i="32"/>
  <c r="N42" i="32"/>
  <c r="M42" i="32"/>
  <c r="L42" i="32"/>
  <c r="N41" i="32"/>
  <c r="M41" i="32"/>
  <c r="L41" i="32"/>
  <c r="N40" i="32"/>
  <c r="M40" i="32"/>
  <c r="L40" i="32"/>
  <c r="N39" i="32"/>
  <c r="M39" i="32"/>
  <c r="L39" i="32"/>
  <c r="N38" i="32"/>
  <c r="M38" i="32"/>
  <c r="L38" i="32"/>
  <c r="N37" i="32"/>
  <c r="M37" i="32"/>
  <c r="L37" i="32"/>
  <c r="N36" i="32"/>
  <c r="M36" i="32"/>
  <c r="L36" i="32"/>
  <c r="N35" i="32"/>
  <c r="M35" i="32"/>
  <c r="L35" i="32"/>
  <c r="N34" i="32"/>
  <c r="M34" i="32"/>
  <c r="L34" i="32"/>
  <c r="N33" i="32"/>
  <c r="M33" i="32"/>
  <c r="L33" i="32"/>
  <c r="N32" i="32"/>
  <c r="M32" i="32"/>
  <c r="L32" i="32"/>
  <c r="N31" i="32"/>
  <c r="M31" i="32"/>
  <c r="L31" i="32"/>
  <c r="N30" i="32"/>
  <c r="M30" i="32"/>
  <c r="L30" i="32"/>
  <c r="N29" i="32"/>
  <c r="M29" i="32"/>
  <c r="L29" i="32"/>
  <c r="N28" i="32"/>
  <c r="M28" i="32"/>
  <c r="L28" i="32"/>
  <c r="N27" i="32"/>
  <c r="M27" i="32"/>
  <c r="L27" i="32"/>
  <c r="N26" i="32"/>
  <c r="M26" i="32"/>
  <c r="L26" i="32"/>
  <c r="N25" i="32"/>
  <c r="M25" i="32"/>
  <c r="L25" i="32"/>
  <c r="N24" i="32"/>
  <c r="M24" i="32"/>
  <c r="L24" i="32"/>
  <c r="N23" i="32"/>
  <c r="M23" i="32"/>
  <c r="L23" i="32"/>
  <c r="N22" i="32"/>
  <c r="M22" i="32"/>
  <c r="L22" i="32"/>
  <c r="N21" i="32"/>
  <c r="M21" i="32"/>
  <c r="L21" i="32"/>
  <c r="N20" i="32"/>
  <c r="M20" i="32"/>
  <c r="L20" i="32"/>
  <c r="N19" i="32"/>
  <c r="M19" i="32"/>
  <c r="L19" i="32"/>
  <c r="N18" i="32"/>
  <c r="M18" i="32"/>
  <c r="L18" i="32"/>
  <c r="N15" i="32"/>
  <c r="M15" i="32"/>
  <c r="L15" i="32"/>
  <c r="N14" i="32"/>
  <c r="M14" i="32"/>
  <c r="L14" i="32"/>
  <c r="N13" i="32"/>
  <c r="M13" i="32"/>
  <c r="L13" i="32"/>
  <c r="N12" i="32"/>
  <c r="M12" i="32"/>
  <c r="L12" i="32"/>
  <c r="N11" i="32"/>
  <c r="M11" i="32"/>
  <c r="L11" i="32"/>
  <c r="N10" i="32"/>
  <c r="M10" i="32"/>
  <c r="L10" i="32"/>
  <c r="N9" i="32"/>
  <c r="M9" i="32"/>
  <c r="L9" i="32"/>
  <c r="N8" i="32"/>
  <c r="M8" i="32"/>
  <c r="L8" i="32"/>
  <c r="N7" i="32"/>
  <c r="M7" i="32"/>
  <c r="L7" i="32"/>
  <c r="N6" i="32"/>
  <c r="M6" i="32"/>
  <c r="L6" i="32"/>
  <c r="N5" i="32"/>
  <c r="M5" i="32"/>
  <c r="L5" i="32"/>
  <c r="N4" i="32"/>
  <c r="M4" i="32"/>
  <c r="L4" i="32"/>
  <c r="N3" i="32"/>
  <c r="M3" i="32"/>
  <c r="L3" i="32"/>
  <c r="N2" i="32"/>
  <c r="M2" i="32"/>
  <c r="L2" i="32"/>
  <c r="N99" i="32"/>
  <c r="N50" i="33"/>
  <c r="N74" i="33"/>
  <c r="M99" i="32"/>
  <c r="M74" i="33"/>
  <c r="M49" i="33"/>
  <c r="D86" i="33"/>
  <c r="F85" i="33" s="1"/>
  <c r="D37" i="29"/>
  <c r="B37" i="29"/>
  <c r="D33" i="29"/>
  <c r="B33" i="29"/>
  <c r="S5" i="13"/>
  <c r="U24" i="13" s="1"/>
  <c r="U25" i="13" s="1"/>
  <c r="H41" i="29" s="1"/>
  <c r="R5" i="13"/>
  <c r="T24" i="13" s="1"/>
  <c r="T25" i="13" s="1"/>
  <c r="J41" i="29" s="1"/>
  <c r="D21" i="13"/>
  <c r="Y26" i="13"/>
  <c r="Y25" i="13"/>
  <c r="W26" i="13"/>
  <c r="W25" i="13"/>
  <c r="Y23" i="13"/>
  <c r="H34" i="29"/>
  <c r="Y22" i="13"/>
  <c r="H33" i="29"/>
  <c r="W23" i="13"/>
  <c r="J34" i="29"/>
  <c r="W22" i="13"/>
  <c r="J33" i="29"/>
  <c r="T22" i="13"/>
  <c r="J39" i="29"/>
  <c r="U22" i="13"/>
  <c r="T23" i="13"/>
  <c r="J40" i="29" s="1"/>
  <c r="U23" i="13"/>
  <c r="H40" i="29" s="1"/>
  <c r="I39" i="29"/>
  <c r="G39" i="29"/>
  <c r="I33" i="29"/>
  <c r="J36" i="29" s="1"/>
  <c r="G33" i="29"/>
  <c r="H36" i="29" s="1"/>
  <c r="P21" i="13"/>
  <c r="I21" i="13"/>
  <c r="B21" i="13"/>
  <c r="L21" i="13"/>
  <c r="K21" i="13"/>
  <c r="L22" i="13"/>
  <c r="B34" i="29"/>
  <c r="K22" i="13"/>
  <c r="D34" i="29"/>
  <c r="E22" i="13"/>
  <c r="B38" i="29" s="1"/>
  <c r="E21" i="13"/>
  <c r="D22" i="13"/>
  <c r="D38" i="29"/>
  <c r="H39" i="29"/>
  <c r="J35" i="29"/>
  <c r="H35" i="29"/>
  <c r="N86" i="32" l="1"/>
  <c r="N110" i="32"/>
  <c r="M63" i="33"/>
</calcChain>
</file>

<file path=xl/sharedStrings.xml><?xml version="1.0" encoding="utf-8"?>
<sst xmlns="http://schemas.openxmlformats.org/spreadsheetml/2006/main" count="6785" uniqueCount="1226">
  <si>
    <t>average</t>
  </si>
  <si>
    <t>UWYO Stable Isotope Facility</t>
  </si>
  <si>
    <t>University of Wyoming</t>
  </si>
  <si>
    <t>Laramie, WY 82071</t>
  </si>
  <si>
    <t>Craig Cook</t>
  </si>
  <si>
    <t>Date Submited:</t>
  </si>
  <si>
    <t>Analytical Code:</t>
  </si>
  <si>
    <t>Address:</t>
  </si>
  <si>
    <t>email:</t>
  </si>
  <si>
    <t> (307) 766-6373</t>
  </si>
  <si>
    <t xml:space="preserve"> (307) 766-6403</t>
  </si>
  <si>
    <t>Faculty Director</t>
  </si>
  <si>
    <t>Facility Director</t>
  </si>
  <si>
    <t>Personnel:</t>
  </si>
  <si>
    <t>dgw@uwyo.edu</t>
  </si>
  <si>
    <t>ccook21@uwyo.edu</t>
  </si>
  <si>
    <t>Chandelle Macdonald</t>
  </si>
  <si>
    <t>cmacdon1@uwyo.edu</t>
  </si>
  <si>
    <t>Dr. David G. Williams</t>
  </si>
  <si>
    <t>Units:</t>
  </si>
  <si>
    <t>Isotope(s) requested:</t>
  </si>
  <si>
    <t>For questions about the analysis, please contact:</t>
  </si>
  <si>
    <t>(307) 766-6373</t>
  </si>
  <si>
    <t>uwyosif@uwyo.edu</t>
  </si>
  <si>
    <t>Phone:</t>
  </si>
  <si>
    <t>Fax:</t>
  </si>
  <si>
    <t>Wt% C</t>
  </si>
  <si>
    <t>Wt% N</t>
  </si>
  <si>
    <t>Identifier 1</t>
  </si>
  <si>
    <t>Known</t>
  </si>
  <si>
    <t>standard uncertainty</t>
  </si>
  <si>
    <t>Normalized</t>
  </si>
  <si>
    <t>Measured</t>
  </si>
  <si>
    <t>relative error (%)</t>
  </si>
  <si>
    <t>Line</t>
  </si>
  <si>
    <t>known</t>
  </si>
  <si>
    <r>
      <t>δ</t>
    </r>
    <r>
      <rPr>
        <b/>
        <vertAlign val="superscript"/>
        <sz val="12"/>
        <rFont val="Times New Roman"/>
        <family val="1"/>
      </rPr>
      <t>15</t>
    </r>
    <r>
      <rPr>
        <b/>
        <sz val="12"/>
        <rFont val="Times New Roman"/>
        <family val="1"/>
      </rPr>
      <t>N</t>
    </r>
  </si>
  <si>
    <r>
      <t xml:space="preserve"> δ</t>
    </r>
    <r>
      <rPr>
        <b/>
        <vertAlign val="superscript"/>
        <sz val="12"/>
        <rFont val="Times New Roman"/>
        <family val="1"/>
      </rPr>
      <t>13</t>
    </r>
    <r>
      <rPr>
        <b/>
        <sz val="12"/>
        <rFont val="Times New Roman"/>
        <family val="1"/>
      </rPr>
      <t>C</t>
    </r>
  </si>
  <si>
    <r>
      <t>δ</t>
    </r>
    <r>
      <rPr>
        <b/>
        <vertAlign val="superscript"/>
        <sz val="12"/>
        <rFont val="Times New Roman"/>
        <family val="1"/>
      </rPr>
      <t>13</t>
    </r>
    <r>
      <rPr>
        <b/>
        <sz val="12"/>
        <rFont val="Times New Roman"/>
        <family val="1"/>
      </rPr>
      <t>C</t>
    </r>
  </si>
  <si>
    <t>QC Reference Materials</t>
  </si>
  <si>
    <t>QA Reference Material</t>
  </si>
  <si>
    <r>
      <t>δ</t>
    </r>
    <r>
      <rPr>
        <vertAlign val="superscript"/>
        <sz val="12"/>
        <rFont val="Times New Roman"/>
        <family val="1"/>
      </rPr>
      <t>15</t>
    </r>
    <r>
      <rPr>
        <sz val="12"/>
        <rFont val="Times New Roman"/>
        <family val="1"/>
      </rPr>
      <t>N known</t>
    </r>
  </si>
  <si>
    <r>
      <t>δ</t>
    </r>
    <r>
      <rPr>
        <vertAlign val="superscript"/>
        <sz val="12"/>
        <rFont val="Times New Roman"/>
        <family val="1"/>
      </rPr>
      <t>13</t>
    </r>
    <r>
      <rPr>
        <sz val="12"/>
        <rFont val="Times New Roman"/>
        <family val="1"/>
      </rPr>
      <t>C known</t>
    </r>
  </si>
  <si>
    <r>
      <t>average  δ</t>
    </r>
    <r>
      <rPr>
        <vertAlign val="superscript"/>
        <sz val="12"/>
        <color indexed="8"/>
        <rFont val="Times New Roman"/>
        <family val="1"/>
      </rPr>
      <t>15</t>
    </r>
    <r>
      <rPr>
        <sz val="12"/>
        <color indexed="8"/>
        <rFont val="Times New Roman"/>
        <family val="1"/>
      </rPr>
      <t>N</t>
    </r>
  </si>
  <si>
    <r>
      <t>average  δ</t>
    </r>
    <r>
      <rPr>
        <vertAlign val="superscript"/>
        <sz val="12"/>
        <color indexed="8"/>
        <rFont val="Times New Roman"/>
        <family val="1"/>
      </rPr>
      <t>13</t>
    </r>
    <r>
      <rPr>
        <sz val="12"/>
        <color indexed="8"/>
        <rFont val="Times New Roman"/>
        <family val="1"/>
      </rPr>
      <t>C</t>
    </r>
  </si>
  <si>
    <r>
      <t>stdev  δ</t>
    </r>
    <r>
      <rPr>
        <vertAlign val="superscript"/>
        <sz val="12"/>
        <color indexed="8"/>
        <rFont val="Times New Roman"/>
        <family val="1"/>
      </rPr>
      <t>15</t>
    </r>
    <r>
      <rPr>
        <sz val="12"/>
        <color indexed="8"/>
        <rFont val="Times New Roman"/>
        <family val="1"/>
      </rPr>
      <t>N</t>
    </r>
  </si>
  <si>
    <r>
      <t>stdev  δ</t>
    </r>
    <r>
      <rPr>
        <vertAlign val="superscript"/>
        <sz val="12"/>
        <color indexed="8"/>
        <rFont val="Times New Roman"/>
        <family val="1"/>
      </rPr>
      <t>13</t>
    </r>
    <r>
      <rPr>
        <sz val="12"/>
        <color indexed="8"/>
        <rFont val="Times New Roman"/>
        <family val="1"/>
      </rPr>
      <t>C</t>
    </r>
  </si>
  <si>
    <t>std uncertainty</t>
  </si>
  <si>
    <t>Comments</t>
  </si>
  <si>
    <t>Comments:</t>
  </si>
  <si>
    <t>Yellow</t>
  </si>
  <si>
    <t>Green</t>
  </si>
  <si>
    <t>Wt% N*</t>
  </si>
  <si>
    <t>Wt% C*</t>
  </si>
  <si>
    <t>Weight percent values wrong. Use with caution.</t>
  </si>
  <si>
    <t>Pink</t>
  </si>
  <si>
    <t>Potential outlier. Use with caution.</t>
  </si>
  <si>
    <t>Peak amplitudes too low for reliable results. Use with extreme caution or rerun the sample.</t>
  </si>
  <si>
    <t>Blue</t>
  </si>
  <si>
    <t>Sample lost during the analysis. Reload and rerun the sample.</t>
  </si>
  <si>
    <t>Olive</t>
  </si>
  <si>
    <t>Possible sample ID problem.  Check loading documents.</t>
  </si>
  <si>
    <t>normalized</t>
  </si>
  <si>
    <t>Master Technician</t>
  </si>
  <si>
    <t>Contact information for UW Stable Isotope Facility:</t>
  </si>
  <si>
    <t>Berry Biodiversity Center Rm 214</t>
  </si>
  <si>
    <t xml:space="preserve">Known </t>
  </si>
  <si>
    <r>
      <t>δ</t>
    </r>
    <r>
      <rPr>
        <vertAlign val="superscript"/>
        <sz val="12"/>
        <rFont val="Times New Roman"/>
        <family val="1"/>
      </rPr>
      <t>15</t>
    </r>
    <r>
      <rPr>
        <sz val="12"/>
        <rFont val="Times New Roman"/>
        <family val="1"/>
      </rPr>
      <t>N</t>
    </r>
    <r>
      <rPr>
        <vertAlign val="subscript"/>
        <sz val="12"/>
        <rFont val="Times New Roman"/>
        <family val="1"/>
      </rPr>
      <t xml:space="preserve"> AIR</t>
    </r>
  </si>
  <si>
    <r>
      <t>δ</t>
    </r>
    <r>
      <rPr>
        <vertAlign val="superscript"/>
        <sz val="12"/>
        <rFont val="Times New Roman"/>
        <family val="1"/>
      </rPr>
      <t>13</t>
    </r>
    <r>
      <rPr>
        <sz val="12"/>
        <rFont val="Times New Roman"/>
        <family val="1"/>
      </rPr>
      <t>C</t>
    </r>
    <r>
      <rPr>
        <vertAlign val="subscript"/>
        <sz val="12"/>
        <rFont val="Times New Roman"/>
        <family val="1"/>
      </rPr>
      <t xml:space="preserve"> PDB</t>
    </r>
  </si>
  <si>
    <t>Reference Material 1</t>
  </si>
  <si>
    <t>Reference Material 2</t>
  </si>
  <si>
    <t>Reference Material 3</t>
  </si>
  <si>
    <t>Quality Control Color Legend</t>
  </si>
  <si>
    <t>Quality Control Data</t>
  </si>
  <si>
    <t>Number of unknown samples analyzed:</t>
  </si>
  <si>
    <t>Number of reference samples analyzed:</t>
  </si>
  <si>
    <t>Reviewer:</t>
  </si>
  <si>
    <t>Title:</t>
  </si>
  <si>
    <t>Date Reviewed:</t>
  </si>
  <si>
    <t>Quality Assurance Approval</t>
  </si>
  <si>
    <t>Job submission contact:</t>
  </si>
  <si>
    <t>*Sample weight percents are calculated using the sample weights reported by the user and are dependent upon the accuracy of these values.</t>
  </si>
  <si>
    <t>Date Reported:</t>
  </si>
  <si>
    <t>Date Invoiced:</t>
  </si>
  <si>
    <t>Initial:</t>
  </si>
  <si>
    <t>Final Report</t>
  </si>
  <si>
    <r>
      <t>δ</t>
    </r>
    <r>
      <rPr>
        <vertAlign val="superscript"/>
        <sz val="12"/>
        <color indexed="60"/>
        <rFont val="Times New Roman"/>
        <family val="1"/>
      </rPr>
      <t>13</t>
    </r>
    <r>
      <rPr>
        <sz val="12"/>
        <color indexed="60"/>
        <rFont val="Times New Roman"/>
        <family val="1"/>
      </rPr>
      <t xml:space="preserve">C </t>
    </r>
    <r>
      <rPr>
        <vertAlign val="subscript"/>
        <sz val="12"/>
        <color indexed="60"/>
        <rFont val="Times New Roman"/>
        <family val="1"/>
      </rPr>
      <t>PDB</t>
    </r>
  </si>
  <si>
    <r>
      <t>δ</t>
    </r>
    <r>
      <rPr>
        <vertAlign val="superscript"/>
        <sz val="12"/>
        <color indexed="60"/>
        <rFont val="Times New Roman"/>
        <family val="1"/>
      </rPr>
      <t>15</t>
    </r>
    <r>
      <rPr>
        <sz val="12"/>
        <color indexed="60"/>
        <rFont val="Times New Roman"/>
        <family val="1"/>
      </rPr>
      <t>N</t>
    </r>
    <r>
      <rPr>
        <vertAlign val="subscript"/>
        <sz val="12"/>
        <color indexed="60"/>
        <rFont val="Times New Roman"/>
        <family val="1"/>
      </rPr>
      <t xml:space="preserve"> AIR</t>
    </r>
  </si>
  <si>
    <r>
      <t>δ</t>
    </r>
    <r>
      <rPr>
        <vertAlign val="superscript"/>
        <sz val="12"/>
        <color indexed="60"/>
        <rFont val="Times New Roman"/>
        <family val="1"/>
      </rPr>
      <t>13</t>
    </r>
    <r>
      <rPr>
        <sz val="12"/>
        <color indexed="60"/>
        <rFont val="Times New Roman"/>
        <family val="1"/>
      </rPr>
      <t>C</t>
    </r>
    <r>
      <rPr>
        <vertAlign val="subscript"/>
        <sz val="12"/>
        <color indexed="60"/>
        <rFont val="Times New Roman"/>
        <family val="1"/>
      </rPr>
      <t xml:space="preserve"> PDB</t>
    </r>
  </si>
  <si>
    <t>Sample Material(s):</t>
  </si>
  <si>
    <t>SIF ID</t>
  </si>
  <si>
    <t>Sample ID</t>
  </si>
  <si>
    <r>
      <t>δ</t>
    </r>
    <r>
      <rPr>
        <vertAlign val="superscript"/>
        <sz val="12"/>
        <color indexed="60"/>
        <rFont val="Times New Roman"/>
        <family val="1"/>
      </rPr>
      <t>13</t>
    </r>
    <r>
      <rPr>
        <sz val="12"/>
        <color indexed="60"/>
        <rFont val="Times New Roman"/>
        <family val="1"/>
      </rPr>
      <t xml:space="preserve">C </t>
    </r>
    <r>
      <rPr>
        <vertAlign val="subscript"/>
        <sz val="12"/>
        <color indexed="60"/>
        <rFont val="Times New Roman"/>
        <family val="1"/>
      </rPr>
      <t>PDB</t>
    </r>
  </si>
  <si>
    <r>
      <t>δ</t>
    </r>
    <r>
      <rPr>
        <vertAlign val="superscript"/>
        <sz val="12"/>
        <color indexed="60"/>
        <rFont val="Times New Roman"/>
        <family val="1"/>
      </rPr>
      <t>15</t>
    </r>
    <r>
      <rPr>
        <sz val="12"/>
        <color indexed="60"/>
        <rFont val="Times New Roman"/>
        <family val="1"/>
      </rPr>
      <t>N</t>
    </r>
    <r>
      <rPr>
        <vertAlign val="subscript"/>
        <sz val="12"/>
        <color indexed="60"/>
        <rFont val="Times New Roman"/>
        <family val="1"/>
      </rPr>
      <t xml:space="preserve"> AIR</t>
    </r>
  </si>
  <si>
    <t>Instrument Used:</t>
  </si>
  <si>
    <r>
      <t>δ</t>
    </r>
    <r>
      <rPr>
        <vertAlign val="superscript"/>
        <sz val="12"/>
        <rFont val="Times New Roman"/>
        <family val="1"/>
      </rPr>
      <t>13</t>
    </r>
    <r>
      <rPr>
        <sz val="12"/>
        <rFont val="Times New Roman"/>
        <family val="1"/>
      </rPr>
      <t>C, δ</t>
    </r>
    <r>
      <rPr>
        <vertAlign val="superscript"/>
        <sz val="12"/>
        <rFont val="Times New Roman"/>
        <family val="1"/>
      </rPr>
      <t>15</t>
    </r>
    <r>
      <rPr>
        <sz val="12"/>
        <rFont val="Times New Roman"/>
        <family val="1"/>
      </rPr>
      <t xml:space="preserve">N </t>
    </r>
  </si>
  <si>
    <t>010 (combustion/reduction organics)</t>
  </si>
  <si>
    <r>
      <t xml:space="preserve">2 </t>
    </r>
    <r>
      <rPr>
        <sz val="12"/>
        <rFont val="Calibri"/>
        <family val="2"/>
      </rPr>
      <t>σ</t>
    </r>
    <r>
      <rPr>
        <sz val="12"/>
        <rFont val="Times New Roman"/>
        <family val="1"/>
      </rPr>
      <t xml:space="preserve"> = 0.3</t>
    </r>
  </si>
  <si>
    <r>
      <t xml:space="preserve">2 </t>
    </r>
    <r>
      <rPr>
        <sz val="12"/>
        <rFont val="Calibri"/>
        <family val="2"/>
      </rPr>
      <t>σ</t>
    </r>
    <r>
      <rPr>
        <sz val="12"/>
        <rFont val="Times New Roman"/>
        <family val="1"/>
      </rPr>
      <t xml:space="preserve"> = 0.4</t>
    </r>
  </si>
  <si>
    <t xml:space="preserve">Record Keeping </t>
  </si>
  <si>
    <t>% Nitrogen</t>
  </si>
  <si>
    <t>% Carbon</t>
  </si>
  <si>
    <t>Relative Error</t>
  </si>
  <si>
    <t>Known %</t>
  </si>
  <si>
    <t>Average</t>
  </si>
  <si>
    <t>Absolute Error</t>
  </si>
  <si>
    <t>Absolute Difference</t>
  </si>
  <si>
    <t>Stdev</t>
  </si>
  <si>
    <t>Long-Term</t>
  </si>
  <si>
    <t>Acceptable Range</t>
  </si>
  <si>
    <t>Principal Investigator:</t>
  </si>
  <si>
    <r>
      <t>δ</t>
    </r>
    <r>
      <rPr>
        <b/>
        <vertAlign val="superscript"/>
        <sz val="14"/>
        <rFont val="Times New Roman"/>
        <family val="1"/>
      </rPr>
      <t>15</t>
    </r>
    <r>
      <rPr>
        <b/>
        <sz val="14"/>
        <rFont val="Times New Roman"/>
        <family val="1"/>
      </rPr>
      <t>N</t>
    </r>
  </si>
  <si>
    <r>
      <t>δ</t>
    </r>
    <r>
      <rPr>
        <b/>
        <vertAlign val="superscript"/>
        <sz val="14"/>
        <rFont val="Times New Roman"/>
        <family val="1"/>
      </rPr>
      <t>13</t>
    </r>
    <r>
      <rPr>
        <b/>
        <sz val="14"/>
        <rFont val="Times New Roman"/>
        <family val="1"/>
      </rPr>
      <t>C</t>
    </r>
  </si>
  <si>
    <t>Quality Assurance Data</t>
  </si>
  <si>
    <t>Analytical Comments:</t>
  </si>
  <si>
    <r>
      <t>δ</t>
    </r>
    <r>
      <rPr>
        <vertAlign val="superscript"/>
        <sz val="12"/>
        <color indexed="8"/>
        <rFont val="Times New Roman"/>
        <family val="1"/>
      </rPr>
      <t>13</t>
    </r>
    <r>
      <rPr>
        <sz val="12"/>
        <color indexed="8"/>
        <rFont val="Times New Roman"/>
        <family val="1"/>
      </rPr>
      <t>C and δ</t>
    </r>
    <r>
      <rPr>
        <vertAlign val="superscript"/>
        <sz val="12"/>
        <color indexed="8"/>
        <rFont val="Times New Roman"/>
        <family val="1"/>
      </rPr>
      <t>15</t>
    </r>
    <r>
      <rPr>
        <sz val="12"/>
        <color indexed="8"/>
        <rFont val="Times New Roman"/>
        <family val="1"/>
      </rPr>
      <t>N values are reported w.r.t. VPDB and AIR respectively in parts per thousand (per mil)</t>
    </r>
  </si>
  <si>
    <t>Weight Percent</t>
  </si>
  <si>
    <t>Quality Assurance Reference Material 3:</t>
  </si>
  <si>
    <t>Quality Control Reference Material 2:</t>
  </si>
  <si>
    <t>Quality Control Reference Material 1:</t>
  </si>
  <si>
    <t>C:N ratio</t>
  </si>
  <si>
    <t>36-UWSIF-Glutamic 1</t>
  </si>
  <si>
    <t>39-UWSIF-Glutamic 2</t>
  </si>
  <si>
    <t>Date</t>
  </si>
  <si>
    <t>Identifier 2</t>
  </si>
  <si>
    <t>Amount</t>
  </si>
  <si>
    <t>Ampl  28</t>
  </si>
  <si>
    <r>
      <t>d</t>
    </r>
    <r>
      <rPr>
        <b/>
        <sz val="10"/>
        <rFont val="MS Sans Serif"/>
        <family val="2"/>
      </rPr>
      <t xml:space="preserve"> </t>
    </r>
    <r>
      <rPr>
        <b/>
        <vertAlign val="superscript"/>
        <sz val="10"/>
        <rFont val="MS Sans Serif"/>
        <family val="2"/>
      </rPr>
      <t>15</t>
    </r>
    <r>
      <rPr>
        <b/>
        <sz val="10"/>
        <rFont val="MS Sans Serif"/>
        <family val="2"/>
      </rPr>
      <t>N/</t>
    </r>
    <r>
      <rPr>
        <b/>
        <vertAlign val="superscript"/>
        <sz val="10"/>
        <rFont val="MS Sans Serif"/>
        <family val="2"/>
      </rPr>
      <t>14</t>
    </r>
    <r>
      <rPr>
        <b/>
        <sz val="10"/>
        <rFont val="MS Sans Serif"/>
        <family val="2"/>
      </rPr>
      <t>N</t>
    </r>
  </si>
  <si>
    <t>Ampl  44</t>
  </si>
  <si>
    <r>
      <t>d</t>
    </r>
    <r>
      <rPr>
        <b/>
        <sz val="10"/>
        <rFont val="MS Sans Serif"/>
        <family val="2"/>
      </rPr>
      <t xml:space="preserve"> </t>
    </r>
    <r>
      <rPr>
        <b/>
        <vertAlign val="superscript"/>
        <sz val="10"/>
        <rFont val="MS Sans Serif"/>
        <family val="2"/>
      </rPr>
      <t>13</t>
    </r>
    <r>
      <rPr>
        <b/>
        <sz val="10"/>
        <rFont val="MS Sans Serif"/>
        <family val="2"/>
      </rPr>
      <t>C/</t>
    </r>
    <r>
      <rPr>
        <b/>
        <vertAlign val="superscript"/>
        <sz val="10"/>
        <rFont val="MS Sans Serif"/>
        <family val="2"/>
      </rPr>
      <t>12</t>
    </r>
    <r>
      <rPr>
        <b/>
        <sz val="10"/>
        <rFont val="MS Sans Serif"/>
        <family val="2"/>
      </rPr>
      <t>C</t>
    </r>
  </si>
  <si>
    <t>Nitrogen %</t>
  </si>
  <si>
    <t>Carbon %</t>
  </si>
  <si>
    <t>C:N</t>
  </si>
  <si>
    <r>
      <t xml:space="preserve">Corr. </t>
    </r>
    <r>
      <rPr>
        <b/>
        <sz val="10"/>
        <rFont val="Symbol"/>
        <family val="1"/>
      </rPr>
      <t>d</t>
    </r>
    <r>
      <rPr>
        <b/>
        <vertAlign val="superscript"/>
        <sz val="10"/>
        <rFont val="MS Sans Serif"/>
        <family val="2"/>
      </rPr>
      <t>15</t>
    </r>
    <r>
      <rPr>
        <b/>
        <sz val="10"/>
        <rFont val="MS Sans Serif"/>
        <family val="2"/>
      </rPr>
      <t>N</t>
    </r>
  </si>
  <si>
    <r>
      <t xml:space="preserve">Corr. </t>
    </r>
    <r>
      <rPr>
        <b/>
        <sz val="10"/>
        <rFont val="Symbol"/>
        <family val="1"/>
      </rPr>
      <t>d</t>
    </r>
    <r>
      <rPr>
        <b/>
        <vertAlign val="superscript"/>
        <sz val="10"/>
        <rFont val="MS Sans Serif"/>
        <family val="2"/>
      </rPr>
      <t>13</t>
    </r>
    <r>
      <rPr>
        <b/>
        <sz val="10"/>
        <rFont val="MS Sans Serif"/>
        <family val="2"/>
      </rPr>
      <t>C</t>
    </r>
  </si>
  <si>
    <t>2014/06/11 12:31:41</t>
  </si>
  <si>
    <t>20140106.001</t>
  </si>
  <si>
    <t>m1</t>
  </si>
  <si>
    <t>2014/06/11 12:40:09</t>
  </si>
  <si>
    <t>20140106.002</t>
  </si>
  <si>
    <t>m2</t>
  </si>
  <si>
    <t>2014/06/11 12:48:37</t>
  </si>
  <si>
    <t>20140106.003</t>
  </si>
  <si>
    <t>m3</t>
  </si>
  <si>
    <t>2014/06/11 12:57:05</t>
  </si>
  <si>
    <t>20140106.004</t>
  </si>
  <si>
    <t>m4</t>
  </si>
  <si>
    <t>2014/06/11 13:05:32</t>
  </si>
  <si>
    <t>20140106.005</t>
  </si>
  <si>
    <t>m5</t>
  </si>
  <si>
    <t>2014/06/11 13:14:00</t>
  </si>
  <si>
    <t>20140106.006</t>
  </si>
  <si>
    <t>m6</t>
  </si>
  <si>
    <t>2014/06/11 13:22:29</t>
  </si>
  <si>
    <t>20140106.007</t>
  </si>
  <si>
    <t>m7</t>
  </si>
  <si>
    <t>2014/06/11 13:30:57</t>
  </si>
  <si>
    <t>20140106.008</t>
  </si>
  <si>
    <t>m8</t>
  </si>
  <si>
    <t>2014/06/11 13:39:25</t>
  </si>
  <si>
    <t>20140106.009</t>
  </si>
  <si>
    <t>m9</t>
  </si>
  <si>
    <t>2014/06/11 13:47:53</t>
  </si>
  <si>
    <t>20140106.010</t>
  </si>
  <si>
    <t>m10</t>
  </si>
  <si>
    <t>2014/06/11 13:56:21</t>
  </si>
  <si>
    <t>20140106.011</t>
  </si>
  <si>
    <t>m11</t>
  </si>
  <si>
    <t>2014/06/11 14:04:49</t>
  </si>
  <si>
    <t>20140106.012</t>
  </si>
  <si>
    <t>m12</t>
  </si>
  <si>
    <t>2014/06/11 14:13:18</t>
  </si>
  <si>
    <t>20140106.013</t>
  </si>
  <si>
    <t>m13</t>
  </si>
  <si>
    <t>2014/06/11 14:21:46</t>
  </si>
  <si>
    <t>20140106.014</t>
  </si>
  <si>
    <t>m14</t>
  </si>
  <si>
    <t>2014/06/11 14:30:15</t>
  </si>
  <si>
    <t>20140106.015</t>
  </si>
  <si>
    <t>m15</t>
  </si>
  <si>
    <t>Samples dropped together</t>
  </si>
  <si>
    <t>2014/06/11 14:38:43</t>
  </si>
  <si>
    <t>20140106.016</t>
  </si>
  <si>
    <t>m16</t>
  </si>
  <si>
    <t>2014/06/11 14:47:12</t>
  </si>
  <si>
    <t>20140106.017</t>
  </si>
  <si>
    <t>m17</t>
  </si>
  <si>
    <t>2014/06/11 14:55:40</t>
  </si>
  <si>
    <t>20140106.018</t>
  </si>
  <si>
    <t>m18</t>
  </si>
  <si>
    <t>2014/06/11 15:04:08</t>
  </si>
  <si>
    <t>20140106.019</t>
  </si>
  <si>
    <t>m19</t>
  </si>
  <si>
    <t>2014/06/11 15:12:37</t>
  </si>
  <si>
    <t>20140106.020</t>
  </si>
  <si>
    <t>m20</t>
  </si>
  <si>
    <t>2014/06/11 15:21:05</t>
  </si>
  <si>
    <t>20140106.021</t>
  </si>
  <si>
    <t>m21</t>
  </si>
  <si>
    <t>2014/06/11 15:29:34</t>
  </si>
  <si>
    <t>20140106.022</t>
  </si>
  <si>
    <t>m22</t>
  </si>
  <si>
    <t>2014/06/11 15:38:02</t>
  </si>
  <si>
    <t>20140106.023</t>
  </si>
  <si>
    <t>m23</t>
  </si>
  <si>
    <t>2014/06/11 15:46:31</t>
  </si>
  <si>
    <t>20140106.024</t>
  </si>
  <si>
    <t>m24</t>
  </si>
  <si>
    <t>2014/06/11 16:45:51</t>
  </si>
  <si>
    <t>20140106.025</t>
  </si>
  <si>
    <t>m25</t>
  </si>
  <si>
    <t>2014/06/11 16:54:20</t>
  </si>
  <si>
    <t>20140106.026</t>
  </si>
  <si>
    <t>m26</t>
  </si>
  <si>
    <t>2014/06/11 17:02:48</t>
  </si>
  <si>
    <t>20140106.027</t>
  </si>
  <si>
    <t>m27</t>
  </si>
  <si>
    <t>2014/06/11 17:11:16</t>
  </si>
  <si>
    <t>20140106.028</t>
  </si>
  <si>
    <t>m28</t>
  </si>
  <si>
    <t>2014/06/11 17:19:45</t>
  </si>
  <si>
    <t>20140106.029</t>
  </si>
  <si>
    <t>m29</t>
  </si>
  <si>
    <t>2014/06/11 17:28:15</t>
  </si>
  <si>
    <t>20140106.030</t>
  </si>
  <si>
    <t>m30</t>
  </si>
  <si>
    <t>2014/06/11 17:36:44</t>
  </si>
  <si>
    <t>20140106.031</t>
  </si>
  <si>
    <t>m31</t>
  </si>
  <si>
    <t>2014/06/11 17:45:13</t>
  </si>
  <si>
    <t>20140106.032</t>
  </si>
  <si>
    <t>m32</t>
  </si>
  <si>
    <t>2014/06/11 17:53:42</t>
  </si>
  <si>
    <t>20140106.033</t>
  </si>
  <si>
    <t>m33</t>
  </si>
  <si>
    <t>2014/06/11 18:02:10</t>
  </si>
  <si>
    <t>20140106.034</t>
  </si>
  <si>
    <t>m34</t>
  </si>
  <si>
    <t>2014/06/11 18:10:39</t>
  </si>
  <si>
    <t>20140106.035</t>
  </si>
  <si>
    <t>m35</t>
  </si>
  <si>
    <t>2014/06/11 18:19:08</t>
  </si>
  <si>
    <t>20140106.036</t>
  </si>
  <si>
    <t>m36</t>
  </si>
  <si>
    <t>2014/06/11 18:27:37</t>
  </si>
  <si>
    <t>20140106.037</t>
  </si>
  <si>
    <t>m37</t>
  </si>
  <si>
    <t>2014/06/11 18:36:06</t>
  </si>
  <si>
    <t>20140106.038</t>
  </si>
  <si>
    <t>m38</t>
  </si>
  <si>
    <t>2014/06/11 18:44:35</t>
  </si>
  <si>
    <t>20140106.039</t>
  </si>
  <si>
    <t>m39</t>
  </si>
  <si>
    <t>2014/06/11 18:53:05</t>
  </si>
  <si>
    <t>20140106.040</t>
  </si>
  <si>
    <t>m40</t>
  </si>
  <si>
    <t>2014/06/11 19:01:34</t>
  </si>
  <si>
    <t>20140106.041</t>
  </si>
  <si>
    <t>m41</t>
  </si>
  <si>
    <t>2014/06/11 19:10:03</t>
  </si>
  <si>
    <t>20140106.042</t>
  </si>
  <si>
    <t>m42</t>
  </si>
  <si>
    <t>2014/06/11 19:18:32</t>
  </si>
  <si>
    <t>20140106.043</t>
  </si>
  <si>
    <t>m43</t>
  </si>
  <si>
    <t>2014/06/11 19:27:01</t>
  </si>
  <si>
    <t>20140106.044</t>
  </si>
  <si>
    <t>m44</t>
  </si>
  <si>
    <t>2014/06/11 19:35:29</t>
  </si>
  <si>
    <t>20140106.045</t>
  </si>
  <si>
    <t>m47</t>
  </si>
  <si>
    <t>2014/06/11 19:43:58</t>
  </si>
  <si>
    <t>20140106.046</t>
  </si>
  <si>
    <t>m48</t>
  </si>
  <si>
    <t>2014/06/11 19:52:27</t>
  </si>
  <si>
    <t>20140106.047</t>
  </si>
  <si>
    <t>m49</t>
  </si>
  <si>
    <t>2014/06/11 20:00:57</t>
  </si>
  <si>
    <t>20140106.048</t>
  </si>
  <si>
    <t>m50</t>
  </si>
  <si>
    <t>2014/06/11 21:00:22</t>
  </si>
  <si>
    <t>20140106.049</t>
  </si>
  <si>
    <t>m51</t>
  </si>
  <si>
    <t>2014/06/11 21:08:51</t>
  </si>
  <si>
    <t>20140106.050</t>
  </si>
  <si>
    <t>m52</t>
  </si>
  <si>
    <t>2014/06/11 21:17:20</t>
  </si>
  <si>
    <t>20140106.051</t>
  </si>
  <si>
    <t>m53</t>
  </si>
  <si>
    <t>2014/06/11 21:25:50</t>
  </si>
  <si>
    <t>20140106.052</t>
  </si>
  <si>
    <t>m54</t>
  </si>
  <si>
    <t>2014/06/11 21:34:19</t>
  </si>
  <si>
    <t>20140106.053</t>
  </si>
  <si>
    <t>m55</t>
  </si>
  <si>
    <t>2014/06/11 21:42:48</t>
  </si>
  <si>
    <t>20140106.054</t>
  </si>
  <si>
    <t>m56</t>
  </si>
  <si>
    <t>2014/06/11 21:51:18</t>
  </si>
  <si>
    <t>20140106.055</t>
  </si>
  <si>
    <t>m57</t>
  </si>
  <si>
    <t>2014/06/11 21:59:47</t>
  </si>
  <si>
    <t>20140106.056</t>
  </si>
  <si>
    <t>m58</t>
  </si>
  <si>
    <t>2014/06/11 22:08:17</t>
  </si>
  <si>
    <t>20140106.057</t>
  </si>
  <si>
    <t>m64</t>
  </si>
  <si>
    <t>2014/06/11 22:16:46</t>
  </si>
  <si>
    <t>20140106.058</t>
  </si>
  <si>
    <t>m65</t>
  </si>
  <si>
    <t>2014/06/11 22:25:16</t>
  </si>
  <si>
    <t>20140106.059</t>
  </si>
  <si>
    <t>m66</t>
  </si>
  <si>
    <t>2014/06/11 22:33:46</t>
  </si>
  <si>
    <t>20140106.060</t>
  </si>
  <si>
    <t>m68</t>
  </si>
  <si>
    <t>2014/06/11 22:42:15</t>
  </si>
  <si>
    <t>20140106.061</t>
  </si>
  <si>
    <t>m69</t>
  </si>
  <si>
    <t>2014/06/11 22:50:44</t>
  </si>
  <si>
    <t>20140106.062</t>
  </si>
  <si>
    <t>m70</t>
  </si>
  <si>
    <t>2014/06/11 22:59:14</t>
  </si>
  <si>
    <t>20140106.063</t>
  </si>
  <si>
    <t>m71</t>
  </si>
  <si>
    <t>2014/06/11 23:07:43</t>
  </si>
  <si>
    <t>20140106.064</t>
  </si>
  <si>
    <t>m72</t>
  </si>
  <si>
    <t>2014/06/11 23:16:13</t>
  </si>
  <si>
    <t>20140106.065</t>
  </si>
  <si>
    <t>m73</t>
  </si>
  <si>
    <t>2014/06/11 23:24:43</t>
  </si>
  <si>
    <t>20140106.066</t>
  </si>
  <si>
    <t>m76</t>
  </si>
  <si>
    <t>2014/06/11 23:33:12</t>
  </si>
  <si>
    <t>20140106.067</t>
  </si>
  <si>
    <t>m77</t>
  </si>
  <si>
    <t>2014/06/11 23:41:42</t>
  </si>
  <si>
    <t>20140106.068</t>
  </si>
  <si>
    <t>m81</t>
  </si>
  <si>
    <t>2014/06/11 23:50:12</t>
  </si>
  <si>
    <t>20140106.069</t>
  </si>
  <si>
    <t>m82</t>
  </si>
  <si>
    <t>2014/06/11 23:58:41</t>
  </si>
  <si>
    <t>20140106.070</t>
  </si>
  <si>
    <t>m83</t>
  </si>
  <si>
    <t>2014/06/12 00:07:11</t>
  </si>
  <si>
    <t>20140106.071</t>
  </si>
  <si>
    <t>m84</t>
  </si>
  <si>
    <t>2014/06/12 00:15:41</t>
  </si>
  <si>
    <t>20140106.072</t>
  </si>
  <si>
    <t>m85</t>
  </si>
  <si>
    <t>Reference Check</t>
  </si>
  <si>
    <t>2014/06/11 12:14:45</t>
  </si>
  <si>
    <t>01-UWSIF-Liver 20140106.11</t>
  </si>
  <si>
    <t>01-UWSIF-Liver</t>
  </si>
  <si>
    <t>2014/06/11 12:23:13</t>
  </si>
  <si>
    <t>01-UWSIF-Liver 20140106.12</t>
  </si>
  <si>
    <t>2014/06/11 16:28:54</t>
  </si>
  <si>
    <t>01-UWSIF-Liver 20140106.13</t>
  </si>
  <si>
    <t>2014/06/11 16:37:22</t>
  </si>
  <si>
    <t>01-UWSIF-Liver 20140106.14</t>
  </si>
  <si>
    <t>2014/06/11 20:43:23</t>
  </si>
  <si>
    <t>01-UWSIF-Liver 20140106.15</t>
  </si>
  <si>
    <t>2014/06/11 20:51:52</t>
  </si>
  <si>
    <t>01-UWSIF-Liver 20140106.16</t>
  </si>
  <si>
    <t>2014/06/12 00:58:10</t>
  </si>
  <si>
    <t>01-UWSIF-Liver 20140106.17</t>
  </si>
  <si>
    <t>2014/06/12 01:06:40</t>
  </si>
  <si>
    <t>01-UWSIF-Liver 20140106.18</t>
  </si>
  <si>
    <t>std. dev.</t>
  </si>
  <si>
    <t>Reference Material</t>
  </si>
  <si>
    <t>2014/06/11 11:40:55</t>
  </si>
  <si>
    <t>36-UWSIF-UT Glut 120140106.14</t>
  </si>
  <si>
    <t>36-UWSIF-UT Glut 1</t>
  </si>
  <si>
    <t>2014/06/11 11:49:22</t>
  </si>
  <si>
    <t>36-UWSIF-UT Glut 120140106.15</t>
  </si>
  <si>
    <t>2014/06/11 15:54:59</t>
  </si>
  <si>
    <t>36-UWSIF-UT Glut 120140106.16</t>
  </si>
  <si>
    <t>2014/06/11 16:03:28</t>
  </si>
  <si>
    <t>36-UWSIF-UT Glut 120140106.17</t>
  </si>
  <si>
    <t>2014/06/11 20:09:26</t>
  </si>
  <si>
    <t>36-UWSIF-UT Glut 120140106.18</t>
  </si>
  <si>
    <t>2014/06/11 20:17:55</t>
  </si>
  <si>
    <t>36-UWSIF-UT Glut 120140106.19</t>
  </si>
  <si>
    <t>2014/06/12 00:24:10</t>
  </si>
  <si>
    <t>36-UWSIF-UT Glut 120140106.111</t>
  </si>
  <si>
    <t>2014/06/12 00:32:40</t>
  </si>
  <si>
    <t>36-UWSIF-UT Glut 120140106.112</t>
  </si>
  <si>
    <t>2014/06/11 11:57:50</t>
  </si>
  <si>
    <t>39-UWSIF-UW Glut 220140106.11</t>
  </si>
  <si>
    <t>39-UWSIF-UW Glut 2</t>
  </si>
  <si>
    <t>2014/06/11 12:06:18</t>
  </si>
  <si>
    <t>39-UWSIF-UW Glut 220140106.12</t>
  </si>
  <si>
    <t>2014/06/11 16:11:56</t>
  </si>
  <si>
    <t>39-UWSIF-UW Glut 220140106.13</t>
  </si>
  <si>
    <t>2014/06/11 16:20:25</t>
  </si>
  <si>
    <t>39-UWSIF-UW Glut 220140106.14</t>
  </si>
  <si>
    <t>2014/06/11 20:26:25</t>
  </si>
  <si>
    <t>39-UWSIF-UW Glut 220140106.15</t>
  </si>
  <si>
    <t>2014/06/11 20:34:54</t>
  </si>
  <si>
    <t>39-UWSIF-UW Glut 220140106.16</t>
  </si>
  <si>
    <t>2014/06/12 00:41:10</t>
  </si>
  <si>
    <t>39-UWSIF-UW Glut 220140106.17</t>
  </si>
  <si>
    <t>2014/06/12 00:49:40</t>
  </si>
  <si>
    <t>39-UWSIF-UW Glut 220140106.18</t>
  </si>
  <si>
    <t>15N Normilization</t>
  </si>
  <si>
    <t>Meas.</t>
  </si>
  <si>
    <t>Actual</t>
  </si>
  <si>
    <t>UWSIF 36- UT Glutamic</t>
  </si>
  <si>
    <t>UWSIF 39- UW Glutamic 2</t>
  </si>
  <si>
    <t>Lab QC Check</t>
  </si>
  <si>
    <t>Ref. Check</t>
  </si>
  <si>
    <t>Corrected</t>
  </si>
  <si>
    <t>UWSIF01 (Liver)</t>
  </si>
  <si>
    <t>Percentage</t>
  </si>
  <si>
    <t>13C Normilization</t>
  </si>
  <si>
    <t>Date Analyzed:6/12/2014</t>
  </si>
  <si>
    <t>Analyst:Dew</t>
  </si>
  <si>
    <t>Instrument:</t>
  </si>
  <si>
    <t>Costech EA 4010</t>
  </si>
  <si>
    <t>2014/06/12 15:45:33</t>
  </si>
  <si>
    <t>20140106.073</t>
  </si>
  <si>
    <t>m86</t>
  </si>
  <si>
    <t>2014/06/12 15:54:01</t>
  </si>
  <si>
    <t>20140106.074</t>
  </si>
  <si>
    <t>m87</t>
  </si>
  <si>
    <t>2014/06/12 16:02:28</t>
  </si>
  <si>
    <t>20140106.075</t>
  </si>
  <si>
    <t>m88</t>
  </si>
  <si>
    <t>2014/06/12 16:10:55</t>
  </si>
  <si>
    <t>20140106.076</t>
  </si>
  <si>
    <t>m89</t>
  </si>
  <si>
    <t>2014/06/12 16:19:23</t>
  </si>
  <si>
    <t>20140106.077</t>
  </si>
  <si>
    <t>m90</t>
  </si>
  <si>
    <t>2014/06/12 16:27:51</t>
  </si>
  <si>
    <t>20140106.078</t>
  </si>
  <si>
    <t>m91</t>
  </si>
  <si>
    <t>2014/06/12 16:36:18</t>
  </si>
  <si>
    <t>20140106.079</t>
  </si>
  <si>
    <t>m92</t>
  </si>
  <si>
    <t>2014/06/12 16:44:46</t>
  </si>
  <si>
    <t>20140106.080</t>
  </si>
  <si>
    <t>m103</t>
  </si>
  <si>
    <t>2014/06/12 16:53:13</t>
  </si>
  <si>
    <t>20140106.081</t>
  </si>
  <si>
    <t>m104</t>
  </si>
  <si>
    <t>2014/06/12 17:01:41</t>
  </si>
  <si>
    <t>20140106.082</t>
  </si>
  <si>
    <t>m105</t>
  </si>
  <si>
    <t>2014/06/12 17:10:09</t>
  </si>
  <si>
    <t>20140106.083</t>
  </si>
  <si>
    <t>m106</t>
  </si>
  <si>
    <t>2014/06/12 17:18:37</t>
  </si>
  <si>
    <t>20140106.084</t>
  </si>
  <si>
    <t>m107</t>
  </si>
  <si>
    <t>2014/06/12 17:27:05</t>
  </si>
  <si>
    <t>20140106.085</t>
  </si>
  <si>
    <t>m110</t>
  </si>
  <si>
    <t>2014/06/12 17:35:33</t>
  </si>
  <si>
    <t>20140106.086</t>
  </si>
  <si>
    <t>m111</t>
  </si>
  <si>
    <t>2014/06/12 17:44:01</t>
  </si>
  <si>
    <t>20140106.087</t>
  </si>
  <si>
    <t>m113</t>
  </si>
  <si>
    <t>2014/06/12 17:52:28</t>
  </si>
  <si>
    <t>20140106.088</t>
  </si>
  <si>
    <t>m114</t>
  </si>
  <si>
    <t>2014/06/12 18:00:56</t>
  </si>
  <si>
    <t>20140106.089</t>
  </si>
  <si>
    <t>m116</t>
  </si>
  <si>
    <t>2014/06/12 18:09:24</t>
  </si>
  <si>
    <t>20140106.090</t>
  </si>
  <si>
    <t>m117</t>
  </si>
  <si>
    <t>2014/06/12 18:17:53</t>
  </si>
  <si>
    <t>20140106.091</t>
  </si>
  <si>
    <t>m118</t>
  </si>
  <si>
    <t>2014/06/12 18:26:20</t>
  </si>
  <si>
    <t>20140106.092</t>
  </si>
  <si>
    <t>m119</t>
  </si>
  <si>
    <t>2014/06/12 18:34:49</t>
  </si>
  <si>
    <t>20140106.093</t>
  </si>
  <si>
    <t>m122</t>
  </si>
  <si>
    <t>2014/06/12 18:43:17</t>
  </si>
  <si>
    <t>20140106.094</t>
  </si>
  <si>
    <t>m120</t>
  </si>
  <si>
    <t>2014/06/12 18:51:45</t>
  </si>
  <si>
    <t>20140106.095</t>
  </si>
  <si>
    <t>m123</t>
  </si>
  <si>
    <t>2014/06/12 19:00:13</t>
  </si>
  <si>
    <t>20140106.096</t>
  </si>
  <si>
    <t>m124</t>
  </si>
  <si>
    <t>2014/06/12 19:59:30</t>
  </si>
  <si>
    <t>20140106.097</t>
  </si>
  <si>
    <t>m125</t>
  </si>
  <si>
    <t>2014/06/12 20:07:58</t>
  </si>
  <si>
    <t>20140106.098</t>
  </si>
  <si>
    <t>99</t>
  </si>
  <si>
    <t>2014/06/12 20:16:26</t>
  </si>
  <si>
    <t>20140106.099</t>
  </si>
  <si>
    <t>99b</t>
  </si>
  <si>
    <t>2014/06/12 20:24:54</t>
  </si>
  <si>
    <t>20140106.100</t>
  </si>
  <si>
    <t>99c</t>
  </si>
  <si>
    <t>2014/06/12 20:33:23</t>
  </si>
  <si>
    <t>20140106.101</t>
  </si>
  <si>
    <t>93</t>
  </si>
  <si>
    <t>2014/06/12 20:41:51</t>
  </si>
  <si>
    <t>20140106.102</t>
  </si>
  <si>
    <t>93b</t>
  </si>
  <si>
    <t>2014/06/12 20:50:20</t>
  </si>
  <si>
    <t>20140106.103</t>
  </si>
  <si>
    <t>93c</t>
  </si>
  <si>
    <t>2014/06/12 20:58:49</t>
  </si>
  <si>
    <t>20140106.104</t>
  </si>
  <si>
    <t>938b</t>
  </si>
  <si>
    <t>2014/06/12 21:07:17</t>
  </si>
  <si>
    <t>20140106.105</t>
  </si>
  <si>
    <t>911b</t>
  </si>
  <si>
    <t>2014/06/12 21:15:46</t>
  </si>
  <si>
    <t>20140106.106</t>
  </si>
  <si>
    <t>969b</t>
  </si>
  <si>
    <t>2014/06/12 21:24:14</t>
  </si>
  <si>
    <t>20140106.107</t>
  </si>
  <si>
    <t>1186b</t>
  </si>
  <si>
    <t>2014/06/12 21:32:43</t>
  </si>
  <si>
    <t>20140106.108</t>
  </si>
  <si>
    <t>1332b</t>
  </si>
  <si>
    <t>2014/06/12 15:28:38</t>
  </si>
  <si>
    <t>01-UWSIF-Liver 20140106.21</t>
  </si>
  <si>
    <t>2014/06/12 15:37:06</t>
  </si>
  <si>
    <t>01-UWSIF-Liver 20140106.22</t>
  </si>
  <si>
    <t>2014/06/12 19:42:33</t>
  </si>
  <si>
    <t>01-UWSIF-Liver 20140106.23</t>
  </si>
  <si>
    <t>2014/06/12 19:51:02</t>
  </si>
  <si>
    <t>01-UWSIF-Liver 20140106.24</t>
  </si>
  <si>
    <t>2014/06/12 22:15:06</t>
  </si>
  <si>
    <t>01-UWSIF-Liver 20140106.28</t>
  </si>
  <si>
    <t>2014/06/12 22:23:34</t>
  </si>
  <si>
    <t>01-UWSIF-Liver 20140106.29</t>
  </si>
  <si>
    <t>2014/06/13 02:29:31</t>
  </si>
  <si>
    <t>2014/06/13 02:38:00</t>
  </si>
  <si>
    <t>2014/06/12 14:54:47</t>
  </si>
  <si>
    <t>36-UWSIF-UT Glut 120140106.24</t>
  </si>
  <si>
    <t>2014/06/12 15:03:15</t>
  </si>
  <si>
    <t>36-UWSIF-UT Glut 120140106.25</t>
  </si>
  <si>
    <t>2014/06/12 19:08:41</t>
  </si>
  <si>
    <t>36-UWSIF-UT Glut 120140106.26</t>
  </si>
  <si>
    <t>2014/06/12 19:17:09</t>
  </si>
  <si>
    <t>36-UWSIF-UT Glut 120140106.27</t>
  </si>
  <si>
    <t>2014/06/12 21:41:11</t>
  </si>
  <si>
    <t>36-UWSIF-UT Glut 120140106.28</t>
  </si>
  <si>
    <t>2014/06/12 21:49:40</t>
  </si>
  <si>
    <t>36-UWSIF-UT Glut 120140106.29</t>
  </si>
  <si>
    <t>2014/06/13 01:55:34</t>
  </si>
  <si>
    <t>2014/06/13 02:04:03</t>
  </si>
  <si>
    <t>2014/06/12 15:11:43</t>
  </si>
  <si>
    <t>39-UWSIF-UW Glut 220140106.21</t>
  </si>
  <si>
    <t>2014/06/12 15:20:11</t>
  </si>
  <si>
    <t>39-UWSIF-UW Glut 220140106.22</t>
  </si>
  <si>
    <t>2014/06/12 19:25:37</t>
  </si>
  <si>
    <t>39-UWSIF-UW Glut 220140106.23</t>
  </si>
  <si>
    <t>2014/06/12 19:34:05</t>
  </si>
  <si>
    <t>39-UWSIF-UW Glut 220140106.24</t>
  </si>
  <si>
    <t>2014/06/12 21:58:08</t>
  </si>
  <si>
    <t>39-UWSIF-UW Glut 220140106.28</t>
  </si>
  <si>
    <t>2014/06/12 22:06:37</t>
  </si>
  <si>
    <t>39-UWSIF-UW Glut 220140106.29</t>
  </si>
  <si>
    <t>2014/06/13 02:12:32</t>
  </si>
  <si>
    <t>2014/06/13 02:21:01</t>
  </si>
  <si>
    <t>Date Analyzed:6/13/2014</t>
  </si>
  <si>
    <t>Analyst:DEW</t>
  </si>
  <si>
    <t>Time Code</t>
  </si>
  <si>
    <t>Row</t>
  </si>
  <si>
    <t>Comment</t>
  </si>
  <si>
    <t>Peak Nr</t>
  </si>
  <si>
    <t>d 15N/14N</t>
  </si>
  <si>
    <t>d 13C/12C</t>
  </si>
  <si>
    <t>Amt%</t>
  </si>
  <si>
    <t>Area All</t>
  </si>
  <si>
    <t>Area 28</t>
  </si>
  <si>
    <t>BGD 28</t>
  </si>
  <si>
    <t>BGD 29</t>
  </si>
  <si>
    <t>BGD 30</t>
  </si>
  <si>
    <t>Area 44</t>
  </si>
  <si>
    <t>BGD 44</t>
  </si>
  <si>
    <t>BGD 45</t>
  </si>
  <si>
    <t>BGD 46</t>
  </si>
  <si>
    <t>AT% 13C/12C</t>
  </si>
  <si>
    <t>AT% 15N/14N</t>
  </si>
  <si>
    <t>rR 45CO2/44CO2</t>
  </si>
  <si>
    <t>rR 29N2/28N2</t>
  </si>
  <si>
    <t>2014/06/11 11:15:31</t>
  </si>
  <si>
    <t>36-UWSIF-UT Glut 220140106.11</t>
  </si>
  <si>
    <t>36-UWSIF-UT Glut 2</t>
  </si>
  <si>
    <t>Job: 2014-0106 Run 1 Stockwell</t>
  </si>
  <si>
    <t>10.8</t>
  </si>
  <si>
    <t>7.8</t>
  </si>
  <si>
    <t>143.3</t>
  </si>
  <si>
    <t>152.4</t>
  </si>
  <si>
    <t>10.9</t>
  </si>
  <si>
    <t>7.9</t>
  </si>
  <si>
    <t>148.0</t>
  </si>
  <si>
    <t>-0.3</t>
  </si>
  <si>
    <t>-0.2</t>
  </si>
  <si>
    <t>1.7</t>
  </si>
  <si>
    <t>1.4</t>
  </si>
  <si>
    <t>4.0</t>
  </si>
  <si>
    <t>2014/06/11 11:23:59</t>
  </si>
  <si>
    <t>36-UWSIF-UT Glut 120140106.12</t>
  </si>
  <si>
    <t>Analyst: DEW</t>
  </si>
  <si>
    <t>11.2</t>
  </si>
  <si>
    <t>8.3</t>
  </si>
  <si>
    <t>162.9</t>
  </si>
  <si>
    <t>8.2</t>
  </si>
  <si>
    <t>169.3</t>
  </si>
  <si>
    <t>161.4</t>
  </si>
  <si>
    <t>0.3</t>
  </si>
  <si>
    <t>0.4</t>
  </si>
  <si>
    <t>2.4</t>
  </si>
  <si>
    <t>1.6</t>
  </si>
  <si>
    <t>2.0</t>
  </si>
  <si>
    <t>4.3</t>
  </si>
  <si>
    <t>2014/06/11 11:32:27</t>
  </si>
  <si>
    <t>36-UWSIF-UT Glut 020140106.13</t>
  </si>
  <si>
    <t>36-UWSIF-UT Glut 0</t>
  </si>
  <si>
    <t>Samples on Column:732</t>
  </si>
  <si>
    <t>165.5</t>
  </si>
  <si>
    <t>11.1</t>
  </si>
  <si>
    <t>171.9</t>
  </si>
  <si>
    <t>163.1</t>
  </si>
  <si>
    <t>0.5</t>
  </si>
  <si>
    <t>2.6</t>
  </si>
  <si>
    <t>1.3</t>
  </si>
  <si>
    <t>3.8</t>
  </si>
  <si>
    <t>Helium Pressure: 900</t>
  </si>
  <si>
    <t>165.2</t>
  </si>
  <si>
    <t>11.0</t>
  </si>
  <si>
    <t>8.1</t>
  </si>
  <si>
    <t>171.0</t>
  </si>
  <si>
    <t>163.6</t>
  </si>
  <si>
    <t>4.4</t>
  </si>
  <si>
    <t>Oxygen pressure: 1100</t>
  </si>
  <si>
    <t>170.5</t>
  </si>
  <si>
    <t>176.7</t>
  </si>
  <si>
    <t>0.6</t>
  </si>
  <si>
    <t>2.7</t>
  </si>
  <si>
    <t>2.2</t>
  </si>
  <si>
    <t>5.2</t>
  </si>
  <si>
    <t>Mass 28:11</t>
  </si>
  <si>
    <t>11.4</t>
  </si>
  <si>
    <t>8.5</t>
  </si>
  <si>
    <t>178.6</t>
  </si>
  <si>
    <t>184.8</t>
  </si>
  <si>
    <t>11.3</t>
  </si>
  <si>
    <t>177.3</t>
  </si>
  <si>
    <t>0.8</t>
  </si>
  <si>
    <t>2.9</t>
  </si>
  <si>
    <t>1.9</t>
  </si>
  <si>
    <t>2.3</t>
  </si>
  <si>
    <t>4.7</t>
  </si>
  <si>
    <t>Mass 29:8</t>
  </si>
  <si>
    <t>181.7</t>
  </si>
  <si>
    <t>188.1</t>
  </si>
  <si>
    <t>180.5</t>
  </si>
  <si>
    <t>Mass 30:107</t>
  </si>
  <si>
    <t>184.6</t>
  </si>
  <si>
    <t>191.4</t>
  </si>
  <si>
    <t>8.4</t>
  </si>
  <si>
    <t>183.8</t>
  </si>
  <si>
    <t>4.9</t>
  </si>
  <si>
    <t>Peak Center:3.060</t>
  </si>
  <si>
    <t>188.9</t>
  </si>
  <si>
    <t>195.0</t>
  </si>
  <si>
    <t>186.1</t>
  </si>
  <si>
    <t>3.0</t>
  </si>
  <si>
    <t>Instrument: ANNIE</t>
  </si>
  <si>
    <t>187.2</t>
  </si>
  <si>
    <t>193.0</t>
  </si>
  <si>
    <t>183.5</t>
  </si>
  <si>
    <t>2.1</t>
  </si>
  <si>
    <t>2.5</t>
  </si>
  <si>
    <t>5.0</t>
  </si>
  <si>
    <t>Data analyst:</t>
  </si>
  <si>
    <t>184.9</t>
  </si>
  <si>
    <t>191.1</t>
  </si>
  <si>
    <t>182.8</t>
  </si>
  <si>
    <t>4.8</t>
  </si>
  <si>
    <t>185.2</t>
  </si>
  <si>
    <t>191.6</t>
  </si>
  <si>
    <t>184.0</t>
  </si>
  <si>
    <t>5.1</t>
  </si>
  <si>
    <t>189.7</t>
  </si>
  <si>
    <t>196.3</t>
  </si>
  <si>
    <t>189.2</t>
  </si>
  <si>
    <t>0.7</t>
  </si>
  <si>
    <t>0.9</t>
  </si>
  <si>
    <t>197.9</t>
  </si>
  <si>
    <t>189.9</t>
  </si>
  <si>
    <t>194.7</t>
  </si>
  <si>
    <t>201.7</t>
  </si>
  <si>
    <t>193.4</t>
  </si>
  <si>
    <t>196.1</t>
  </si>
  <si>
    <t>202.2</t>
  </si>
  <si>
    <t>193.5</t>
  </si>
  <si>
    <t>11.5</t>
  </si>
  <si>
    <t>8.6</t>
  </si>
  <si>
    <t>193.8</t>
  </si>
  <si>
    <t>199.8</t>
  </si>
  <si>
    <t>192.8</t>
  </si>
  <si>
    <t>198.8</t>
  </si>
  <si>
    <t>10.4</t>
  </si>
  <si>
    <t>7.7</t>
  </si>
  <si>
    <t>190.9</t>
  </si>
  <si>
    <t>196.9</t>
  </si>
  <si>
    <t>203.2</t>
  </si>
  <si>
    <t>195.5</t>
  </si>
  <si>
    <t>3.1</t>
  </si>
  <si>
    <t>200.7</t>
  </si>
  <si>
    <t>207.2</t>
  </si>
  <si>
    <t>197.3</t>
  </si>
  <si>
    <t>195.9</t>
  </si>
  <si>
    <t>194.0</t>
  </si>
  <si>
    <t>196.8</t>
  </si>
  <si>
    <t>202.6</t>
  </si>
  <si>
    <t>194.2</t>
  </si>
  <si>
    <t>193.7</t>
  </si>
  <si>
    <t>195.7</t>
  </si>
  <si>
    <t>8.0</t>
  </si>
  <si>
    <t>201.0</t>
  </si>
  <si>
    <t>10.5</t>
  </si>
  <si>
    <t>187.0</t>
  </si>
  <si>
    <t>192.7</t>
  </si>
  <si>
    <t>185.8</t>
  </si>
  <si>
    <t>5.8</t>
  </si>
  <si>
    <t>194.5</t>
  </si>
  <si>
    <t>199.9</t>
  </si>
  <si>
    <t>191.9</t>
  </si>
  <si>
    <t>1.0</t>
  </si>
  <si>
    <t>10.7</t>
  </si>
  <si>
    <t>201.5</t>
  </si>
  <si>
    <t>194.3</t>
  </si>
  <si>
    <t>198.2</t>
  </si>
  <si>
    <t>203.7</t>
  </si>
  <si>
    <t>199.2</t>
  </si>
  <si>
    <t>205.1</t>
  </si>
  <si>
    <t>199.0</t>
  </si>
  <si>
    <t>204.7</t>
  </si>
  <si>
    <t>199.4</t>
  </si>
  <si>
    <t>205.3</t>
  </si>
  <si>
    <t>197.0</t>
  </si>
  <si>
    <t>205.5</t>
  </si>
  <si>
    <t>197.2</t>
  </si>
  <si>
    <t>200.8</t>
  </si>
  <si>
    <t>206.3</t>
  </si>
  <si>
    <t>198.3</t>
  </si>
  <si>
    <t>198.9</t>
  </si>
  <si>
    <t>10.6</t>
  </si>
  <si>
    <t>203.9</t>
  </si>
  <si>
    <t>196.0</t>
  </si>
  <si>
    <t>1.8</t>
  </si>
  <si>
    <t>4.6</t>
  </si>
  <si>
    <t>197.8</t>
  </si>
  <si>
    <t>204.0</t>
  </si>
  <si>
    <t>195.8</t>
  </si>
  <si>
    <t>205.4</t>
  </si>
  <si>
    <t>198.1</t>
  </si>
  <si>
    <t>208.3</t>
  </si>
  <si>
    <t>200.5</t>
  </si>
  <si>
    <t>204.5</t>
  </si>
  <si>
    <t>209.9</t>
  </si>
  <si>
    <t>202.0</t>
  </si>
  <si>
    <t>204.9</t>
  </si>
  <si>
    <t>211.2</t>
  </si>
  <si>
    <t>203.5</t>
  </si>
  <si>
    <t>208.8</t>
  </si>
  <si>
    <t>214.1</t>
  </si>
  <si>
    <t>205.7</t>
  </si>
  <si>
    <t>208.9</t>
  </si>
  <si>
    <t>214.3</t>
  </si>
  <si>
    <t>209.6</t>
  </si>
  <si>
    <t>215.6</t>
  </si>
  <si>
    <t>207.4</t>
  </si>
  <si>
    <t>210.1</t>
  </si>
  <si>
    <t>216.8</t>
  </si>
  <si>
    <t>208.5</t>
  </si>
  <si>
    <t>210.2</t>
  </si>
  <si>
    <t>215.8</t>
  </si>
  <si>
    <t>207.7</t>
  </si>
  <si>
    <t>213.5</t>
  </si>
  <si>
    <t>205.0</t>
  </si>
  <si>
    <t>213.1</t>
  </si>
  <si>
    <t>212.3</t>
  </si>
  <si>
    <t>204.2</t>
  </si>
  <si>
    <t>205.2</t>
  </si>
  <si>
    <t>210.9</t>
  </si>
  <si>
    <t>210.7</t>
  </si>
  <si>
    <t>202.9</t>
  </si>
  <si>
    <t>203.1</t>
  </si>
  <si>
    <t>200.0</t>
  </si>
  <si>
    <t>202.3</t>
  </si>
  <si>
    <t>207.3</t>
  </si>
  <si>
    <t>208.6</t>
  </si>
  <si>
    <t>214.6</t>
  </si>
  <si>
    <t>207.1</t>
  </si>
  <si>
    <t>214.0</t>
  </si>
  <si>
    <t>220.3</t>
  </si>
  <si>
    <t>211.9</t>
  </si>
  <si>
    <t>5.3</t>
  </si>
  <si>
    <t>217.5</t>
  </si>
  <si>
    <t>223.6</t>
  </si>
  <si>
    <t>215.2</t>
  </si>
  <si>
    <t>3.2</t>
  </si>
  <si>
    <t>218.6</t>
  </si>
  <si>
    <t>224.1</t>
  </si>
  <si>
    <t>215.7</t>
  </si>
  <si>
    <t>217.1</t>
  </si>
  <si>
    <t>223.2</t>
  </si>
  <si>
    <t>214.7</t>
  </si>
  <si>
    <t>218.0</t>
  </si>
  <si>
    <t>214.9</t>
  </si>
  <si>
    <t>216.1</t>
  </si>
  <si>
    <t>218.8</t>
  </si>
  <si>
    <t>224.6</t>
  </si>
  <si>
    <t>216.4</t>
  </si>
  <si>
    <t>220.4</t>
  </si>
  <si>
    <t>226.1</t>
  </si>
  <si>
    <t>217.3</t>
  </si>
  <si>
    <t>219.6</t>
  </si>
  <si>
    <t>225.9</t>
  </si>
  <si>
    <t>219.7</t>
  </si>
  <si>
    <t>225.4</t>
  </si>
  <si>
    <t>216.9</t>
  </si>
  <si>
    <t>220.0</t>
  </si>
  <si>
    <t>226.0</t>
  </si>
  <si>
    <t>222.9</t>
  </si>
  <si>
    <t>228.2</t>
  </si>
  <si>
    <t>219.9</t>
  </si>
  <si>
    <t>221.7</t>
  </si>
  <si>
    <t>227.5</t>
  </si>
  <si>
    <t>221.6</t>
  </si>
  <si>
    <t>227.1</t>
  </si>
  <si>
    <t>226.2</t>
  </si>
  <si>
    <t>220.5</t>
  </si>
  <si>
    <t>226.4</t>
  </si>
  <si>
    <t>221.3</t>
  </si>
  <si>
    <t>227.0</t>
  </si>
  <si>
    <t>218.2</t>
  </si>
  <si>
    <t>222.1</t>
  </si>
  <si>
    <t>227.7</t>
  </si>
  <si>
    <t>219.1</t>
  </si>
  <si>
    <t>222.8</t>
  </si>
  <si>
    <t>228.8</t>
  </si>
  <si>
    <t>5.4</t>
  </si>
  <si>
    <t>230.4</t>
  </si>
  <si>
    <t>223.1</t>
  </si>
  <si>
    <t>228.7</t>
  </si>
  <si>
    <t>223.4</t>
  </si>
  <si>
    <t>229.3</t>
  </si>
  <si>
    <t>229.4</t>
  </si>
  <si>
    <t>220.6</t>
  </si>
  <si>
    <t>221.1</t>
  </si>
  <si>
    <t>223.5</t>
  </si>
  <si>
    <t>221.0</t>
  </si>
  <si>
    <t>230.2</t>
  </si>
  <si>
    <t>221.9</t>
  </si>
  <si>
    <t>224.8</t>
  </si>
  <si>
    <t>230.7</t>
  </si>
  <si>
    <t>224.5</t>
  </si>
  <si>
    <t>224.9</t>
  </si>
  <si>
    <t>231.2</t>
  </si>
  <si>
    <t>222.4</t>
  </si>
  <si>
    <t>231.8</t>
  </si>
  <si>
    <t>232.4</t>
  </si>
  <si>
    <t>224.3</t>
  </si>
  <si>
    <t>226.3</t>
  </si>
  <si>
    <t>223.8</t>
  </si>
  <si>
    <t>233.1</t>
  </si>
  <si>
    <t>225.0</t>
  </si>
  <si>
    <t>227.8</t>
  </si>
  <si>
    <t>233.5</t>
  </si>
  <si>
    <t>225.2</t>
  </si>
  <si>
    <t>228.9</t>
  </si>
  <si>
    <t>235.0</t>
  </si>
  <si>
    <t>227.4</t>
  </si>
  <si>
    <t>233.6</t>
  </si>
  <si>
    <t>228.3</t>
  </si>
  <si>
    <t>234.3</t>
  </si>
  <si>
    <t>225.6</t>
  </si>
  <si>
    <t>229.6</t>
  </si>
  <si>
    <t>234.9</t>
  </si>
  <si>
    <t>229.0</t>
  </si>
  <si>
    <t>235.3</t>
  </si>
  <si>
    <t>226.7</t>
  </si>
  <si>
    <t>229.2</t>
  </si>
  <si>
    <t>228.4</t>
  </si>
  <si>
    <t>234.7</t>
  </si>
  <si>
    <t>234.1</t>
  </si>
  <si>
    <t>225.8</t>
  </si>
  <si>
    <t>230.9</t>
  </si>
  <si>
    <t>236.6</t>
  </si>
  <si>
    <t>227.3</t>
  </si>
  <si>
    <t>2014/06/12 14:29:23</t>
  </si>
  <si>
    <t>36-UWSIF-UT Glut 120140106.21</t>
  </si>
  <si>
    <t>Job: 2014-0106 Run 2 Stockwell</t>
  </si>
  <si>
    <t>14.0</t>
  </si>
  <si>
    <t>157.3</t>
  </si>
  <si>
    <t>166.7</t>
  </si>
  <si>
    <t>160.8</t>
  </si>
  <si>
    <t>1.1</t>
  </si>
  <si>
    <t>3.7</t>
  </si>
  <si>
    <t>6.6</t>
  </si>
  <si>
    <t>2014/06/12 14:37:52</t>
  </si>
  <si>
    <t>36-UWSIF-UT Glut 120140106.22</t>
  </si>
  <si>
    <t>14.3</t>
  </si>
  <si>
    <t>175.3</t>
  </si>
  <si>
    <t>14.2</t>
  </si>
  <si>
    <t>182.9</t>
  </si>
  <si>
    <t>173.6</t>
  </si>
  <si>
    <t>3.6</t>
  </si>
  <si>
    <t>6.4</t>
  </si>
  <si>
    <t>2014/06/12 14:46:19</t>
  </si>
  <si>
    <t>36-UWSIF-UT Glut 120140106.23</t>
  </si>
  <si>
    <t>Samples on Column:</t>
  </si>
  <si>
    <t>14.1</t>
  </si>
  <si>
    <t>181.4</t>
  </si>
  <si>
    <t>188.7</t>
  </si>
  <si>
    <t>179.3</t>
  </si>
  <si>
    <t>4.5</t>
  </si>
  <si>
    <t>Helium Pressure: 700</t>
  </si>
  <si>
    <t>13.8</t>
  </si>
  <si>
    <t>185.3</t>
  </si>
  <si>
    <t>193.1</t>
  </si>
  <si>
    <t>182.4</t>
  </si>
  <si>
    <t>2.8</t>
  </si>
  <si>
    <t>3.3</t>
  </si>
  <si>
    <t>6.1</t>
  </si>
  <si>
    <t>13.7</t>
  </si>
  <si>
    <t>199.1</t>
  </si>
  <si>
    <t>190.2</t>
  </si>
  <si>
    <t>6.7</t>
  </si>
  <si>
    <t>Mass 28:14</t>
  </si>
  <si>
    <t>13.6</t>
  </si>
  <si>
    <t>196.6</t>
  </si>
  <si>
    <t>13.5</t>
  </si>
  <si>
    <t>3.5</t>
  </si>
  <si>
    <t>6.2</t>
  </si>
  <si>
    <t>Mass 29:11</t>
  </si>
  <si>
    <t>13.4</t>
  </si>
  <si>
    <t>199.3</t>
  </si>
  <si>
    <t>3.4</t>
  </si>
  <si>
    <t>Mass 30:119</t>
  </si>
  <si>
    <t>13.3</t>
  </si>
  <si>
    <t>210.4</t>
  </si>
  <si>
    <t>13.2</t>
  </si>
  <si>
    <t>10.3</t>
  </si>
  <si>
    <t>205.8</t>
  </si>
  <si>
    <t>13.1</t>
  </si>
  <si>
    <t>10.2</t>
  </si>
  <si>
    <t>6.0</t>
  </si>
  <si>
    <t>12.9</t>
  </si>
  <si>
    <t>10.0</t>
  </si>
  <si>
    <t>202.7</t>
  </si>
  <si>
    <t>12.8</t>
  </si>
  <si>
    <t>9.9</t>
  </si>
  <si>
    <t>12.7</t>
  </si>
  <si>
    <t>9.8</t>
  </si>
  <si>
    <t>12.6</t>
  </si>
  <si>
    <t>1.5</t>
  </si>
  <si>
    <t>9.7</t>
  </si>
  <si>
    <t>211.4</t>
  </si>
  <si>
    <t>201.6</t>
  </si>
  <si>
    <t>5.7</t>
  </si>
  <si>
    <t>12.5</t>
  </si>
  <si>
    <t>206.2</t>
  </si>
  <si>
    <t>9.6</t>
  </si>
  <si>
    <t>213.0</t>
  </si>
  <si>
    <t>4.2</t>
  </si>
  <si>
    <t>5.9</t>
  </si>
  <si>
    <t>12.4</t>
  </si>
  <si>
    <t>9.5</t>
  </si>
  <si>
    <t>206.0</t>
  </si>
  <si>
    <t>212.7</t>
  </si>
  <si>
    <t>219.8</t>
  </si>
  <si>
    <t>209.1</t>
  </si>
  <si>
    <t>213.8</t>
  </si>
  <si>
    <t>210.6</t>
  </si>
  <si>
    <t>224.0</t>
  </si>
  <si>
    <t>213.3</t>
  </si>
  <si>
    <t>217.9</t>
  </si>
  <si>
    <t>215.5</t>
  </si>
  <si>
    <t>224.4</t>
  </si>
  <si>
    <t>232.0</t>
  </si>
  <si>
    <t>221.5</t>
  </si>
  <si>
    <t>228.0</t>
  </si>
  <si>
    <t>235.9</t>
  </si>
  <si>
    <t>4.1</t>
  </si>
  <si>
    <t>5.6</t>
  </si>
  <si>
    <t>229.7</t>
  </si>
  <si>
    <t>237.5</t>
  </si>
  <si>
    <t>226.5</t>
  </si>
  <si>
    <t>230.6</t>
  </si>
  <si>
    <t>12.3</t>
  </si>
  <si>
    <t>9.4</t>
  </si>
  <si>
    <t>237.2</t>
  </si>
  <si>
    <t>225.7</t>
  </si>
  <si>
    <t>229.5</t>
  </si>
  <si>
    <t>236.7</t>
  </si>
  <si>
    <t>225.5</t>
  </si>
  <si>
    <t>12.2</t>
  </si>
  <si>
    <t>9.3</t>
  </si>
  <si>
    <t>236.8</t>
  </si>
  <si>
    <t>12.1</t>
  </si>
  <si>
    <t>9.1</t>
  </si>
  <si>
    <t>12.0</t>
  </si>
  <si>
    <t>234.2</t>
  </si>
  <si>
    <t>9.2</t>
  </si>
  <si>
    <t>1.2</t>
  </si>
  <si>
    <t>237.3</t>
  </si>
  <si>
    <t>244.2</t>
  </si>
  <si>
    <t>232.6</t>
  </si>
  <si>
    <t>244.9</t>
  </si>
  <si>
    <t>239.5</t>
  </si>
  <si>
    <t>247.1</t>
  </si>
  <si>
    <t>235.5</t>
  </si>
  <si>
    <t>240.1</t>
  </si>
  <si>
    <t>247.4</t>
  </si>
  <si>
    <t>236.1</t>
  </si>
  <si>
    <t>240.8</t>
  </si>
  <si>
    <t>247.9</t>
  </si>
  <si>
    <t>241.2</t>
  </si>
  <si>
    <t>248.6</t>
  </si>
  <si>
    <t>3.9</t>
  </si>
  <si>
    <t>242.6</t>
  </si>
  <si>
    <t>249.3</t>
  </si>
  <si>
    <t>238.2</t>
  </si>
  <si>
    <t>5.5</t>
  </si>
  <si>
    <t>243.3</t>
  </si>
  <si>
    <t>250.4</t>
  </si>
  <si>
    <t>238.5</t>
  </si>
  <si>
    <t>241.8</t>
  </si>
  <si>
    <t>248.3</t>
  </si>
  <si>
    <t>239.9</t>
  </si>
  <si>
    <t>246.4</t>
  </si>
  <si>
    <t>234.4</t>
  </si>
  <si>
    <t>238.4</t>
  </si>
  <si>
    <t>245.5</t>
  </si>
  <si>
    <t>235.1</t>
  </si>
  <si>
    <t>240.9</t>
  </si>
  <si>
    <t>248.1</t>
  </si>
  <si>
    <t>245.4</t>
  </si>
  <si>
    <t>253.0</t>
  </si>
  <si>
    <t>242.3</t>
  </si>
  <si>
    <t>248.9</t>
  </si>
  <si>
    <t>256.3</t>
  </si>
  <si>
    <t>245.2</t>
  </si>
  <si>
    <t>253.5</t>
  </si>
  <si>
    <t>261.5</t>
  </si>
  <si>
    <t>249.7</t>
  </si>
  <si>
    <t>264.4</t>
  </si>
  <si>
    <t>251.9</t>
  </si>
  <si>
    <t>257.1</t>
  </si>
  <si>
    <t>264.5</t>
  </si>
  <si>
    <t>252.3</t>
  </si>
  <si>
    <t>258.2</t>
  </si>
  <si>
    <t>265.7</t>
  </si>
  <si>
    <t>254.1</t>
  </si>
  <si>
    <t>258.9</t>
  </si>
  <si>
    <t>266.7</t>
  </si>
  <si>
    <t>253.3</t>
  </si>
  <si>
    <t>257.3</t>
  </si>
  <si>
    <t>265.2</t>
  </si>
  <si>
    <t>264.1</t>
  </si>
  <si>
    <t>250.6</t>
  </si>
  <si>
    <t>260.8</t>
  </si>
  <si>
    <t>248.5</t>
  </si>
  <si>
    <t>252.4</t>
  </si>
  <si>
    <t>259.3</t>
  </si>
  <si>
    <t>247.3</t>
  </si>
  <si>
    <t>249.4</t>
  </si>
  <si>
    <t>256.1</t>
  </si>
  <si>
    <t>244.1</t>
  </si>
  <si>
    <t>246.1</t>
  </si>
  <si>
    <t>11.9</t>
  </si>
  <si>
    <t>9.0</t>
  </si>
  <si>
    <t>252.6</t>
  </si>
  <si>
    <t>241.1</t>
  </si>
  <si>
    <t>244.0</t>
  </si>
  <si>
    <t>11.8</t>
  </si>
  <si>
    <t>250.5</t>
  </si>
  <si>
    <t>239.1</t>
  </si>
  <si>
    <t>11.7</t>
  </si>
  <si>
    <t>8.9</t>
  </si>
  <si>
    <t>8.8</t>
  </si>
  <si>
    <t>236.3</t>
  </si>
  <si>
    <t>11.6</t>
  </si>
  <si>
    <t>236.0</t>
  </si>
  <si>
    <t>239.7</t>
  </si>
  <si>
    <t>246.0</t>
  </si>
  <si>
    <t>239.0</t>
  </si>
  <si>
    <t>8.7</t>
  </si>
  <si>
    <t>245.3</t>
  </si>
  <si>
    <t>238.9</t>
  </si>
  <si>
    <t>238.7</t>
  </si>
  <si>
    <t>245.1</t>
  </si>
  <si>
    <t>234.0</t>
  </si>
  <si>
    <t>2014/06/12 22:32:03</t>
  </si>
  <si>
    <t>20140115.001</t>
  </si>
  <si>
    <t>10818</t>
  </si>
  <si>
    <t>238.3</t>
  </si>
  <si>
    <t>244.6</t>
  </si>
  <si>
    <t>233.9</t>
  </si>
  <si>
    <t>2014/06/12 22:40:31</t>
  </si>
  <si>
    <t>20140115.002</t>
  </si>
  <si>
    <t>240.0</t>
  </si>
  <si>
    <t>235.6</t>
  </si>
  <si>
    <t>2014/06/12 22:49:00</t>
  </si>
  <si>
    <t>20140115.003</t>
  </si>
  <si>
    <t>10822</t>
  </si>
  <si>
    <t>238.8</t>
  </si>
  <si>
    <t>244.7</t>
  </si>
  <si>
    <t>234.6</t>
  </si>
  <si>
    <t>2014/06/12 22:57:29</t>
  </si>
  <si>
    <t>20140115.004</t>
  </si>
  <si>
    <t>243.5</t>
  </si>
  <si>
    <t>238.1</t>
  </si>
  <si>
    <t>2014/06/12 23:05:57</t>
  </si>
  <si>
    <t>20140115.005</t>
  </si>
  <si>
    <t>10826</t>
  </si>
  <si>
    <t>243.9</t>
  </si>
  <si>
    <t>2014/06/12 23:14:26</t>
  </si>
  <si>
    <t>20140115.006</t>
  </si>
  <si>
    <t>249.9</t>
  </si>
  <si>
    <t>239.4</t>
  </si>
  <si>
    <t>2014/06/12 23:22:54</t>
  </si>
  <si>
    <t>20140115.007</t>
  </si>
  <si>
    <t>10827</t>
  </si>
  <si>
    <t>246.7</t>
  </si>
  <si>
    <t>241.6</t>
  </si>
  <si>
    <t>2014/06/12 23:31:23</t>
  </si>
  <si>
    <t>20140115.008</t>
  </si>
  <si>
    <t>2014/06/12 23:39:52</t>
  </si>
  <si>
    <t>20140115.009</t>
  </si>
  <si>
    <t>10832</t>
  </si>
  <si>
    <t>240.6</t>
  </si>
  <si>
    <t>2014/06/12 23:48:21</t>
  </si>
  <si>
    <t>20140115.010</t>
  </si>
  <si>
    <t>244.5</t>
  </si>
  <si>
    <t>240.4</t>
  </si>
  <si>
    <t>2014/06/12 23:56:49</t>
  </si>
  <si>
    <t>20140115.011</t>
  </si>
  <si>
    <t>10834</t>
  </si>
  <si>
    <t>251.1</t>
  </si>
  <si>
    <t>2014/06/13 00:05:18</t>
  </si>
  <si>
    <t>20140115.012</t>
  </si>
  <si>
    <t>251.5</t>
  </si>
  <si>
    <t>2014/06/13 00:13:47</t>
  </si>
  <si>
    <t>20140115.013</t>
  </si>
  <si>
    <t>10835</t>
  </si>
  <si>
    <t>250.8</t>
  </si>
  <si>
    <t>240.5</t>
  </si>
  <si>
    <t>2014/06/13 00:22:16</t>
  </si>
  <si>
    <t>20140115.014</t>
  </si>
  <si>
    <t>239.2</t>
  </si>
  <si>
    <t>2014/06/13 00:30:44</t>
  </si>
  <si>
    <t>20140115.015</t>
  </si>
  <si>
    <t>10837</t>
  </si>
  <si>
    <t>2014/06/13 00:39:13</t>
  </si>
  <si>
    <t>20140115.016</t>
  </si>
  <si>
    <t>250.7</t>
  </si>
  <si>
    <t>240.3</t>
  </si>
  <si>
    <t>2014/06/13 00:47:42</t>
  </si>
  <si>
    <t>20140115.017</t>
  </si>
  <si>
    <t>10839</t>
  </si>
  <si>
    <t>251.3</t>
  </si>
  <si>
    <t>2014/06/13 00:56:11</t>
  </si>
  <si>
    <t>20140115.018</t>
  </si>
  <si>
    <t>253.2</t>
  </si>
  <si>
    <t>243.0</t>
  </si>
  <si>
    <t>2014/06/13 01:04:39</t>
  </si>
  <si>
    <t>20140115.019</t>
  </si>
  <si>
    <t>10840</t>
  </si>
  <si>
    <t>249.1</t>
  </si>
  <si>
    <t>254.2</t>
  </si>
  <si>
    <t>2014/06/13 01:13:08</t>
  </si>
  <si>
    <t>20140115.020</t>
  </si>
  <si>
    <t>248.2</t>
  </si>
  <si>
    <t>242.8</t>
  </si>
  <si>
    <t>2014/06/13 01:21:37</t>
  </si>
  <si>
    <t>20140115.021</t>
  </si>
  <si>
    <t>10841</t>
  </si>
  <si>
    <t>246.5</t>
  </si>
  <si>
    <t>241.9</t>
  </si>
  <si>
    <t>2014/06/13 01:30:06</t>
  </si>
  <si>
    <t>20140115.022</t>
  </si>
  <si>
    <t>252.2</t>
  </si>
  <si>
    <t>241.7</t>
  </si>
  <si>
    <t>2014/06/13 01:38:35</t>
  </si>
  <si>
    <t>20140115.023</t>
  </si>
  <si>
    <t>10843</t>
  </si>
  <si>
    <t>247.2</t>
  </si>
  <si>
    <t>2014/06/13 01:47:04</t>
  </si>
  <si>
    <t>20140115.024</t>
  </si>
  <si>
    <t>253.6</t>
  </si>
  <si>
    <t>248.0</t>
  </si>
  <si>
    <t>242.5</t>
  </si>
  <si>
    <t>239.8</t>
  </si>
  <si>
    <t>242.4</t>
  </si>
  <si>
    <t>242.1</t>
  </si>
  <si>
    <t>247.8</t>
  </si>
  <si>
    <t>237.0</t>
  </si>
  <si>
    <t>247.7</t>
  </si>
  <si>
    <t>238.0</t>
  </si>
  <si>
    <t>2014/06/13 02:46:29</t>
  </si>
  <si>
    <t>20140081.091</t>
  </si>
  <si>
    <t>5CNASUS2</t>
  </si>
  <si>
    <t>Jason Stockwell</t>
  </si>
  <si>
    <t>Peter Euclide</t>
  </si>
  <si>
    <t>Mysis Tissue</t>
  </si>
  <si>
    <t>average  (N=16)</t>
  </si>
  <si>
    <t>Job 2014-0106</t>
  </si>
  <si>
    <t>Costech 4010 Elemental Analyzer coupled to a Thermo Delta Plus XP IRMS</t>
  </si>
  <si>
    <t>Sample lost during the analysis. Rerun the sample.</t>
  </si>
  <si>
    <t>Data meet all QAQC criteria in the SOP.</t>
  </si>
  <si>
    <t>cjm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</si>
</sst>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50" x14ac:knownFonts="1">
    <font>
      <sz val="10"/>
      <name val="Arial"/>
    </font>
    <font>
      <b/>
      <sz val="10"/>
      <name val="MS Sans Serif"/>
      <family val="2"/>
    </font>
    <font>
      <sz val="10"/>
      <name val="MS Sans Serif"/>
      <family val="2"/>
    </font>
    <font>
      <sz val="12"/>
      <name val="Arial"/>
      <family val="2"/>
    </font>
    <font>
      <b/>
      <sz val="10"/>
      <name val="Symbol"/>
      <family val="1"/>
    </font>
    <font>
      <b/>
      <sz val="12"/>
      <name val="Times New Roman"/>
      <family val="1"/>
    </font>
    <font>
      <b/>
      <vertAlign val="superscript"/>
      <sz val="12"/>
      <name val="Times New Roman"/>
      <family val="1"/>
    </font>
    <font>
      <sz val="12"/>
      <name val="Times New Roman"/>
      <family val="1"/>
    </font>
    <font>
      <sz val="12"/>
      <color indexed="8"/>
      <name val="Times New Roman"/>
      <family val="1"/>
    </font>
    <font>
      <vertAlign val="superscript"/>
      <sz val="12"/>
      <name val="Times New Roman"/>
      <family val="1"/>
    </font>
    <font>
      <vertAlign val="superscript"/>
      <sz val="12"/>
      <color indexed="8"/>
      <name val="Times New Roman"/>
      <family val="1"/>
    </font>
    <font>
      <sz val="10"/>
      <name val="Arial"/>
      <family val="2"/>
    </font>
    <font>
      <sz val="10"/>
      <name val="Arial"/>
      <family val="2"/>
    </font>
    <font>
      <b/>
      <sz val="12"/>
      <name val="Times New Roman"/>
      <family val="1"/>
    </font>
    <font>
      <sz val="14"/>
      <name val="Arial"/>
      <family val="2"/>
    </font>
    <font>
      <u/>
      <sz val="10"/>
      <color indexed="12"/>
      <name val="MS Sans Serif"/>
      <family val="2"/>
    </font>
    <font>
      <b/>
      <sz val="14"/>
      <name val="Times New Roman"/>
      <family val="1"/>
    </font>
    <font>
      <sz val="10"/>
      <name val="Times New Roman"/>
      <family val="1"/>
    </font>
    <font>
      <sz val="11"/>
      <name val="Times New Roman"/>
      <family val="1"/>
    </font>
    <font>
      <vertAlign val="subscript"/>
      <sz val="12"/>
      <name val="Times New Roman"/>
      <family val="1"/>
    </font>
    <font>
      <i/>
      <sz val="12"/>
      <name val="Times New Roman"/>
      <family val="1"/>
    </font>
    <font>
      <i/>
      <sz val="10"/>
      <name val="Times New Roman"/>
      <family val="1"/>
    </font>
    <font>
      <sz val="12"/>
      <name val="Calibri"/>
      <family val="2"/>
    </font>
    <font>
      <sz val="20"/>
      <name val="Arial"/>
      <family val="2"/>
    </font>
    <font>
      <sz val="12"/>
      <color indexed="60"/>
      <name val="Times New Roman"/>
      <family val="1"/>
    </font>
    <font>
      <vertAlign val="superscript"/>
      <sz val="12"/>
      <color indexed="60"/>
      <name val="Times New Roman"/>
      <family val="1"/>
    </font>
    <font>
      <vertAlign val="subscript"/>
      <sz val="12"/>
      <color indexed="60"/>
      <name val="Times New Roman"/>
      <family val="1"/>
    </font>
    <font>
      <sz val="12"/>
      <name val="Symbol"/>
      <family val="1"/>
      <charset val="2"/>
    </font>
    <font>
      <vertAlign val="superscript"/>
      <sz val="12"/>
      <name val="Symbol"/>
      <family val="1"/>
      <charset val="2"/>
    </font>
    <font>
      <b/>
      <sz val="16"/>
      <name val="Times New Roman"/>
      <family val="1"/>
    </font>
    <font>
      <sz val="16"/>
      <name val="Arial"/>
      <family val="2"/>
    </font>
    <font>
      <sz val="10"/>
      <name val="MS Sans Serif"/>
      <family val="2"/>
    </font>
    <font>
      <sz val="12"/>
      <color theme="1"/>
      <name val="Times New Roman"/>
      <family val="1"/>
    </font>
    <font>
      <sz val="13"/>
      <color rgb="FF000000"/>
      <name val="Arial"/>
      <family val="2"/>
    </font>
    <font>
      <b/>
      <sz val="12"/>
      <color theme="1"/>
      <name val="Times New Roman"/>
      <family val="1"/>
    </font>
    <font>
      <b/>
      <sz val="12"/>
      <color rgb="FF8F2E00"/>
      <name val="Times New Roman"/>
      <family val="1"/>
    </font>
    <font>
      <sz val="12"/>
      <color rgb="FF8F2E00"/>
      <name val="Times New Roman"/>
      <family val="1"/>
    </font>
    <font>
      <sz val="14"/>
      <color rgb="FF8F2E00"/>
      <name val="Cambria"/>
      <family val="1"/>
    </font>
    <font>
      <u/>
      <sz val="10"/>
      <color rgb="FF8F2E00"/>
      <name val="Cambria"/>
      <family val="1"/>
    </font>
    <font>
      <sz val="10"/>
      <color rgb="FF8F2E00"/>
      <name val="Cambria"/>
      <family val="1"/>
    </font>
    <font>
      <sz val="13"/>
      <color rgb="FF8F2E00"/>
      <name val="Cambria"/>
      <family val="1"/>
    </font>
    <font>
      <sz val="10"/>
      <color rgb="FF8F2E00"/>
      <name val="Times New Roman"/>
      <family val="1"/>
    </font>
    <font>
      <sz val="20"/>
      <color rgb="FF8F2E00"/>
      <name val="Times New Roman"/>
      <family val="1"/>
    </font>
    <font>
      <b/>
      <sz val="10"/>
      <name val="Arial"/>
      <family val="2"/>
    </font>
    <font>
      <b/>
      <vertAlign val="superscript"/>
      <sz val="14"/>
      <name val="Times New Roman"/>
      <family val="1"/>
    </font>
    <font>
      <b/>
      <sz val="10"/>
      <name val="Symbol"/>
      <family val="1"/>
      <charset val="2"/>
    </font>
    <font>
      <b/>
      <vertAlign val="superscript"/>
      <sz val="10"/>
      <name val="MS Sans Serif"/>
      <family val="2"/>
    </font>
    <font>
      <sz val="10"/>
      <color indexed="10"/>
      <name val="MS Sans Serif"/>
      <family val="2"/>
    </font>
    <font>
      <b/>
      <sz val="10"/>
      <color indexed="10"/>
      <name val="MS Sans Serif"/>
      <family val="2"/>
    </font>
    <font>
      <u/>
      <sz val="10"/>
      <color theme="11"/>
      <name val="Arial"/>
    </font>
  </fonts>
  <fills count="18">
    <fill>
      <patternFill patternType="none"/>
    </fill>
    <fill>
      <patternFill patternType="gray125"/>
    </fill>
    <fill>
      <patternFill patternType="solid">
        <fgColor rgb="FFCCFFCC"/>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79998168889431442"/>
        <bgColor indexed="64"/>
      </patternFill>
    </fill>
    <fill>
      <patternFill patternType="solid">
        <fgColor theme="6"/>
        <bgColor indexed="64"/>
      </patternFill>
    </fill>
    <fill>
      <patternFill patternType="solid">
        <fgColor theme="5" tint="0.59999389629810485"/>
        <bgColor indexed="64"/>
      </patternFill>
    </fill>
    <fill>
      <patternFill patternType="solid">
        <fgColor rgb="FFF5F5C4"/>
        <bgColor indexed="64"/>
      </patternFill>
    </fill>
    <fill>
      <patternFill patternType="solid">
        <fgColor rgb="FF9A9779"/>
        <bgColor indexed="64"/>
      </patternFill>
    </fill>
    <fill>
      <patternFill patternType="solid">
        <fgColor theme="7" tint="0.79998168889431442"/>
        <bgColor indexed="64"/>
      </patternFill>
    </fill>
    <fill>
      <patternFill patternType="solid">
        <fgColor rgb="FF00B0F0"/>
        <bgColor indexed="64"/>
      </patternFill>
    </fill>
    <fill>
      <patternFill patternType="solid">
        <fgColor indexed="43"/>
        <bgColor indexed="64"/>
      </patternFill>
    </fill>
    <fill>
      <patternFill patternType="solid">
        <fgColor rgb="FFFFC000"/>
        <bgColor indexed="64"/>
      </patternFill>
    </fill>
    <fill>
      <patternFill patternType="solid">
        <fgColor theme="4"/>
        <bgColor indexed="64"/>
      </patternFill>
    </fill>
    <fill>
      <patternFill patternType="solid">
        <fgColor rgb="FFF5F5C4"/>
        <bgColor rgb="FF000000"/>
      </patternFill>
    </fill>
  </fills>
  <borders count="73">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diagonal/>
    </border>
    <border>
      <left/>
      <right style="thin">
        <color auto="1"/>
      </right>
      <top style="thin">
        <color auto="1"/>
      </top>
      <bottom/>
      <diagonal/>
    </border>
    <border>
      <left style="thin">
        <color auto="1"/>
      </left>
      <right style="medium">
        <color auto="1"/>
      </right>
      <top/>
      <bottom style="thin">
        <color auto="1"/>
      </bottom>
      <diagonal/>
    </border>
    <border>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thin">
        <color auto="1"/>
      </bottom>
      <diagonal/>
    </border>
    <border>
      <left style="thin">
        <color auto="1"/>
      </left>
      <right/>
      <top style="thin">
        <color auto="1"/>
      </top>
      <bottom/>
      <diagonal/>
    </border>
    <border>
      <left/>
      <right style="medium">
        <color auto="1"/>
      </right>
      <top/>
      <bottom/>
      <diagonal/>
    </border>
    <border>
      <left style="medium">
        <color auto="1"/>
      </left>
      <right style="thin">
        <color auto="1"/>
      </right>
      <top style="thin">
        <color auto="1"/>
      </top>
      <bottom style="double">
        <color auto="1"/>
      </bottom>
      <diagonal/>
    </border>
    <border>
      <left style="medium">
        <color auto="1"/>
      </left>
      <right/>
      <top style="thin">
        <color auto="1"/>
      </top>
      <bottom style="thin">
        <color auto="1"/>
      </bottom>
      <diagonal/>
    </border>
    <border>
      <left style="thin">
        <color auto="1"/>
      </left>
      <right/>
      <top style="medium">
        <color auto="1"/>
      </top>
      <bottom style="thin">
        <color auto="1"/>
      </bottom>
      <diagonal/>
    </border>
    <border>
      <left/>
      <right/>
      <top style="thin">
        <color auto="1"/>
      </top>
      <bottom/>
      <diagonal/>
    </border>
    <border>
      <left/>
      <right style="medium">
        <color auto="1"/>
      </right>
      <top style="thin">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style="thin">
        <color auto="1"/>
      </left>
      <right/>
      <top style="medium">
        <color auto="1"/>
      </top>
      <bottom/>
      <diagonal/>
    </border>
    <border>
      <left style="thin">
        <color auto="1"/>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auto="1"/>
      </left>
      <right style="thin">
        <color auto="1"/>
      </right>
      <top style="thin">
        <color auto="1"/>
      </top>
      <bottom style="double">
        <color auto="1"/>
      </bottom>
      <diagonal/>
    </border>
    <border>
      <left/>
      <right style="thin">
        <color auto="1"/>
      </right>
      <top style="medium">
        <color auto="1"/>
      </top>
      <bottom/>
      <diagonal/>
    </border>
    <border>
      <left style="thin">
        <color auto="1"/>
      </left>
      <right/>
      <top style="double">
        <color auto="1"/>
      </top>
      <bottom/>
      <diagonal/>
    </border>
    <border>
      <left/>
      <right style="thin">
        <color auto="1"/>
      </right>
      <top style="double">
        <color auto="1"/>
      </top>
      <bottom/>
      <diagonal/>
    </border>
    <border>
      <left/>
      <right style="thin">
        <color auto="1"/>
      </right>
      <top/>
      <bottom style="medium">
        <color auto="1"/>
      </bottom>
      <diagonal/>
    </border>
    <border>
      <left/>
      <right style="thin">
        <color auto="1"/>
      </right>
      <top style="medium">
        <color auto="1"/>
      </top>
      <bottom style="thin">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right/>
      <top style="thick">
        <color rgb="FFFFC425"/>
      </top>
      <bottom/>
      <diagonal/>
    </border>
    <border>
      <left/>
      <right/>
      <top style="thick">
        <color rgb="FFFFC425"/>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style="double">
        <color auto="1"/>
      </top>
      <bottom/>
      <diagonal/>
    </border>
    <border>
      <left style="thin">
        <color auto="1"/>
      </left>
      <right/>
      <top style="thin">
        <color auto="1"/>
      </top>
      <bottom style="double">
        <color auto="1"/>
      </bottom>
      <diagonal/>
    </border>
    <border>
      <left/>
      <right style="thin">
        <color auto="1"/>
      </right>
      <top/>
      <bottom/>
      <diagonal/>
    </border>
    <border>
      <left style="medium">
        <color auto="1"/>
      </left>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20">
    <xf numFmtId="0" fontId="0" fillId="0" borderId="0"/>
    <xf numFmtId="0" fontId="15" fillId="0" borderId="0" applyNumberFormat="0" applyFill="0" applyBorder="0" applyAlignment="0" applyProtection="0"/>
    <xf numFmtId="0" fontId="2" fillId="0" borderId="0"/>
    <xf numFmtId="0" fontId="12" fillId="0" borderId="0"/>
    <xf numFmtId="0" fontId="1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cellStyleXfs>
  <cellXfs count="388">
    <xf numFmtId="0" fontId="0" fillId="0" borderId="0" xfId="0"/>
    <xf numFmtId="0" fontId="0" fillId="0" borderId="0" xfId="0" applyFont="1"/>
    <xf numFmtId="0" fontId="3" fillId="0" borderId="0" xfId="0" applyFont="1" applyAlignment="1">
      <alignment horizontal="center"/>
    </xf>
    <xf numFmtId="0" fontId="5" fillId="2" borderId="1" xfId="0" applyFont="1" applyFill="1" applyBorder="1"/>
    <xf numFmtId="0" fontId="5" fillId="2" borderId="2" xfId="0" applyFont="1" applyFill="1" applyBorder="1"/>
    <xf numFmtId="2" fontId="5" fillId="3" borderId="3" xfId="0" applyNumberFormat="1" applyFont="1" applyFill="1" applyBorder="1" applyAlignment="1">
      <alignment horizontal="center"/>
    </xf>
    <xf numFmtId="2" fontId="5" fillId="3" borderId="2" xfId="0" applyNumberFormat="1" applyFont="1" applyFill="1" applyBorder="1" applyAlignment="1">
      <alignment horizontal="center"/>
    </xf>
    <xf numFmtId="2" fontId="5" fillId="4" borderId="3" xfId="0" applyNumberFormat="1" applyFont="1" applyFill="1" applyBorder="1" applyAlignment="1">
      <alignment horizontal="center"/>
    </xf>
    <xf numFmtId="2" fontId="5" fillId="4" borderId="4" xfId="0" applyNumberFormat="1" applyFont="1" applyFill="1" applyBorder="1" applyAlignment="1">
      <alignment horizontal="center"/>
    </xf>
    <xf numFmtId="0" fontId="5" fillId="0" borderId="0" xfId="0" applyFont="1" applyFill="1"/>
    <xf numFmtId="0" fontId="5" fillId="2" borderId="1" xfId="11" quotePrefix="1" applyNumberFormat="1" applyFont="1" applyFill="1" applyBorder="1"/>
    <xf numFmtId="0" fontId="5" fillId="2" borderId="2" xfId="11" quotePrefix="1" applyNumberFormat="1" applyFont="1" applyFill="1" applyBorder="1"/>
    <xf numFmtId="0" fontId="5" fillId="2" borderId="5" xfId="0" applyFont="1" applyFill="1" applyBorder="1"/>
    <xf numFmtId="0" fontId="5" fillId="2" borderId="6" xfId="0" applyFont="1" applyFill="1" applyBorder="1"/>
    <xf numFmtId="2" fontId="5" fillId="3" borderId="0" xfId="0" applyNumberFormat="1" applyFont="1" applyFill="1" applyBorder="1" applyAlignment="1">
      <alignment horizontal="center"/>
    </xf>
    <xf numFmtId="2" fontId="5" fillId="3" borderId="6" xfId="0" applyNumberFormat="1" applyFont="1" applyFill="1" applyBorder="1" applyAlignment="1">
      <alignment horizontal="center"/>
    </xf>
    <xf numFmtId="2" fontId="5" fillId="4" borderId="0" xfId="0" applyNumberFormat="1" applyFont="1" applyFill="1" applyBorder="1" applyAlignment="1">
      <alignment horizontal="center"/>
    </xf>
    <xf numFmtId="2" fontId="5" fillId="4" borderId="7" xfId="0" applyNumberFormat="1" applyFont="1" applyFill="1" applyBorder="1" applyAlignment="1">
      <alignment horizontal="center"/>
    </xf>
    <xf numFmtId="0" fontId="7" fillId="2" borderId="8" xfId="11" applyFont="1" applyFill="1" applyBorder="1"/>
    <xf numFmtId="0" fontId="32" fillId="2" borderId="9" xfId="0" applyFont="1" applyFill="1" applyBorder="1"/>
    <xf numFmtId="0" fontId="7" fillId="0" borderId="0" xfId="11" quotePrefix="1" applyNumberFormat="1" applyFont="1" applyFill="1"/>
    <xf numFmtId="0" fontId="7" fillId="0" borderId="0" xfId="6" quotePrefix="1" applyNumberFormat="1" applyFont="1" applyFill="1"/>
    <xf numFmtId="0" fontId="7" fillId="0" borderId="10" xfId="6" quotePrefix="1" applyNumberFormat="1" applyFont="1" applyFill="1" applyBorder="1"/>
    <xf numFmtId="2" fontId="7" fillId="0" borderId="10" xfId="6" quotePrefix="1" applyNumberFormat="1" applyFont="1" applyFill="1" applyBorder="1" applyAlignment="1">
      <alignment horizontal="center"/>
    </xf>
    <xf numFmtId="2" fontId="32" fillId="0" borderId="10" xfId="0" applyNumberFormat="1" applyFont="1" applyFill="1" applyBorder="1" applyAlignment="1">
      <alignment horizontal="center"/>
    </xf>
    <xf numFmtId="0" fontId="32" fillId="0" borderId="0" xfId="0" applyFont="1" applyFill="1"/>
    <xf numFmtId="0" fontId="32" fillId="0" borderId="0" xfId="0" applyFont="1"/>
    <xf numFmtId="2" fontId="32" fillId="0" borderId="0" xfId="0" applyNumberFormat="1" applyFont="1"/>
    <xf numFmtId="0" fontId="32" fillId="5" borderId="11" xfId="0" applyFont="1" applyFill="1" applyBorder="1"/>
    <xf numFmtId="2" fontId="32" fillId="3" borderId="12" xfId="0" applyNumberFormat="1" applyFont="1" applyFill="1" applyBorder="1" applyAlignment="1">
      <alignment horizontal="center"/>
    </xf>
    <xf numFmtId="2" fontId="32" fillId="4" borderId="12" xfId="0" applyNumberFormat="1" applyFont="1" applyFill="1" applyBorder="1" applyAlignment="1">
      <alignment horizontal="center"/>
    </xf>
    <xf numFmtId="2" fontId="32" fillId="3" borderId="13" xfId="0" applyNumberFormat="1" applyFont="1" applyFill="1" applyBorder="1" applyAlignment="1">
      <alignment horizontal="center"/>
    </xf>
    <xf numFmtId="2" fontId="32" fillId="4" borderId="13" xfId="0" applyNumberFormat="1" applyFont="1" applyFill="1" applyBorder="1" applyAlignment="1">
      <alignment horizontal="center"/>
    </xf>
    <xf numFmtId="2" fontId="32" fillId="3" borderId="14" xfId="0" applyNumberFormat="1" applyFont="1" applyFill="1" applyBorder="1" applyAlignment="1">
      <alignment horizontal="center"/>
    </xf>
    <xf numFmtId="2" fontId="32" fillId="3" borderId="15" xfId="0" applyNumberFormat="1" applyFont="1" applyFill="1" applyBorder="1" applyAlignment="1">
      <alignment horizontal="center"/>
    </xf>
    <xf numFmtId="2" fontId="32" fillId="4" borderId="3" xfId="0" applyNumberFormat="1" applyFont="1" applyFill="1" applyBorder="1" applyAlignment="1">
      <alignment horizontal="center"/>
    </xf>
    <xf numFmtId="2" fontId="32" fillId="4" borderId="15" xfId="0" applyNumberFormat="1" applyFont="1" applyFill="1" applyBorder="1" applyAlignment="1">
      <alignment horizontal="center"/>
    </xf>
    <xf numFmtId="0" fontId="32" fillId="5" borderId="16" xfId="0" applyFont="1" applyFill="1" applyBorder="1"/>
    <xf numFmtId="2" fontId="32" fillId="3" borderId="16" xfId="0" applyNumberFormat="1" applyFont="1" applyFill="1" applyBorder="1" applyAlignment="1">
      <alignment horizontal="center"/>
    </xf>
    <xf numFmtId="2" fontId="32" fillId="3" borderId="17" xfId="0" applyNumberFormat="1" applyFont="1" applyFill="1" applyBorder="1" applyAlignment="1">
      <alignment horizontal="center"/>
    </xf>
    <xf numFmtId="2" fontId="32" fillId="4" borderId="18" xfId="0" applyNumberFormat="1" applyFont="1" applyFill="1" applyBorder="1" applyAlignment="1">
      <alignment horizontal="center"/>
    </xf>
    <xf numFmtId="2" fontId="32" fillId="4" borderId="17" xfId="0" applyNumberFormat="1" applyFont="1" applyFill="1" applyBorder="1" applyAlignment="1">
      <alignment horizontal="center"/>
    </xf>
    <xf numFmtId="0" fontId="7" fillId="0" borderId="0" xfId="0" applyFont="1"/>
    <xf numFmtId="2" fontId="7" fillId="0" borderId="0" xfId="0" applyNumberFormat="1" applyFont="1"/>
    <xf numFmtId="0" fontId="7" fillId="2" borderId="19" xfId="0" applyFont="1" applyFill="1" applyBorder="1"/>
    <xf numFmtId="2" fontId="7" fillId="3" borderId="19" xfId="0" applyNumberFormat="1" applyFont="1" applyFill="1" applyBorder="1"/>
    <xf numFmtId="2" fontId="7" fillId="4" borderId="19" xfId="0" applyNumberFormat="1" applyFont="1" applyFill="1" applyBorder="1"/>
    <xf numFmtId="0" fontId="7" fillId="2" borderId="20" xfId="0" applyFont="1" applyFill="1" applyBorder="1"/>
    <xf numFmtId="0" fontId="7" fillId="2" borderId="20" xfId="7" quotePrefix="1" applyNumberFormat="1" applyFont="1" applyFill="1" applyBorder="1"/>
    <xf numFmtId="0" fontId="1" fillId="0" borderId="0" xfId="12" quotePrefix="1" applyNumberFormat="1" applyFont="1"/>
    <xf numFmtId="0" fontId="4" fillId="0" borderId="0" xfId="12" quotePrefix="1" applyNumberFormat="1" applyFont="1"/>
    <xf numFmtId="0" fontId="1" fillId="0" borderId="0" xfId="12" applyNumberFormat="1" applyFont="1"/>
    <xf numFmtId="0" fontId="2" fillId="0" borderId="0" xfId="9" quotePrefix="1" applyNumberFormat="1"/>
    <xf numFmtId="166" fontId="2" fillId="0" borderId="0" xfId="9" quotePrefix="1" applyNumberFormat="1"/>
    <xf numFmtId="164" fontId="2" fillId="0" borderId="0" xfId="9" applyNumberFormat="1"/>
    <xf numFmtId="0" fontId="2" fillId="0" borderId="0" xfId="12"/>
    <xf numFmtId="0" fontId="2" fillId="0" borderId="0" xfId="12" quotePrefix="1" applyNumberFormat="1"/>
    <xf numFmtId="165" fontId="2" fillId="0" borderId="0" xfId="12" applyNumberFormat="1"/>
    <xf numFmtId="0" fontId="2" fillId="0" borderId="0" xfId="10" quotePrefix="1" applyNumberFormat="1"/>
    <xf numFmtId="166" fontId="2" fillId="0" borderId="0" xfId="10" quotePrefix="1" applyNumberFormat="1"/>
    <xf numFmtId="164" fontId="2" fillId="0" borderId="0" xfId="10" applyNumberFormat="1"/>
    <xf numFmtId="0" fontId="2" fillId="0" borderId="0" xfId="2" quotePrefix="1" applyNumberFormat="1"/>
    <xf numFmtId="166" fontId="2" fillId="0" borderId="0" xfId="2" quotePrefix="1" applyNumberFormat="1"/>
    <xf numFmtId="164" fontId="2" fillId="0" borderId="0" xfId="2" applyNumberFormat="1"/>
    <xf numFmtId="2" fontId="0" fillId="0" borderId="0" xfId="0" applyNumberFormat="1"/>
    <xf numFmtId="0" fontId="5" fillId="2" borderId="2" xfId="11" applyNumberFormat="1" applyFont="1" applyFill="1" applyBorder="1"/>
    <xf numFmtId="2" fontId="7" fillId="3" borderId="2" xfId="11" quotePrefix="1" applyNumberFormat="1" applyFont="1" applyFill="1" applyBorder="1" applyAlignment="1">
      <alignment horizontal="center"/>
    </xf>
    <xf numFmtId="2" fontId="32" fillId="3" borderId="2" xfId="0" applyNumberFormat="1" applyFont="1" applyFill="1" applyBorder="1" applyAlignment="1">
      <alignment horizontal="center"/>
    </xf>
    <xf numFmtId="2" fontId="7" fillId="4" borderId="2" xfId="11" quotePrefix="1" applyNumberFormat="1" applyFont="1" applyFill="1" applyBorder="1" applyAlignment="1">
      <alignment horizontal="center"/>
    </xf>
    <xf numFmtId="2" fontId="7" fillId="4" borderId="4" xfId="11" quotePrefix="1" applyNumberFormat="1" applyFont="1" applyFill="1" applyBorder="1" applyAlignment="1">
      <alignment horizontal="center"/>
    </xf>
    <xf numFmtId="0" fontId="7" fillId="2" borderId="21" xfId="7" quotePrefix="1" applyNumberFormat="1" applyFont="1" applyFill="1" applyBorder="1"/>
    <xf numFmtId="0" fontId="7" fillId="2" borderId="22" xfId="7" applyNumberFormat="1" applyFont="1" applyFill="1" applyBorder="1"/>
    <xf numFmtId="2" fontId="7" fillId="3" borderId="22" xfId="0" applyNumberFormat="1" applyFont="1" applyFill="1" applyBorder="1"/>
    <xf numFmtId="2" fontId="7" fillId="4" borderId="22" xfId="0" applyNumberFormat="1" applyFont="1" applyFill="1" applyBorder="1"/>
    <xf numFmtId="0" fontId="2" fillId="0" borderId="10" xfId="9" quotePrefix="1" applyNumberFormat="1" applyBorder="1"/>
    <xf numFmtId="0" fontId="2" fillId="0" borderId="10" xfId="10" quotePrefix="1" applyNumberFormat="1" applyBorder="1"/>
    <xf numFmtId="0" fontId="7" fillId="2" borderId="21" xfId="0" applyFont="1" applyFill="1" applyBorder="1"/>
    <xf numFmtId="2" fontId="7" fillId="0" borderId="10" xfId="6" applyNumberFormat="1" applyFont="1" applyFill="1" applyBorder="1" applyAlignment="1">
      <alignment horizontal="center"/>
    </xf>
    <xf numFmtId="2" fontId="2" fillId="0" borderId="10" xfId="9" applyNumberFormat="1" applyBorder="1"/>
    <xf numFmtId="2" fontId="32" fillId="3" borderId="23" xfId="0" applyNumberFormat="1" applyFont="1" applyFill="1" applyBorder="1" applyAlignment="1">
      <alignment horizontal="center"/>
    </xf>
    <xf numFmtId="2" fontId="32" fillId="4" borderId="24" xfId="0" applyNumberFormat="1" applyFont="1" applyFill="1" applyBorder="1" applyAlignment="1">
      <alignment horizontal="center"/>
    </xf>
    <xf numFmtId="2" fontId="32" fillId="3" borderId="25" xfId="0" applyNumberFormat="1" applyFont="1" applyFill="1" applyBorder="1" applyAlignment="1">
      <alignment horizontal="center"/>
    </xf>
    <xf numFmtId="2" fontId="32" fillId="4" borderId="26" xfId="0" applyNumberFormat="1" applyFont="1" applyFill="1" applyBorder="1" applyAlignment="1">
      <alignment horizontal="center"/>
    </xf>
    <xf numFmtId="2" fontId="7" fillId="3" borderId="21" xfId="11" quotePrefix="1" applyNumberFormat="1" applyFont="1" applyFill="1" applyBorder="1" applyAlignment="1">
      <alignment horizontal="center"/>
    </xf>
    <xf numFmtId="2" fontId="32" fillId="3" borderId="27" xfId="0" applyNumberFormat="1" applyFont="1" applyFill="1" applyBorder="1" applyAlignment="1">
      <alignment horizontal="center"/>
    </xf>
    <xf numFmtId="2" fontId="7" fillId="4" borderId="28" xfId="11" quotePrefix="1" applyNumberFormat="1" applyFont="1" applyFill="1" applyBorder="1" applyAlignment="1">
      <alignment horizontal="center"/>
    </xf>
    <xf numFmtId="2" fontId="32" fillId="4" borderId="27" xfId="0" applyNumberFormat="1" applyFont="1" applyFill="1" applyBorder="1" applyAlignment="1">
      <alignment horizontal="center"/>
    </xf>
    <xf numFmtId="0" fontId="12" fillId="0" borderId="0" xfId="3"/>
    <xf numFmtId="0" fontId="14" fillId="0" borderId="0" xfId="3" applyFont="1"/>
    <xf numFmtId="0" fontId="14" fillId="0" borderId="0" xfId="3" applyFont="1" applyFill="1" applyBorder="1"/>
    <xf numFmtId="0" fontId="33" fillId="0" borderId="0" xfId="3" applyFont="1" applyFill="1" applyBorder="1"/>
    <xf numFmtId="0" fontId="12" fillId="0" borderId="0" xfId="3" applyFill="1" applyBorder="1"/>
    <xf numFmtId="0" fontId="0" fillId="0" borderId="0" xfId="0" applyFill="1"/>
    <xf numFmtId="0" fontId="7" fillId="0" borderId="0" xfId="0" applyFont="1" applyAlignment="1">
      <alignment horizontal="center"/>
    </xf>
    <xf numFmtId="0" fontId="17" fillId="0" borderId="0" xfId="0" applyFont="1"/>
    <xf numFmtId="0" fontId="7" fillId="6" borderId="11" xfId="0" applyFont="1" applyFill="1" applyBorder="1" applyAlignment="1">
      <alignment horizontal="center"/>
    </xf>
    <xf numFmtId="0" fontId="7" fillId="6" borderId="0" xfId="0" applyFont="1" applyFill="1" applyBorder="1" applyAlignment="1">
      <alignment horizontal="left"/>
    </xf>
    <xf numFmtId="0" fontId="7" fillId="6" borderId="0" xfId="0" applyFont="1" applyFill="1" applyBorder="1" applyAlignment="1">
      <alignment horizontal="center"/>
    </xf>
    <xf numFmtId="0" fontId="7" fillId="2" borderId="11" xfId="0" applyFont="1" applyFill="1" applyBorder="1" applyAlignment="1">
      <alignment horizontal="center"/>
    </xf>
    <xf numFmtId="0" fontId="7" fillId="2" borderId="0" xfId="0" applyFont="1" applyFill="1" applyBorder="1" applyAlignment="1">
      <alignment horizontal="left"/>
    </xf>
    <xf numFmtId="0" fontId="7" fillId="2" borderId="0" xfId="0" applyFont="1" applyFill="1" applyBorder="1" applyAlignment="1">
      <alignment horizontal="center"/>
    </xf>
    <xf numFmtId="0" fontId="7" fillId="7" borderId="11" xfId="0" applyFont="1" applyFill="1" applyBorder="1" applyAlignment="1">
      <alignment horizontal="center"/>
    </xf>
    <xf numFmtId="0" fontId="7" fillId="7" borderId="0" xfId="0" applyFont="1" applyFill="1" applyBorder="1" applyAlignment="1">
      <alignment horizontal="left"/>
    </xf>
    <xf numFmtId="0" fontId="7" fillId="7" borderId="0" xfId="0" applyFont="1" applyFill="1" applyBorder="1" applyAlignment="1">
      <alignment horizontal="center"/>
    </xf>
    <xf numFmtId="0" fontId="7" fillId="8" borderId="16" xfId="0" applyFont="1" applyFill="1" applyBorder="1" applyAlignment="1">
      <alignment horizontal="center"/>
    </xf>
    <xf numFmtId="0" fontId="7" fillId="8" borderId="18" xfId="0" applyFont="1" applyFill="1" applyBorder="1" applyAlignment="1">
      <alignment horizontal="left"/>
    </xf>
    <xf numFmtId="0" fontId="7" fillId="8" borderId="18" xfId="0" applyFont="1" applyFill="1" applyBorder="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0" fontId="7" fillId="0" borderId="0" xfId="0" applyFont="1" applyBorder="1" applyAlignment="1">
      <alignment horizontal="center"/>
    </xf>
    <xf numFmtId="0" fontId="7" fillId="9" borderId="11" xfId="0" applyFont="1" applyFill="1" applyBorder="1" applyAlignment="1">
      <alignment horizontal="center"/>
    </xf>
    <xf numFmtId="0" fontId="7" fillId="9" borderId="0" xfId="0" applyFont="1" applyFill="1" applyBorder="1" applyAlignment="1">
      <alignment horizontal="left"/>
    </xf>
    <xf numFmtId="0" fontId="7" fillId="9" borderId="0" xfId="0" applyFont="1" applyFill="1" applyBorder="1" applyAlignment="1">
      <alignment horizontal="center"/>
    </xf>
    <xf numFmtId="0" fontId="34" fillId="2" borderId="1" xfId="0" applyFont="1" applyFill="1" applyBorder="1"/>
    <xf numFmtId="0" fontId="7" fillId="10" borderId="0" xfId="0" applyFont="1" applyFill="1" applyBorder="1" applyAlignment="1">
      <alignment horizontal="left"/>
    </xf>
    <xf numFmtId="164" fontId="7" fillId="10" borderId="0" xfId="0" applyNumberFormat="1" applyFont="1" applyFill="1" applyBorder="1" applyAlignment="1">
      <alignment horizontal="center"/>
    </xf>
    <xf numFmtId="0" fontId="17" fillId="10" borderId="0" xfId="0" applyFont="1" applyFill="1" applyBorder="1"/>
    <xf numFmtId="0" fontId="18" fillId="10" borderId="0" xfId="0" applyFont="1" applyFill="1" applyBorder="1"/>
    <xf numFmtId="0" fontId="7" fillId="10" borderId="0" xfId="0" applyFont="1" applyFill="1" applyBorder="1" applyAlignment="1">
      <alignment horizontal="center"/>
    </xf>
    <xf numFmtId="0" fontId="7" fillId="10" borderId="0" xfId="0" applyFont="1" applyFill="1" applyBorder="1"/>
    <xf numFmtId="49" fontId="7" fillId="10" borderId="0" xfId="0" applyNumberFormat="1" applyFont="1" applyFill="1" applyBorder="1" applyAlignment="1">
      <alignment horizontal="left"/>
    </xf>
    <xf numFmtId="0" fontId="32" fillId="10" borderId="0" xfId="0" applyFont="1" applyFill="1" applyBorder="1" applyAlignment="1">
      <alignment horizontal="left"/>
    </xf>
    <xf numFmtId="0" fontId="32" fillId="10" borderId="0" xfId="0" applyFont="1" applyFill="1" applyBorder="1" applyAlignment="1">
      <alignment horizontal="center"/>
    </xf>
    <xf numFmtId="0" fontId="7" fillId="10" borderId="0" xfId="13" applyFont="1" applyFill="1" applyBorder="1" applyAlignment="1">
      <alignment horizontal="left"/>
    </xf>
    <xf numFmtId="0" fontId="3" fillId="10" borderId="0" xfId="0" applyFont="1" applyFill="1" applyBorder="1" applyAlignment="1">
      <alignment horizontal="center"/>
    </xf>
    <xf numFmtId="0" fontId="7" fillId="10" borderId="18" xfId="0" applyFont="1" applyFill="1" applyBorder="1" applyAlignment="1">
      <alignment horizontal="left"/>
    </xf>
    <xf numFmtId="0" fontId="16" fillId="11" borderId="29" xfId="0" applyFont="1" applyFill="1" applyBorder="1"/>
    <xf numFmtId="2" fontId="7" fillId="11" borderId="30" xfId="0" applyNumberFormat="1" applyFont="1" applyFill="1" applyBorder="1" applyAlignment="1">
      <alignment horizontal="center"/>
    </xf>
    <xf numFmtId="2" fontId="7" fillId="11" borderId="31" xfId="0" applyNumberFormat="1" applyFont="1" applyFill="1" applyBorder="1" applyAlignment="1">
      <alignment horizontal="center"/>
    </xf>
    <xf numFmtId="0" fontId="5" fillId="11" borderId="11" xfId="0" applyFont="1" applyFill="1" applyBorder="1"/>
    <xf numFmtId="0" fontId="5" fillId="11" borderId="32" xfId="0" applyFont="1" applyFill="1" applyBorder="1"/>
    <xf numFmtId="0" fontId="5" fillId="11" borderId="14" xfId="0" applyFont="1" applyFill="1" applyBorder="1"/>
    <xf numFmtId="0" fontId="5" fillId="11" borderId="11" xfId="0" applyFont="1" applyFill="1" applyBorder="1" applyAlignment="1">
      <alignment horizontal="right"/>
    </xf>
    <xf numFmtId="2" fontId="7" fillId="10" borderId="10" xfId="0" applyNumberFormat="1" applyFont="1" applyFill="1" applyBorder="1" applyAlignment="1">
      <alignment horizontal="center"/>
    </xf>
    <xf numFmtId="2" fontId="7" fillId="10" borderId="33" xfId="0" applyNumberFormat="1" applyFont="1" applyFill="1" applyBorder="1" applyAlignment="1">
      <alignment horizontal="center"/>
    </xf>
    <xf numFmtId="2" fontId="7" fillId="10" borderId="0" xfId="0" applyNumberFormat="1" applyFont="1" applyFill="1" applyBorder="1" applyAlignment="1">
      <alignment horizontal="center"/>
    </xf>
    <xf numFmtId="0" fontId="21" fillId="11" borderId="30" xfId="0" applyFont="1" applyFill="1" applyBorder="1"/>
    <xf numFmtId="0" fontId="7" fillId="11" borderId="30" xfId="0" applyFont="1" applyFill="1" applyBorder="1" applyAlignment="1">
      <alignment horizontal="center"/>
    </xf>
    <xf numFmtId="0" fontId="7" fillId="11" borderId="31" xfId="0" applyFont="1" applyFill="1" applyBorder="1" applyAlignment="1">
      <alignment horizontal="center"/>
    </xf>
    <xf numFmtId="0" fontId="7" fillId="10" borderId="34" xfId="0" applyFont="1" applyFill="1" applyBorder="1" applyAlignment="1">
      <alignment horizontal="center"/>
    </xf>
    <xf numFmtId="0" fontId="7" fillId="10" borderId="18" xfId="0" applyFont="1" applyFill="1" applyBorder="1" applyAlignment="1">
      <alignment horizontal="center"/>
    </xf>
    <xf numFmtId="0" fontId="7" fillId="10" borderId="17" xfId="0" applyFont="1" applyFill="1" applyBorder="1" applyAlignment="1">
      <alignment horizontal="center"/>
    </xf>
    <xf numFmtId="0" fontId="7" fillId="10" borderId="0" xfId="10" quotePrefix="1" applyNumberFormat="1" applyFont="1" applyFill="1" applyBorder="1"/>
    <xf numFmtId="164" fontId="7" fillId="10" borderId="0" xfId="10" quotePrefix="1" applyNumberFormat="1" applyFont="1" applyFill="1" applyBorder="1" applyAlignment="1">
      <alignment horizontal="center"/>
    </xf>
    <xf numFmtId="164" fontId="7" fillId="10" borderId="0" xfId="10" applyNumberFormat="1" applyFont="1" applyFill="1" applyBorder="1" applyAlignment="1">
      <alignment horizontal="center"/>
    </xf>
    <xf numFmtId="0" fontId="7" fillId="10" borderId="16" xfId="0" applyFont="1" applyFill="1" applyBorder="1"/>
    <xf numFmtId="0" fontId="7" fillId="10" borderId="18" xfId="9" quotePrefix="1" applyNumberFormat="1" applyFont="1" applyFill="1" applyBorder="1"/>
    <xf numFmtId="164" fontId="7" fillId="10" borderId="18" xfId="8" applyNumberFormat="1" applyFont="1" applyFill="1" applyBorder="1" applyAlignment="1">
      <alignment horizontal="center"/>
    </xf>
    <xf numFmtId="164" fontId="7" fillId="10" borderId="18" xfId="8" quotePrefix="1" applyNumberFormat="1" applyFont="1" applyFill="1" applyBorder="1" applyAlignment="1">
      <alignment horizontal="center"/>
    </xf>
    <xf numFmtId="0" fontId="35" fillId="10" borderId="0" xfId="0" applyFont="1" applyFill="1" applyBorder="1" applyAlignment="1">
      <alignment horizontal="right"/>
    </xf>
    <xf numFmtId="0" fontId="35" fillId="10" borderId="18" xfId="0" applyFont="1" applyFill="1" applyBorder="1" applyAlignment="1">
      <alignment horizontal="right"/>
    </xf>
    <xf numFmtId="0" fontId="36" fillId="10" borderId="23" xfId="0" applyFont="1" applyFill="1" applyBorder="1" applyAlignment="1">
      <alignment horizontal="right"/>
    </xf>
    <xf numFmtId="0" fontId="36" fillId="10" borderId="35" xfId="0" applyFont="1" applyFill="1" applyBorder="1" applyAlignment="1">
      <alignment horizontal="right"/>
    </xf>
    <xf numFmtId="0" fontId="36" fillId="10" borderId="20" xfId="0" applyFont="1" applyFill="1" applyBorder="1" applyAlignment="1">
      <alignment horizontal="right"/>
    </xf>
    <xf numFmtId="2" fontId="36" fillId="10" borderId="2" xfId="0" applyNumberFormat="1" applyFont="1" applyFill="1" applyBorder="1" applyAlignment="1">
      <alignment horizontal="center"/>
    </xf>
    <xf numFmtId="2" fontId="36" fillId="10" borderId="4" xfId="0" applyNumberFormat="1" applyFont="1" applyFill="1" applyBorder="1" applyAlignment="1">
      <alignment horizontal="center"/>
    </xf>
    <xf numFmtId="2" fontId="36" fillId="10" borderId="22" xfId="0" applyNumberFormat="1" applyFont="1" applyFill="1" applyBorder="1" applyAlignment="1">
      <alignment horizontal="center"/>
    </xf>
    <xf numFmtId="2" fontId="36" fillId="10" borderId="27" xfId="0" applyNumberFormat="1" applyFont="1" applyFill="1" applyBorder="1" applyAlignment="1">
      <alignment horizontal="center"/>
    </xf>
    <xf numFmtId="0" fontId="36" fillId="10" borderId="36" xfId="0" applyFont="1" applyFill="1" applyBorder="1" applyAlignment="1">
      <alignment horizontal="right"/>
    </xf>
    <xf numFmtId="2" fontId="7" fillId="10" borderId="18" xfId="0" applyNumberFormat="1" applyFont="1" applyFill="1" applyBorder="1" applyAlignment="1">
      <alignment horizontal="center"/>
    </xf>
    <xf numFmtId="0" fontId="5" fillId="10" borderId="62" xfId="0" applyFont="1" applyFill="1" applyBorder="1" applyAlignment="1">
      <alignment horizontal="left"/>
    </xf>
    <xf numFmtId="164" fontId="7" fillId="10" borderId="62" xfId="0" applyNumberFormat="1" applyFont="1" applyFill="1" applyBorder="1" applyAlignment="1">
      <alignment horizontal="center"/>
    </xf>
    <xf numFmtId="0" fontId="17" fillId="10" borderId="62" xfId="0" applyFont="1" applyFill="1" applyBorder="1"/>
    <xf numFmtId="0" fontId="18" fillId="10" borderId="62" xfId="0" applyFont="1" applyFill="1" applyBorder="1"/>
    <xf numFmtId="0" fontId="7" fillId="0" borderId="30" xfId="0" applyFont="1" applyBorder="1" applyAlignment="1">
      <alignment horizontal="center"/>
    </xf>
    <xf numFmtId="0" fontId="17" fillId="0" borderId="30" xfId="0" applyFont="1" applyBorder="1"/>
    <xf numFmtId="0" fontId="7" fillId="0" borderId="0" xfId="4" applyFont="1" applyAlignment="1">
      <alignment vertical="center"/>
    </xf>
    <xf numFmtId="0" fontId="11" fillId="0" borderId="0" xfId="4"/>
    <xf numFmtId="0" fontId="27" fillId="0" borderId="0" xfId="4" applyFont="1" applyAlignment="1">
      <alignment horizontal="left" vertical="center" indent="14"/>
    </xf>
    <xf numFmtId="0" fontId="7" fillId="0" borderId="0" xfId="4" applyFont="1" applyAlignment="1">
      <alignment horizontal="left" vertical="center" indent="14"/>
    </xf>
    <xf numFmtId="0" fontId="7" fillId="0" borderId="0" xfId="4" applyFont="1" applyAlignment="1">
      <alignment horizontal="left" vertical="center" indent="8"/>
    </xf>
    <xf numFmtId="0" fontId="28" fillId="0" borderId="0" xfId="4" applyFont="1" applyAlignment="1">
      <alignment horizontal="left" vertical="center" indent="14"/>
    </xf>
    <xf numFmtId="0" fontId="37" fillId="11" borderId="14" xfId="3" applyFont="1" applyFill="1" applyBorder="1"/>
    <xf numFmtId="0" fontId="37" fillId="11" borderId="3" xfId="3" applyFont="1" applyFill="1" applyBorder="1"/>
    <xf numFmtId="0" fontId="37" fillId="11" borderId="15" xfId="3" applyFont="1" applyFill="1" applyBorder="1"/>
    <xf numFmtId="0" fontId="37" fillId="11" borderId="11" xfId="3" applyFont="1" applyFill="1" applyBorder="1"/>
    <xf numFmtId="0" fontId="37" fillId="11" borderId="0" xfId="3" applyFont="1" applyFill="1" applyBorder="1" applyAlignment="1">
      <alignment horizontal="right"/>
    </xf>
    <xf numFmtId="0" fontId="38" fillId="11" borderId="0" xfId="1" applyFont="1" applyFill="1" applyBorder="1"/>
    <xf numFmtId="0" fontId="37" fillId="11" borderId="0" xfId="3" applyFont="1" applyFill="1" applyBorder="1"/>
    <xf numFmtId="0" fontId="39" fillId="11" borderId="0" xfId="3" applyFont="1" applyFill="1" applyBorder="1"/>
    <xf numFmtId="0" fontId="39" fillId="11" borderId="34" xfId="3" applyFont="1" applyFill="1" applyBorder="1"/>
    <xf numFmtId="0" fontId="37" fillId="11" borderId="16" xfId="3" applyFont="1" applyFill="1" applyBorder="1"/>
    <xf numFmtId="0" fontId="37" fillId="11" borderId="18" xfId="3" applyFont="1" applyFill="1" applyBorder="1" applyAlignment="1">
      <alignment horizontal="right"/>
    </xf>
    <xf numFmtId="0" fontId="40" fillId="11" borderId="18" xfId="3" applyFont="1" applyFill="1" applyBorder="1"/>
    <xf numFmtId="0" fontId="37" fillId="11" borderId="18" xfId="3" applyFont="1" applyFill="1" applyBorder="1"/>
    <xf numFmtId="0" fontId="39" fillId="11" borderId="18" xfId="3" applyFont="1" applyFill="1" applyBorder="1"/>
    <xf numFmtId="0" fontId="39" fillId="11" borderId="17" xfId="3" applyFont="1" applyFill="1" applyBorder="1"/>
    <xf numFmtId="0" fontId="37" fillId="11" borderId="3" xfId="3" applyFont="1" applyFill="1" applyBorder="1" applyAlignment="1">
      <alignment horizontal="right"/>
    </xf>
    <xf numFmtId="0" fontId="37" fillId="11" borderId="34" xfId="3" applyFont="1" applyFill="1" applyBorder="1"/>
    <xf numFmtId="0" fontId="38" fillId="11" borderId="18" xfId="1" applyFont="1" applyFill="1" applyBorder="1"/>
    <xf numFmtId="0" fontId="39" fillId="11" borderId="3" xfId="3" applyFont="1" applyFill="1" applyBorder="1"/>
    <xf numFmtId="0" fontId="39" fillId="11" borderId="15" xfId="3" applyFont="1" applyFill="1" applyBorder="1"/>
    <xf numFmtId="0" fontId="38" fillId="11" borderId="3" xfId="1" applyFont="1" applyFill="1" applyBorder="1"/>
    <xf numFmtId="0" fontId="37" fillId="11" borderId="14" xfId="3" applyFont="1" applyFill="1" applyBorder="1" applyAlignment="1">
      <alignment horizontal="right"/>
    </xf>
    <xf numFmtId="2" fontId="32" fillId="4" borderId="37" xfId="0" applyNumberFormat="1" applyFont="1" applyFill="1" applyBorder="1" applyAlignment="1">
      <alignment horizontal="center"/>
    </xf>
    <xf numFmtId="164" fontId="7" fillId="10" borderId="38" xfId="0" applyNumberFormat="1" applyFont="1" applyFill="1" applyBorder="1" applyAlignment="1">
      <alignment horizontal="center"/>
    </xf>
    <xf numFmtId="164" fontId="7" fillId="10" borderId="39" xfId="0" applyNumberFormat="1" applyFont="1" applyFill="1" applyBorder="1" applyAlignment="1">
      <alignment horizontal="center"/>
    </xf>
    <xf numFmtId="0" fontId="7" fillId="11" borderId="16" xfId="0" applyFont="1" applyFill="1" applyBorder="1" applyAlignment="1">
      <alignment horizontal="right"/>
    </xf>
    <xf numFmtId="0" fontId="17" fillId="10" borderId="18" xfId="0" applyFont="1" applyFill="1" applyBorder="1"/>
    <xf numFmtId="0" fontId="17" fillId="10" borderId="17" xfId="0" applyFont="1" applyFill="1" applyBorder="1"/>
    <xf numFmtId="0" fontId="17" fillId="10" borderId="40" xfId="0" applyFont="1" applyFill="1" applyBorder="1"/>
    <xf numFmtId="0" fontId="17" fillId="10" borderId="42" xfId="0" applyFont="1" applyFill="1" applyBorder="1"/>
    <xf numFmtId="0" fontId="17" fillId="10" borderId="43" xfId="0" applyFont="1" applyFill="1" applyBorder="1"/>
    <xf numFmtId="164" fontId="7" fillId="10" borderId="40" xfId="0" applyNumberFormat="1" applyFont="1" applyFill="1" applyBorder="1" applyAlignment="1">
      <alignment horizontal="center"/>
    </xf>
    <xf numFmtId="164" fontId="7" fillId="10" borderId="41" xfId="0" applyNumberFormat="1" applyFont="1" applyFill="1" applyBorder="1" applyAlignment="1">
      <alignment horizontal="center"/>
    </xf>
    <xf numFmtId="164" fontId="7" fillId="10" borderId="42" xfId="0" applyNumberFormat="1" applyFont="1" applyFill="1" applyBorder="1" applyAlignment="1">
      <alignment horizontal="center"/>
    </xf>
    <xf numFmtId="164" fontId="7" fillId="10" borderId="43" xfId="0" applyNumberFormat="1" applyFont="1" applyFill="1" applyBorder="1" applyAlignment="1">
      <alignment horizontal="center"/>
    </xf>
    <xf numFmtId="0" fontId="7" fillId="10" borderId="44" xfId="0" applyFont="1" applyFill="1" applyBorder="1"/>
    <xf numFmtId="0" fontId="17" fillId="10" borderId="44" xfId="0" applyFont="1" applyFill="1" applyBorder="1"/>
    <xf numFmtId="0" fontId="17" fillId="10" borderId="45" xfId="0" applyFont="1" applyFill="1" applyBorder="1"/>
    <xf numFmtId="0" fontId="36" fillId="10" borderId="16" xfId="0" applyFont="1" applyFill="1" applyBorder="1" applyAlignment="1">
      <alignment horizontal="right"/>
    </xf>
    <xf numFmtId="164" fontId="7" fillId="10" borderId="18" xfId="0" applyNumberFormat="1" applyFont="1" applyFill="1" applyBorder="1" applyAlignment="1">
      <alignment horizontal="center"/>
    </xf>
    <xf numFmtId="164" fontId="17" fillId="10" borderId="18" xfId="0" applyNumberFormat="1" applyFont="1" applyFill="1" applyBorder="1" applyAlignment="1">
      <alignment horizontal="center"/>
    </xf>
    <xf numFmtId="164" fontId="17" fillId="10" borderId="17" xfId="0" applyNumberFormat="1" applyFont="1" applyFill="1" applyBorder="1" applyAlignment="1">
      <alignment horizontal="center"/>
    </xf>
    <xf numFmtId="0" fontId="36" fillId="10" borderId="11" xfId="0" applyFont="1" applyFill="1" applyBorder="1" applyAlignment="1">
      <alignment horizontal="right"/>
    </xf>
    <xf numFmtId="164" fontId="17" fillId="10" borderId="0" xfId="0" applyNumberFormat="1" applyFont="1" applyFill="1" applyBorder="1" applyAlignment="1">
      <alignment horizontal="center"/>
    </xf>
    <xf numFmtId="164" fontId="17" fillId="10" borderId="34" xfId="0" applyNumberFormat="1" applyFont="1" applyFill="1" applyBorder="1" applyAlignment="1">
      <alignment horizontal="center"/>
    </xf>
    <xf numFmtId="164" fontId="36" fillId="10" borderId="36" xfId="0" applyNumberFormat="1" applyFont="1" applyFill="1" applyBorder="1" applyAlignment="1">
      <alignment horizontal="right"/>
    </xf>
    <xf numFmtId="164" fontId="36" fillId="10" borderId="46" xfId="0" applyNumberFormat="1" applyFont="1" applyFill="1" applyBorder="1" applyAlignment="1">
      <alignment horizontal="right"/>
    </xf>
    <xf numFmtId="164" fontId="36" fillId="10" borderId="20" xfId="0" applyNumberFormat="1" applyFont="1" applyFill="1" applyBorder="1" applyAlignment="1">
      <alignment horizontal="right"/>
    </xf>
    <xf numFmtId="164" fontId="7" fillId="10" borderId="47" xfId="0" applyNumberFormat="1" applyFont="1" applyFill="1" applyBorder="1" applyAlignment="1">
      <alignment horizontal="center"/>
    </xf>
    <xf numFmtId="0" fontId="5" fillId="12" borderId="3" xfId="11" quotePrefix="1" applyNumberFormat="1" applyFont="1" applyFill="1" applyBorder="1" applyAlignment="1">
      <alignment horizontal="center"/>
    </xf>
    <xf numFmtId="0" fontId="5" fillId="12" borderId="2" xfId="11" applyNumberFormat="1" applyFont="1" applyFill="1" applyBorder="1"/>
    <xf numFmtId="0" fontId="5" fillId="12" borderId="48" xfId="11" quotePrefix="1" applyNumberFormat="1" applyFont="1" applyFill="1" applyBorder="1" applyAlignment="1">
      <alignment horizontal="center"/>
    </xf>
    <xf numFmtId="2" fontId="7" fillId="0" borderId="10" xfId="6" quotePrefix="1" applyNumberFormat="1" applyFont="1" applyFill="1" applyBorder="1"/>
    <xf numFmtId="0" fontId="5" fillId="12" borderId="49" xfId="11" quotePrefix="1" applyNumberFormat="1" applyFont="1" applyFill="1" applyBorder="1" applyAlignment="1">
      <alignment horizontal="center"/>
    </xf>
    <xf numFmtId="2" fontId="32" fillId="5" borderId="18" xfId="0" applyNumberFormat="1" applyFont="1" applyFill="1" applyBorder="1" applyAlignment="1">
      <alignment horizontal="center"/>
    </xf>
    <xf numFmtId="0" fontId="0" fillId="5" borderId="0" xfId="0" applyFill="1" applyBorder="1"/>
    <xf numFmtId="2" fontId="32" fillId="5" borderId="0" xfId="0" applyNumberFormat="1" applyFont="1" applyFill="1" applyBorder="1" applyAlignment="1">
      <alignment horizontal="center"/>
    </xf>
    <xf numFmtId="2" fontId="7" fillId="12" borderId="50" xfId="11" quotePrefix="1" applyNumberFormat="1" applyFont="1" applyFill="1" applyBorder="1" applyAlignment="1">
      <alignment horizontal="center"/>
    </xf>
    <xf numFmtId="2" fontId="32" fillId="12" borderId="50" xfId="0" applyNumberFormat="1" applyFont="1" applyFill="1" applyBorder="1" applyAlignment="1">
      <alignment horizontal="center"/>
    </xf>
    <xf numFmtId="2" fontId="32" fillId="12" borderId="33" xfId="0" applyNumberFormat="1" applyFont="1" applyFill="1" applyBorder="1" applyAlignment="1">
      <alignment horizontal="center"/>
    </xf>
    <xf numFmtId="2" fontId="32" fillId="12" borderId="48" xfId="0" applyNumberFormat="1" applyFont="1" applyFill="1" applyBorder="1" applyAlignment="1">
      <alignment horizontal="center"/>
    </xf>
    <xf numFmtId="2" fontId="32" fillId="12" borderId="51" xfId="0" applyNumberFormat="1" applyFont="1" applyFill="1" applyBorder="1" applyAlignment="1">
      <alignment horizontal="center"/>
    </xf>
    <xf numFmtId="2" fontId="7" fillId="12" borderId="12" xfId="11" quotePrefix="1" applyNumberFormat="1" applyFont="1" applyFill="1" applyBorder="1" applyAlignment="1">
      <alignment horizontal="center"/>
    </xf>
    <xf numFmtId="2" fontId="32" fillId="12" borderId="12" xfId="0" applyNumberFormat="1" applyFont="1" applyFill="1" applyBorder="1" applyAlignment="1">
      <alignment horizontal="center"/>
    </xf>
    <xf numFmtId="2" fontId="32" fillId="12" borderId="13" xfId="0" applyNumberFormat="1" applyFont="1" applyFill="1" applyBorder="1" applyAlignment="1">
      <alignment horizontal="center"/>
    </xf>
    <xf numFmtId="2" fontId="32" fillId="12" borderId="4" xfId="0" applyNumberFormat="1" applyFont="1" applyFill="1" applyBorder="1" applyAlignment="1">
      <alignment horizontal="center"/>
    </xf>
    <xf numFmtId="2" fontId="32" fillId="12" borderId="52" xfId="0" applyNumberFormat="1" applyFont="1" applyFill="1" applyBorder="1" applyAlignment="1">
      <alignment horizontal="center"/>
    </xf>
    <xf numFmtId="2" fontId="0" fillId="0" borderId="10" xfId="0" applyNumberFormat="1" applyBorder="1" applyAlignment="1">
      <alignment horizontal="right"/>
    </xf>
    <xf numFmtId="2" fontId="2" fillId="0" borderId="50" xfId="10" applyNumberFormat="1" applyBorder="1" applyAlignment="1">
      <alignment horizontal="right"/>
    </xf>
    <xf numFmtId="2" fontId="7" fillId="0" borderId="10" xfId="6" quotePrefix="1" applyNumberFormat="1" applyFont="1" applyFill="1" applyBorder="1" applyAlignment="1">
      <alignment horizontal="right"/>
    </xf>
    <xf numFmtId="2" fontId="7" fillId="0" borderId="50" xfId="6" quotePrefix="1" applyNumberFormat="1" applyFont="1" applyFill="1" applyBorder="1" applyAlignment="1">
      <alignment horizontal="right"/>
    </xf>
    <xf numFmtId="2" fontId="0" fillId="0" borderId="24" xfId="0" applyNumberFormat="1" applyBorder="1" applyAlignment="1">
      <alignment horizontal="right"/>
    </xf>
    <xf numFmtId="0" fontId="36" fillId="10" borderId="25" xfId="0" applyFont="1" applyFill="1" applyBorder="1" applyAlignment="1">
      <alignment horizontal="right" vertical="center"/>
    </xf>
    <xf numFmtId="14" fontId="7" fillId="10" borderId="0" xfId="0" applyNumberFormat="1" applyFont="1" applyFill="1" applyBorder="1" applyAlignment="1">
      <alignment horizontal="left"/>
    </xf>
    <xf numFmtId="0" fontId="20" fillId="11" borderId="18" xfId="0" applyFont="1" applyFill="1" applyBorder="1"/>
    <xf numFmtId="0" fontId="21" fillId="11" borderId="18" xfId="0" applyFont="1" applyFill="1" applyBorder="1"/>
    <xf numFmtId="0" fontId="16" fillId="11" borderId="29" xfId="0" applyFont="1" applyFill="1" applyBorder="1" applyAlignment="1">
      <alignment horizontal="left"/>
    </xf>
    <xf numFmtId="0" fontId="5" fillId="11" borderId="30" xfId="0" applyFont="1" applyFill="1" applyBorder="1" applyAlignment="1">
      <alignment horizontal="center"/>
    </xf>
    <xf numFmtId="0" fontId="5" fillId="11" borderId="31" xfId="0" applyFont="1" applyFill="1" applyBorder="1" applyAlignment="1">
      <alignment horizontal="center"/>
    </xf>
    <xf numFmtId="0" fontId="43" fillId="0" borderId="0" xfId="0" applyFont="1"/>
    <xf numFmtId="0" fontId="16" fillId="11" borderId="30" xfId="0" applyFont="1" applyFill="1" applyBorder="1" applyAlignment="1">
      <alignment horizontal="center"/>
    </xf>
    <xf numFmtId="0" fontId="16" fillId="11" borderId="31" xfId="0" applyFont="1" applyFill="1" applyBorder="1" applyAlignment="1">
      <alignment horizontal="center"/>
    </xf>
    <xf numFmtId="164" fontId="5" fillId="11" borderId="14" xfId="0" applyNumberFormat="1" applyFont="1" applyFill="1" applyBorder="1" applyAlignment="1">
      <alignment horizontal="right"/>
    </xf>
    <xf numFmtId="0" fontId="7" fillId="10" borderId="40" xfId="0" applyFont="1" applyFill="1" applyBorder="1"/>
    <xf numFmtId="164" fontId="5" fillId="11" borderId="11" xfId="0" applyNumberFormat="1" applyFont="1" applyFill="1" applyBorder="1" applyAlignment="1">
      <alignment horizontal="right"/>
    </xf>
    <xf numFmtId="0" fontId="7" fillId="10" borderId="42" xfId="0" applyFont="1" applyFill="1" applyBorder="1"/>
    <xf numFmtId="164" fontId="7" fillId="10" borderId="10" xfId="0" applyNumberFormat="1" applyFont="1" applyFill="1" applyBorder="1" applyAlignment="1">
      <alignment horizontal="center"/>
    </xf>
    <xf numFmtId="164" fontId="7" fillId="10" borderId="12" xfId="0" applyNumberFormat="1" applyFont="1" applyFill="1" applyBorder="1" applyAlignment="1">
      <alignment horizontal="center"/>
    </xf>
    <xf numFmtId="164" fontId="7" fillId="10" borderId="19" xfId="0" applyNumberFormat="1" applyFont="1" applyFill="1" applyBorder="1" applyAlignment="1">
      <alignment horizontal="center"/>
    </xf>
    <xf numFmtId="0" fontId="7" fillId="10" borderId="64" xfId="0" applyFont="1" applyFill="1" applyBorder="1"/>
    <xf numFmtId="0" fontId="17" fillId="10" borderId="64" xfId="0" applyFont="1" applyFill="1" applyBorder="1"/>
    <xf numFmtId="0" fontId="17" fillId="10" borderId="65" xfId="0" applyFont="1" applyFill="1" applyBorder="1"/>
    <xf numFmtId="2" fontId="7" fillId="10" borderId="51" xfId="0" applyNumberFormat="1" applyFont="1" applyFill="1" applyBorder="1" applyAlignment="1">
      <alignment horizontal="center"/>
    </xf>
    <xf numFmtId="164" fontId="7" fillId="10" borderId="17" xfId="0" applyNumberFormat="1" applyFont="1" applyFill="1" applyBorder="1" applyAlignment="1">
      <alignment horizontal="center"/>
    </xf>
    <xf numFmtId="164" fontId="7" fillId="10" borderId="12" xfId="0" applyNumberFormat="1" applyFont="1" applyFill="1" applyBorder="1" applyAlignment="1">
      <alignment horizontal="center"/>
    </xf>
    <xf numFmtId="166" fontId="7" fillId="10" borderId="11" xfId="0" applyNumberFormat="1" applyFont="1" applyFill="1" applyBorder="1"/>
    <xf numFmtId="0" fontId="16" fillId="11" borderId="30" xfId="0" applyFont="1" applyFill="1" applyBorder="1" applyAlignment="1">
      <alignment horizontal="left"/>
    </xf>
    <xf numFmtId="164" fontId="7" fillId="10" borderId="10" xfId="0" applyNumberFormat="1" applyFont="1" applyFill="1" applyBorder="1" applyAlignment="1">
      <alignment horizontal="center"/>
    </xf>
    <xf numFmtId="164" fontId="7" fillId="10" borderId="12" xfId="0" applyNumberFormat="1" applyFont="1" applyFill="1" applyBorder="1" applyAlignment="1">
      <alignment horizontal="center"/>
    </xf>
    <xf numFmtId="0" fontId="1" fillId="0" borderId="0" xfId="14" applyFont="1"/>
    <xf numFmtId="0" fontId="1" fillId="0" borderId="0" xfId="14" quotePrefix="1" applyNumberFormat="1" applyFont="1"/>
    <xf numFmtId="0" fontId="45" fillId="0" borderId="0" xfId="14" quotePrefix="1" applyNumberFormat="1" applyFont="1"/>
    <xf numFmtId="0" fontId="1" fillId="0" borderId="0" xfId="14" applyNumberFormat="1" applyFont="1"/>
    <xf numFmtId="0" fontId="2" fillId="0" borderId="0" xfId="15" quotePrefix="1" applyNumberFormat="1"/>
    <xf numFmtId="166" fontId="2" fillId="0" borderId="0" xfId="15" applyNumberFormat="1"/>
    <xf numFmtId="164" fontId="2" fillId="0" borderId="0" xfId="15" applyNumberFormat="1"/>
    <xf numFmtId="0" fontId="2" fillId="0" borderId="0" xfId="15"/>
    <xf numFmtId="0" fontId="2" fillId="13" borderId="0" xfId="15" applyFill="1"/>
    <xf numFmtId="166" fontId="2" fillId="13" borderId="0" xfId="15" applyNumberFormat="1" applyFill="1"/>
    <xf numFmtId="164" fontId="2" fillId="13" borderId="0" xfId="15" applyNumberFormat="1" applyFill="1"/>
    <xf numFmtId="0" fontId="2" fillId="0" borderId="0" xfId="15" applyFont="1"/>
    <xf numFmtId="0" fontId="2" fillId="13" borderId="0" xfId="15" quotePrefix="1" applyNumberFormat="1" applyFill="1"/>
    <xf numFmtId="0" fontId="2" fillId="0" borderId="0" xfId="14"/>
    <xf numFmtId="0" fontId="2" fillId="0" borderId="0" xfId="14" quotePrefix="1" applyNumberFormat="1"/>
    <xf numFmtId="165" fontId="2" fillId="0" borderId="0" xfId="14" applyNumberFormat="1"/>
    <xf numFmtId="0" fontId="47" fillId="0" borderId="0" xfId="14" applyNumberFormat="1" applyFont="1"/>
    <xf numFmtId="166" fontId="47" fillId="0" borderId="0" xfId="14" quotePrefix="1" applyNumberFormat="1" applyFont="1"/>
    <xf numFmtId="0" fontId="47" fillId="0" borderId="0" xfId="14" applyFont="1"/>
    <xf numFmtId="166" fontId="48" fillId="0" borderId="0" xfId="14" quotePrefix="1" applyNumberFormat="1" applyFont="1"/>
    <xf numFmtId="166" fontId="2" fillId="0" borderId="0" xfId="14" applyNumberFormat="1"/>
    <xf numFmtId="166" fontId="2" fillId="0" borderId="0" xfId="14" quotePrefix="1" applyNumberFormat="1"/>
    <xf numFmtId="166" fontId="2" fillId="0" borderId="0" xfId="16" applyNumberFormat="1"/>
    <xf numFmtId="2" fontId="2" fillId="0" borderId="0" xfId="14" applyNumberFormat="1"/>
    <xf numFmtId="0" fontId="1" fillId="14" borderId="10" xfId="14" applyNumberFormat="1" applyFont="1" applyFill="1" applyBorder="1"/>
    <xf numFmtId="0" fontId="1" fillId="14" borderId="10" xfId="14" applyFont="1" applyFill="1" applyBorder="1"/>
    <xf numFmtId="2" fontId="2" fillId="15" borderId="10" xfId="14" applyNumberFormat="1" applyFill="1" applyBorder="1"/>
    <xf numFmtId="0" fontId="2" fillId="14" borderId="10" xfId="14" quotePrefix="1" applyNumberFormat="1" applyFill="1" applyBorder="1"/>
    <xf numFmtId="2" fontId="2" fillId="14" borderId="10" xfId="14" quotePrefix="1" applyNumberFormat="1" applyFill="1" applyBorder="1"/>
    <xf numFmtId="2" fontId="2" fillId="14" borderId="10" xfId="14" applyNumberFormat="1" applyFont="1" applyFill="1" applyBorder="1"/>
    <xf numFmtId="0" fontId="2" fillId="0" borderId="0" xfId="14" applyFont="1"/>
    <xf numFmtId="0" fontId="2" fillId="16" borderId="14" xfId="14" applyFont="1" applyFill="1" applyBorder="1"/>
    <xf numFmtId="0" fontId="2" fillId="16" borderId="3" xfId="14" applyFill="1" applyBorder="1"/>
    <xf numFmtId="0" fontId="2" fillId="16" borderId="15" xfId="14" applyFill="1" applyBorder="1"/>
    <xf numFmtId="0" fontId="2" fillId="16" borderId="11" xfId="14" applyFont="1" applyFill="1" applyBorder="1"/>
    <xf numFmtId="0" fontId="2" fillId="16" borderId="0" xfId="14" applyFill="1" applyBorder="1"/>
    <xf numFmtId="0" fontId="2" fillId="16" borderId="34" xfId="14" applyFill="1" applyBorder="1"/>
    <xf numFmtId="0" fontId="2" fillId="16" borderId="16" xfId="14" applyFont="1" applyFill="1" applyBorder="1"/>
    <xf numFmtId="0" fontId="2" fillId="16" borderId="18" xfId="14" applyFont="1" applyFill="1" applyBorder="1"/>
    <xf numFmtId="0" fontId="2" fillId="16" borderId="17" xfId="14" applyFill="1" applyBorder="1"/>
    <xf numFmtId="2" fontId="7" fillId="10" borderId="38" xfId="0" applyNumberFormat="1" applyFont="1" applyFill="1" applyBorder="1" applyAlignment="1">
      <alignment horizontal="center"/>
    </xf>
    <xf numFmtId="2" fontId="36" fillId="10" borderId="68" xfId="0" applyNumberFormat="1" applyFont="1" applyFill="1" applyBorder="1" applyAlignment="1">
      <alignment horizontal="center"/>
    </xf>
    <xf numFmtId="2" fontId="36" fillId="10" borderId="6" xfId="0" applyNumberFormat="1" applyFont="1" applyFill="1" applyBorder="1" applyAlignment="1">
      <alignment horizontal="center"/>
    </xf>
    <xf numFmtId="2" fontId="36" fillId="10" borderId="7" xfId="0" applyNumberFormat="1" applyFont="1" applyFill="1" applyBorder="1" applyAlignment="1">
      <alignment horizontal="center"/>
    </xf>
    <xf numFmtId="0" fontId="36" fillId="10" borderId="8" xfId="0" applyFont="1" applyFill="1" applyBorder="1" applyAlignment="1">
      <alignment horizontal="right" vertical="center"/>
    </xf>
    <xf numFmtId="14" fontId="7" fillId="10" borderId="69" xfId="0" applyNumberFormat="1" applyFont="1" applyFill="1" applyBorder="1" applyAlignment="1">
      <alignment horizontal="center"/>
    </xf>
    <xf numFmtId="14" fontId="7" fillId="10" borderId="36" xfId="0" applyNumberFormat="1" applyFont="1" applyFill="1" applyBorder="1" applyAlignment="1">
      <alignment horizontal="center"/>
    </xf>
    <xf numFmtId="164" fontId="7" fillId="10" borderId="36" xfId="0" applyNumberFormat="1" applyFont="1" applyFill="1" applyBorder="1" applyAlignment="1">
      <alignment horizontal="center"/>
    </xf>
    <xf numFmtId="0" fontId="7" fillId="10" borderId="32" xfId="0" applyFont="1" applyFill="1" applyBorder="1"/>
    <xf numFmtId="0" fontId="7" fillId="11" borderId="11" xfId="0" applyFont="1" applyFill="1" applyBorder="1" applyAlignment="1">
      <alignment horizontal="right"/>
    </xf>
    <xf numFmtId="0" fontId="20" fillId="11" borderId="16" xfId="0" applyFont="1" applyFill="1" applyBorder="1"/>
    <xf numFmtId="0" fontId="5" fillId="11" borderId="70" xfId="0" applyFont="1" applyFill="1" applyBorder="1" applyAlignment="1">
      <alignment horizontal="right"/>
    </xf>
    <xf numFmtId="0" fontId="5" fillId="11" borderId="71" xfId="0" applyFont="1" applyFill="1" applyBorder="1" applyAlignment="1">
      <alignment horizontal="right"/>
    </xf>
    <xf numFmtId="0" fontId="5" fillId="11" borderId="72" xfId="0" applyFont="1" applyFill="1" applyBorder="1" applyAlignment="1">
      <alignment horizontal="right"/>
    </xf>
    <xf numFmtId="0" fontId="7" fillId="0" borderId="3" xfId="0" applyFont="1" applyFill="1" applyBorder="1" applyAlignment="1">
      <alignment horizontal="center"/>
    </xf>
    <xf numFmtId="0" fontId="7" fillId="7" borderId="34" xfId="0" applyFont="1" applyFill="1" applyBorder="1" applyAlignment="1">
      <alignment horizontal="center"/>
    </xf>
    <xf numFmtId="0" fontId="7" fillId="7" borderId="0" xfId="10" quotePrefix="1" applyNumberFormat="1" applyFont="1" applyFill="1" applyBorder="1"/>
    <xf numFmtId="0" fontId="7" fillId="17" borderId="69" xfId="0" applyFont="1" applyFill="1" applyBorder="1"/>
    <xf numFmtId="0" fontId="17" fillId="17" borderId="40" xfId="0" applyFont="1" applyFill="1" applyBorder="1"/>
    <xf numFmtId="0" fontId="17" fillId="17" borderId="41" xfId="0" applyFont="1" applyFill="1" applyBorder="1"/>
    <xf numFmtId="0" fontId="7" fillId="17" borderId="36" xfId="0" applyFont="1" applyFill="1" applyBorder="1"/>
    <xf numFmtId="0" fontId="7" fillId="17" borderId="42" xfId="0" applyFont="1" applyFill="1" applyBorder="1"/>
    <xf numFmtId="0" fontId="17" fillId="17" borderId="44" xfId="0" applyFont="1" applyFill="1" applyBorder="1"/>
    <xf numFmtId="0" fontId="17" fillId="17" borderId="45" xfId="0" applyFont="1" applyFill="1" applyBorder="1"/>
    <xf numFmtId="14" fontId="7" fillId="17" borderId="32" xfId="0" applyNumberFormat="1" applyFont="1" applyFill="1" applyBorder="1" applyAlignment="1">
      <alignment horizontal="left"/>
    </xf>
    <xf numFmtId="0" fontId="7" fillId="17" borderId="46" xfId="0" applyFont="1" applyFill="1" applyBorder="1"/>
    <xf numFmtId="0" fontId="7" fillId="17" borderId="38" xfId="0" applyFont="1" applyFill="1" applyBorder="1"/>
    <xf numFmtId="0" fontId="17" fillId="17" borderId="34" xfId="0" applyFont="1" applyFill="1" applyBorder="1"/>
    <xf numFmtId="0" fontId="7" fillId="17" borderId="16" xfId="0" applyFont="1" applyFill="1" applyBorder="1"/>
    <xf numFmtId="0" fontId="17" fillId="17" borderId="18" xfId="0" applyFont="1" applyFill="1" applyBorder="1"/>
    <xf numFmtId="0" fontId="17" fillId="17" borderId="17" xfId="0" applyFont="1" applyFill="1" applyBorder="1"/>
    <xf numFmtId="0" fontId="42" fillId="10" borderId="63" xfId="0" applyFont="1" applyFill="1" applyBorder="1" applyAlignment="1">
      <alignment horizontal="center" vertical="center"/>
    </xf>
    <xf numFmtId="0" fontId="23" fillId="0" borderId="63" xfId="0" applyFont="1" applyBorder="1" applyAlignment="1">
      <alignment horizontal="center" vertical="center"/>
    </xf>
    <xf numFmtId="2" fontId="36" fillId="10" borderId="53" xfId="0" applyNumberFormat="1" applyFont="1" applyFill="1" applyBorder="1" applyAlignment="1">
      <alignment horizontal="center"/>
    </xf>
    <xf numFmtId="0" fontId="41" fillId="10" borderId="28" xfId="0" applyFont="1" applyFill="1" applyBorder="1" applyAlignment="1">
      <alignment horizontal="center"/>
    </xf>
    <xf numFmtId="0" fontId="41" fillId="10" borderId="44" xfId="0" applyFont="1" applyFill="1" applyBorder="1" applyAlignment="1">
      <alignment horizontal="center"/>
    </xf>
    <xf numFmtId="2" fontId="36" fillId="10" borderId="48" xfId="0" applyNumberFormat="1" applyFont="1" applyFill="1" applyBorder="1" applyAlignment="1">
      <alignment horizontal="center"/>
    </xf>
    <xf numFmtId="0" fontId="41" fillId="10" borderId="55" xfId="0" applyFont="1" applyFill="1" applyBorder="1" applyAlignment="1">
      <alignment horizontal="center"/>
    </xf>
    <xf numFmtId="2" fontId="36" fillId="10" borderId="3" xfId="0" applyNumberFormat="1" applyFont="1" applyFill="1" applyBorder="1" applyAlignment="1">
      <alignment horizontal="center"/>
    </xf>
    <xf numFmtId="2" fontId="36" fillId="10" borderId="44" xfId="0" applyNumberFormat="1" applyFont="1" applyFill="1" applyBorder="1" applyAlignment="1">
      <alignment horizontal="center"/>
    </xf>
    <xf numFmtId="164" fontId="7" fillId="10" borderId="54" xfId="0" applyNumberFormat="1" applyFont="1" applyFill="1" applyBorder="1" applyAlignment="1">
      <alignment horizontal="center"/>
    </xf>
    <xf numFmtId="164" fontId="17" fillId="10" borderId="54" xfId="0" applyNumberFormat="1" applyFont="1" applyFill="1" applyBorder="1" applyAlignment="1">
      <alignment horizontal="center"/>
    </xf>
    <xf numFmtId="164" fontId="7" fillId="10" borderId="10" xfId="0" applyNumberFormat="1" applyFont="1" applyFill="1" applyBorder="1" applyAlignment="1">
      <alignment horizontal="center"/>
    </xf>
    <xf numFmtId="164" fontId="7" fillId="10" borderId="50" xfId="0" applyNumberFormat="1" applyFont="1" applyFill="1" applyBorder="1" applyAlignment="1">
      <alignment horizontal="center"/>
    </xf>
    <xf numFmtId="2" fontId="36" fillId="10" borderId="56" xfId="0" applyNumberFormat="1" applyFont="1" applyFill="1" applyBorder="1" applyAlignment="1">
      <alignment horizontal="center"/>
    </xf>
    <xf numFmtId="0" fontId="41" fillId="10" borderId="57" xfId="0" applyFont="1" applyFill="1" applyBorder="1" applyAlignment="1">
      <alignment horizontal="center"/>
    </xf>
    <xf numFmtId="0" fontId="16" fillId="11" borderId="29" xfId="0" applyFont="1" applyFill="1" applyBorder="1" applyAlignment="1">
      <alignment horizontal="left"/>
    </xf>
    <xf numFmtId="0" fontId="14" fillId="0" borderId="30" xfId="0" applyFont="1" applyBorder="1" applyAlignment="1">
      <alignment horizontal="left"/>
    </xf>
    <xf numFmtId="0" fontId="14" fillId="0" borderId="31" xfId="0" applyFont="1" applyBorder="1" applyAlignment="1">
      <alignment horizontal="left"/>
    </xf>
    <xf numFmtId="166" fontId="29" fillId="11" borderId="29" xfId="0" applyNumberFormat="1" applyFont="1" applyFill="1" applyBorder="1" applyAlignment="1">
      <alignment horizontal="center"/>
    </xf>
    <xf numFmtId="0" fontId="30" fillId="11" borderId="31" xfId="0" applyFont="1" applyFill="1" applyBorder="1" applyAlignment="1"/>
    <xf numFmtId="164" fontId="17" fillId="10" borderId="10" xfId="0" applyNumberFormat="1" applyFont="1" applyFill="1" applyBorder="1" applyAlignment="1">
      <alignment horizontal="center"/>
    </xf>
    <xf numFmtId="164" fontId="17" fillId="10" borderId="12" xfId="0" applyNumberFormat="1" applyFont="1" applyFill="1" applyBorder="1" applyAlignment="1">
      <alignment horizontal="center"/>
    </xf>
    <xf numFmtId="164" fontId="7" fillId="10" borderId="19" xfId="0" applyNumberFormat="1" applyFont="1" applyFill="1" applyBorder="1" applyAlignment="1">
      <alignment horizontal="center"/>
    </xf>
    <xf numFmtId="164" fontId="17" fillId="10" borderId="19" xfId="0" applyNumberFormat="1" applyFont="1" applyFill="1" applyBorder="1" applyAlignment="1">
      <alignment horizontal="center"/>
    </xf>
    <xf numFmtId="164" fontId="17" fillId="10" borderId="47" xfId="0" applyNumberFormat="1" applyFont="1" applyFill="1" applyBorder="1" applyAlignment="1">
      <alignment horizontal="center"/>
    </xf>
    <xf numFmtId="2" fontId="7" fillId="10" borderId="54" xfId="0" applyNumberFormat="1" applyFont="1" applyFill="1" applyBorder="1" applyAlignment="1">
      <alignment horizontal="center"/>
    </xf>
    <xf numFmtId="2" fontId="7" fillId="10" borderId="67" xfId="0" applyNumberFormat="1" applyFont="1" applyFill="1" applyBorder="1" applyAlignment="1">
      <alignment horizontal="center"/>
    </xf>
    <xf numFmtId="0" fontId="41" fillId="10" borderId="66" xfId="0" applyFont="1" applyFill="1" applyBorder="1" applyAlignment="1">
      <alignment horizontal="center"/>
    </xf>
    <xf numFmtId="0" fontId="5" fillId="11" borderId="5" xfId="0" applyFont="1" applyFill="1" applyBorder="1" applyAlignment="1">
      <alignment horizontal="center" vertical="center"/>
    </xf>
    <xf numFmtId="0" fontId="0" fillId="0" borderId="21" xfId="0" applyBorder="1" applyAlignment="1">
      <alignment horizontal="center" vertical="center"/>
    </xf>
    <xf numFmtId="2" fontId="32" fillId="3" borderId="37" xfId="0" applyNumberFormat="1" applyFont="1" applyFill="1" applyBorder="1" applyAlignment="1">
      <alignment horizontal="center"/>
    </xf>
    <xf numFmtId="0" fontId="0" fillId="0" borderId="59" xfId="0" applyBorder="1" applyAlignment="1">
      <alignment horizontal="center"/>
    </xf>
    <xf numFmtId="0" fontId="5" fillId="12" borderId="60" xfId="11" quotePrefix="1" applyNumberFormat="1" applyFont="1" applyFill="1" applyBorder="1" applyAlignment="1">
      <alignment horizontal="center"/>
    </xf>
    <xf numFmtId="0" fontId="0" fillId="0" borderId="61" xfId="0" applyBorder="1" applyAlignment="1">
      <alignment horizontal="center"/>
    </xf>
    <xf numFmtId="2" fontId="5" fillId="4" borderId="48" xfId="11" quotePrefix="1" applyNumberFormat="1" applyFont="1" applyFill="1" applyBorder="1" applyAlignment="1">
      <alignment horizontal="center"/>
    </xf>
    <xf numFmtId="0" fontId="0" fillId="0" borderId="15" xfId="0" applyBorder="1" applyAlignment="1">
      <alignment horizontal="center"/>
    </xf>
    <xf numFmtId="2" fontId="13" fillId="4" borderId="51" xfId="0" applyNumberFormat="1" applyFont="1" applyFill="1" applyBorder="1" applyAlignment="1">
      <alignment horizontal="center"/>
    </xf>
    <xf numFmtId="0" fontId="0" fillId="0" borderId="17" xfId="0" applyBorder="1" applyAlignment="1">
      <alignment horizontal="center"/>
    </xf>
    <xf numFmtId="2" fontId="5" fillId="3" borderId="48" xfId="11" quotePrefix="1" applyNumberFormat="1" applyFont="1" applyFill="1" applyBorder="1" applyAlignment="1">
      <alignment horizontal="center"/>
    </xf>
    <xf numFmtId="0" fontId="0" fillId="0" borderId="55" xfId="0" applyBorder="1" applyAlignment="1">
      <alignment horizontal="center"/>
    </xf>
    <xf numFmtId="2" fontId="13" fillId="3" borderId="51" xfId="0" applyNumberFormat="1" applyFont="1" applyFill="1" applyBorder="1" applyAlignment="1">
      <alignment horizontal="center"/>
    </xf>
    <xf numFmtId="0" fontId="0" fillId="0" borderId="58" xfId="0" applyBorder="1" applyAlignment="1">
      <alignment horizontal="center"/>
    </xf>
    <xf numFmtId="0" fontId="1" fillId="14" borderId="10" xfId="14" applyNumberFormat="1" applyFont="1" applyFill="1" applyBorder="1" applyAlignment="1">
      <alignment horizontal="center"/>
    </xf>
    <xf numFmtId="0" fontId="1" fillId="14" borderId="50" xfId="14" applyNumberFormat="1" applyFont="1" applyFill="1" applyBorder="1" applyAlignment="1">
      <alignment horizontal="center"/>
    </xf>
    <xf numFmtId="0" fontId="1" fillId="14" borderId="42" xfId="14" applyNumberFormat="1" applyFont="1" applyFill="1" applyBorder="1" applyAlignment="1">
      <alignment horizontal="center"/>
    </xf>
    <xf numFmtId="0" fontId="1" fillId="14" borderId="24" xfId="14" applyNumberFormat="1" applyFont="1" applyFill="1" applyBorder="1" applyAlignment="1">
      <alignment horizontal="center"/>
    </xf>
  </cellXfs>
  <cellStyles count="20">
    <cellStyle name="Followed Hyperlink" xfId="17" builtinId="9" hidden="1"/>
    <cellStyle name="Followed Hyperlink" xfId="18" builtinId="9" hidden="1"/>
    <cellStyle name="Followed Hyperlink" xfId="19" builtinId="9" hidden="1"/>
    <cellStyle name="Hyperlink 2" xfId="1"/>
    <cellStyle name="Normal" xfId="0" builtinId="0"/>
    <cellStyle name="Normal 2" xfId="2"/>
    <cellStyle name="Normal 3" xfId="3"/>
    <cellStyle name="Normal 3 2" xfId="15"/>
    <cellStyle name="Normal 4" xfId="4"/>
    <cellStyle name="Normal 5" xfId="5"/>
    <cellStyle name="Normal_2007-134 run 1" xfId="16"/>
    <cellStyle name="Normal_2011-199 Run 1 Williams" xfId="6"/>
    <cellStyle name="Normal_2011-199 Run 3 Newsome" xfId="7"/>
    <cellStyle name="Normal_2011-249 Run 2 Newsome" xfId="8"/>
    <cellStyle name="Normal_2012-033 run 2 newsome" xfId="9"/>
    <cellStyle name="Normal_2012-033 Run 4 Newsome" xfId="10"/>
    <cellStyle name="Normal_EA MS run11" xfId="14"/>
    <cellStyle name="Normal_EA MS run11_1" xfId="11"/>
    <cellStyle name="Normal_EA MS run11_1 2" xfId="12"/>
    <cellStyle name="Normal_Info1" xfId="13"/>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769517382087"/>
          <c:y val="0.105485666722981"/>
          <c:w val="0.75077035872950504"/>
          <c:h val="0.72152196038518801"/>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layout>
                <c:manualLayout>
                  <c:x val="-0.114167442089261"/>
                  <c:y val="-0.128699754991907"/>
                </c:manualLayout>
              </c:layout>
              <c:numFmt formatCode="General"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trendlineLbl>
          </c:trendline>
          <c:xVal>
            <c:numRef>
              <c:f>'Run 1'!$D$129:$D$130</c:f>
              <c:numCache>
                <c:formatCode>0.000</c:formatCode>
                <c:ptCount val="2"/>
                <c:pt idx="0">
                  <c:v>-14.384125000000001</c:v>
                </c:pt>
                <c:pt idx="1">
                  <c:v>37.598500000000001</c:v>
                </c:pt>
              </c:numCache>
            </c:numRef>
          </c:xVal>
          <c:yVal>
            <c:numRef>
              <c:f>'Run 1'!$E$129:$E$130</c:f>
              <c:numCache>
                <c:formatCode>0.000</c:formatCode>
                <c:ptCount val="2"/>
                <c:pt idx="0">
                  <c:v>-28.279</c:v>
                </c:pt>
                <c:pt idx="1">
                  <c:v>24.361999999999998</c:v>
                </c:pt>
              </c:numCache>
            </c:numRef>
          </c:yVal>
          <c:smooth val="0"/>
        </c:ser>
        <c:dLbls>
          <c:showLegendKey val="0"/>
          <c:showVal val="0"/>
          <c:showCatName val="0"/>
          <c:showSerName val="0"/>
          <c:showPercent val="0"/>
          <c:showBubbleSize val="0"/>
        </c:dLbls>
        <c:axId val="65550592"/>
        <c:axId val="65585152"/>
      </c:scatterChart>
      <c:valAx>
        <c:axId val="65550592"/>
        <c:scaling>
          <c:orientation val="minMax"/>
        </c:scaling>
        <c:delete val="0"/>
        <c:axPos val="b"/>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585152"/>
        <c:crossesAt val="-35"/>
        <c:crossBetween val="midCat"/>
      </c:valAx>
      <c:valAx>
        <c:axId val="6558515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550592"/>
        <c:crossesAt val="-35"/>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84002712681801"/>
          <c:y val="0.113636615848313"/>
          <c:w val="0.76852083490317302"/>
          <c:h val="0.70000155362560701"/>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layout>
                <c:manualLayout>
                  <c:x val="-9.7781466426859698E-2"/>
                  <c:y val="-0.128699754991907"/>
                </c:manualLayout>
              </c:layout>
              <c:numFmt formatCode="General"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trendlineLbl>
          </c:trendline>
          <c:xVal>
            <c:numRef>
              <c:f>'Run 1'!$D$116:$D$117</c:f>
              <c:numCache>
                <c:formatCode>0.000</c:formatCode>
                <c:ptCount val="2"/>
                <c:pt idx="0">
                  <c:v>-3.98325</c:v>
                </c:pt>
                <c:pt idx="1">
                  <c:v>28.52975</c:v>
                </c:pt>
              </c:numCache>
            </c:numRef>
          </c:xVal>
          <c:yVal>
            <c:numRef>
              <c:f>'Run 1'!$E$116:$E$117</c:f>
              <c:numCache>
                <c:formatCode>0.000</c:formatCode>
                <c:ptCount val="2"/>
                <c:pt idx="0">
                  <c:v>-4.6159999999999997</c:v>
                </c:pt>
                <c:pt idx="1">
                  <c:v>27.888000000000002</c:v>
                </c:pt>
              </c:numCache>
            </c:numRef>
          </c:yVal>
          <c:smooth val="0"/>
        </c:ser>
        <c:dLbls>
          <c:showLegendKey val="0"/>
          <c:showVal val="0"/>
          <c:showCatName val="0"/>
          <c:showSerName val="0"/>
          <c:showPercent val="0"/>
          <c:showBubbleSize val="0"/>
        </c:dLbls>
        <c:axId val="65949696"/>
        <c:axId val="65951232"/>
      </c:scatterChart>
      <c:valAx>
        <c:axId val="65949696"/>
        <c:scaling>
          <c:orientation val="minMax"/>
        </c:scaling>
        <c:delete val="0"/>
        <c:axPos val="b"/>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951232"/>
        <c:crossesAt val="-35"/>
        <c:crossBetween val="midCat"/>
      </c:valAx>
      <c:valAx>
        <c:axId val="6595123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949696"/>
        <c:crossesAt val="-35"/>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769517382087"/>
          <c:y val="0.105485666722981"/>
          <c:w val="0.75077035872950504"/>
          <c:h val="0.72152196038518801"/>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layout>
                <c:manualLayout>
                  <c:x val="-0.114167442089261"/>
                  <c:y val="-0.128699754991907"/>
                </c:manualLayout>
              </c:layout>
              <c:numFmt formatCode="General"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trendlineLbl>
          </c:trendline>
          <c:xVal>
            <c:numRef>
              <c:f>'Run 2'!$D$93:$D$94</c:f>
              <c:numCache>
                <c:formatCode>0.000</c:formatCode>
                <c:ptCount val="2"/>
                <c:pt idx="0">
                  <c:v>-14.454249999999998</c:v>
                </c:pt>
                <c:pt idx="1">
                  <c:v>37.427250000000001</c:v>
                </c:pt>
              </c:numCache>
            </c:numRef>
          </c:xVal>
          <c:yVal>
            <c:numRef>
              <c:f>'Run 2'!$E$93:$E$94</c:f>
              <c:numCache>
                <c:formatCode>0.000</c:formatCode>
                <c:ptCount val="2"/>
                <c:pt idx="0">
                  <c:v>-28.279</c:v>
                </c:pt>
                <c:pt idx="1">
                  <c:v>24.361999999999998</c:v>
                </c:pt>
              </c:numCache>
            </c:numRef>
          </c:yVal>
          <c:smooth val="0"/>
        </c:ser>
        <c:dLbls>
          <c:showLegendKey val="0"/>
          <c:showVal val="0"/>
          <c:showCatName val="0"/>
          <c:showSerName val="0"/>
          <c:showPercent val="0"/>
          <c:showBubbleSize val="0"/>
        </c:dLbls>
        <c:axId val="137795456"/>
        <c:axId val="137796992"/>
      </c:scatterChart>
      <c:valAx>
        <c:axId val="137795456"/>
        <c:scaling>
          <c:orientation val="minMax"/>
        </c:scaling>
        <c:delete val="0"/>
        <c:axPos val="b"/>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7796992"/>
        <c:crossesAt val="-35"/>
        <c:crossBetween val="midCat"/>
      </c:valAx>
      <c:valAx>
        <c:axId val="13779699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7795456"/>
        <c:crossesAt val="-35"/>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84002712681801"/>
          <c:y val="0.113636615848313"/>
          <c:w val="0.76852083490317302"/>
          <c:h val="0.70000155362560701"/>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layout>
                <c:manualLayout>
                  <c:x val="-9.7781466426859698E-2"/>
                  <c:y val="-0.128699754991907"/>
                </c:manualLayout>
              </c:layout>
              <c:numFmt formatCode="General"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trendlineLbl>
          </c:trendline>
          <c:xVal>
            <c:numRef>
              <c:f>'Run 2'!$D$80:$D$81</c:f>
              <c:numCache>
                <c:formatCode>0.000</c:formatCode>
                <c:ptCount val="2"/>
                <c:pt idx="0">
                  <c:v>-4.0263749999999998</c:v>
                </c:pt>
                <c:pt idx="1">
                  <c:v>28.394499999999997</c:v>
                </c:pt>
              </c:numCache>
            </c:numRef>
          </c:xVal>
          <c:yVal>
            <c:numRef>
              <c:f>'Run 2'!$E$80:$E$81</c:f>
              <c:numCache>
                <c:formatCode>0.000</c:formatCode>
                <c:ptCount val="2"/>
                <c:pt idx="0">
                  <c:v>-4.6159999999999997</c:v>
                </c:pt>
                <c:pt idx="1">
                  <c:v>27.888000000000002</c:v>
                </c:pt>
              </c:numCache>
            </c:numRef>
          </c:yVal>
          <c:smooth val="0"/>
        </c:ser>
        <c:dLbls>
          <c:showLegendKey val="0"/>
          <c:showVal val="0"/>
          <c:showCatName val="0"/>
          <c:showSerName val="0"/>
          <c:showPercent val="0"/>
          <c:showBubbleSize val="0"/>
        </c:dLbls>
        <c:axId val="137815168"/>
        <c:axId val="137816704"/>
      </c:scatterChart>
      <c:valAx>
        <c:axId val="137815168"/>
        <c:scaling>
          <c:orientation val="minMax"/>
        </c:scaling>
        <c:delete val="0"/>
        <c:axPos val="b"/>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7816704"/>
        <c:crossesAt val="-35"/>
        <c:crossBetween val="midCat"/>
      </c:valAx>
      <c:valAx>
        <c:axId val="13781670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7815168"/>
        <c:crossesAt val="-35"/>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152401</xdr:rowOff>
    </xdr:from>
    <xdr:to>
      <xdr:col>10</xdr:col>
      <xdr:colOff>19050</xdr:colOff>
      <xdr:row>13</xdr:row>
      <xdr:rowOff>180975</xdr:rowOff>
    </xdr:to>
    <xdr:sp macro="" textlink="">
      <xdr:nvSpPr>
        <xdr:cNvPr id="3" name="Rectangle 2"/>
        <xdr:cNvSpPr/>
      </xdr:nvSpPr>
      <xdr:spPr>
        <a:xfrm>
          <a:off x="0" y="1676401"/>
          <a:ext cx="10325100" cy="981074"/>
        </a:xfrm>
        <a:prstGeom prst="rect">
          <a:avLst/>
        </a:prstGeom>
        <a:solidFill>
          <a:srgbClr val="9A9779"/>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0</xdr:col>
      <xdr:colOff>483627</xdr:colOff>
      <xdr:row>9</xdr:row>
      <xdr:rowOff>76200</xdr:rowOff>
    </xdr:from>
    <xdr:to>
      <xdr:col>1</xdr:col>
      <xdr:colOff>161925</xdr:colOff>
      <xdr:row>13</xdr:row>
      <xdr:rowOff>180975</xdr:rowOff>
    </xdr:to>
    <xdr:pic>
      <xdr:nvPicPr>
        <xdr:cNvPr id="61058"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1343" t="4256" r="11411" b="34042"/>
        <a:stretch>
          <a:fillRect/>
        </a:stretch>
      </xdr:blipFill>
      <xdr:spPr bwMode="auto">
        <a:xfrm>
          <a:off x="483627" y="1790700"/>
          <a:ext cx="1164198"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1028699</xdr:colOff>
      <xdr:row>8</xdr:row>
      <xdr:rowOff>142875</xdr:rowOff>
    </xdr:from>
    <xdr:to>
      <xdr:col>8</xdr:col>
      <xdr:colOff>723900</xdr:colOff>
      <xdr:row>13</xdr:row>
      <xdr:rowOff>171450</xdr:rowOff>
    </xdr:to>
    <xdr:sp macro="" textlink="">
      <xdr:nvSpPr>
        <xdr:cNvPr id="5" name="TextBox 4"/>
        <xdr:cNvSpPr txBox="1"/>
      </xdr:nvSpPr>
      <xdr:spPr bwMode="auto">
        <a:xfrm>
          <a:off x="1619249" y="1666875"/>
          <a:ext cx="7239001" cy="981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a:solidFill>
                <a:srgbClr val="8F2E00"/>
              </a:solidFill>
              <a:latin typeface="Century Schoolbook" pitchFamily="18" charset="0"/>
            </a:rPr>
            <a:t>Stable Isotope</a:t>
          </a:r>
          <a:r>
            <a:rPr lang="en-US" sz="3600" b="0" baseline="0">
              <a:solidFill>
                <a:srgbClr val="8F2E00"/>
              </a:solidFill>
              <a:latin typeface="Century Schoolbook" pitchFamily="18" charset="0"/>
            </a:rPr>
            <a:t> Facility</a:t>
          </a:r>
        </a:p>
      </xdr:txBody>
    </xdr:sp>
    <xdr:clientData/>
  </xdr:twoCellAnchor>
  <xdr:twoCellAnchor editAs="oneCell">
    <xdr:from>
      <xdr:col>0</xdr:col>
      <xdr:colOff>9525</xdr:colOff>
      <xdr:row>0</xdr:row>
      <xdr:rowOff>9525</xdr:rowOff>
    </xdr:from>
    <xdr:to>
      <xdr:col>10</xdr:col>
      <xdr:colOff>25400</xdr:colOff>
      <xdr:row>12</xdr:row>
      <xdr:rowOff>21581</xdr:rowOff>
    </xdr:to>
    <xdr:pic>
      <xdr:nvPicPr>
        <xdr:cNvPr id="61060"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 y="9525"/>
          <a:ext cx="11801475" cy="22980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285750</xdr:colOff>
      <xdr:row>132</xdr:row>
      <xdr:rowOff>66675</xdr:rowOff>
    </xdr:from>
    <xdr:to>
      <xdr:col>10</xdr:col>
      <xdr:colOff>504825</xdr:colOff>
      <xdr:row>146</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95250</xdr:colOff>
      <xdr:row>114</xdr:row>
      <xdr:rowOff>28575</xdr:rowOff>
    </xdr:from>
    <xdr:to>
      <xdr:col>10</xdr:col>
      <xdr:colOff>304800</xdr:colOff>
      <xdr:row>127</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285750</xdr:colOff>
      <xdr:row>96</xdr:row>
      <xdr:rowOff>66675</xdr:rowOff>
    </xdr:from>
    <xdr:to>
      <xdr:col>10</xdr:col>
      <xdr:colOff>504825</xdr:colOff>
      <xdr:row>110</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95250</xdr:colOff>
      <xdr:row>78</xdr:row>
      <xdr:rowOff>28575</xdr:rowOff>
    </xdr:from>
    <xdr:to>
      <xdr:col>10</xdr:col>
      <xdr:colOff>304800</xdr:colOff>
      <xdr:row>91</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66674</xdr:rowOff>
    </xdr:from>
    <xdr:to>
      <xdr:col>9</xdr:col>
      <xdr:colOff>438149</xdr:colOff>
      <xdr:row>52</xdr:row>
      <xdr:rowOff>95250</xdr:rowOff>
    </xdr:to>
    <xdr:sp macro="" textlink="">
      <xdr:nvSpPr>
        <xdr:cNvPr id="4" name="TextBox 3"/>
        <xdr:cNvSpPr txBox="1"/>
      </xdr:nvSpPr>
      <xdr:spPr bwMode="auto">
        <a:xfrm>
          <a:off x="38100" y="66674"/>
          <a:ext cx="9925049" cy="8486776"/>
        </a:xfrm>
        <a:prstGeom prst="rect">
          <a:avLst/>
        </a:prstGeom>
        <a:solidFill>
          <a:srgbClr val="F5F5C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200" b="1">
            <a:solidFill>
              <a:schemeClr val="bg1"/>
            </a:solidFill>
            <a:latin typeface="Times New Roman" pitchFamily="18" charset="0"/>
            <a:cs typeface="Times New Roman" pitchFamily="18" charset="0"/>
          </a:endParaRPr>
        </a:p>
        <a:p>
          <a:endParaRPr lang="en-US" sz="2000" b="1" u="none">
            <a:solidFill>
              <a:schemeClr val="tx1"/>
            </a:solidFill>
            <a:latin typeface="Times New Roman" pitchFamily="18" charset="0"/>
            <a:cs typeface="Times New Roman" pitchFamily="18" charset="0"/>
          </a:endParaRPr>
        </a:p>
        <a:p>
          <a:endParaRPr lang="en-US" sz="2000" b="1" u="none">
            <a:solidFill>
              <a:schemeClr val="tx1"/>
            </a:solidFill>
            <a:latin typeface="Times New Roman" pitchFamily="18" charset="0"/>
            <a:cs typeface="Times New Roman" pitchFamily="18" charset="0"/>
          </a:endParaRPr>
        </a:p>
        <a:p>
          <a:r>
            <a:rPr lang="en-US" sz="2000" b="1" u="none">
              <a:solidFill>
                <a:schemeClr val="tx1"/>
              </a:solidFill>
              <a:latin typeface="Times New Roman" pitchFamily="18" charset="0"/>
              <a:cs typeface="Times New Roman" pitchFamily="18" charset="0"/>
            </a:rPr>
            <a:t>Principal of operation</a:t>
          </a:r>
          <a:endParaRPr lang="en-US" sz="1200" b="1">
            <a:solidFill>
              <a:schemeClr val="tx1"/>
            </a:solidFill>
            <a:latin typeface="Times New Roman" pitchFamily="18" charset="0"/>
            <a:cs typeface="Times New Roman" pitchFamily="18" charset="0"/>
          </a:endParaRPr>
        </a:p>
        <a:p>
          <a:r>
            <a:rPr lang="en-US" sz="1200" b="1">
              <a:solidFill>
                <a:schemeClr val="tx1"/>
              </a:solidFill>
              <a:latin typeface="Times New Roman" pitchFamily="18" charset="0"/>
              <a:cs typeface="Times New Roman" pitchFamily="18" charset="0"/>
            </a:rPr>
            <a:t>●The Finnigan DeltaPlus XP is run in continuous flow mode and connected to either a</a:t>
          </a:r>
          <a:r>
            <a:rPr lang="en-US" sz="1200" b="1" baseline="0">
              <a:solidFill>
                <a:schemeClr val="tx1"/>
              </a:solidFill>
              <a:latin typeface="Times New Roman" pitchFamily="18" charset="0"/>
              <a:cs typeface="Times New Roman" pitchFamily="18" charset="0"/>
            </a:rPr>
            <a:t> Carlo Erba 1110 or </a:t>
          </a:r>
          <a:r>
            <a:rPr lang="en-US" sz="1200" b="1">
              <a:solidFill>
                <a:schemeClr val="tx1"/>
              </a:solidFill>
              <a:latin typeface="Times New Roman" pitchFamily="18" charset="0"/>
              <a:cs typeface="Times New Roman" pitchFamily="18" charset="0"/>
            </a:rPr>
            <a:t>a Costech 4010 elemental analyzer via a Finnigan ConFlo III interface.</a:t>
          </a:r>
        </a:p>
        <a:p>
          <a:r>
            <a:rPr lang="en-US" sz="1200" b="1">
              <a:solidFill>
                <a:schemeClr val="tx1"/>
              </a:solidFill>
              <a:latin typeface="Times New Roman" pitchFamily="18" charset="0"/>
              <a:cs typeface="Times New Roman" pitchFamily="18" charset="0"/>
            </a:rPr>
            <a:t>●A sample contained within a tin capsule is dropped into a combustion reactor held at 1020°C. For nitrogen and carbon analysis, the combustion reactor contains chromium oxide for oxidation and silvered cobaltous/cobaltic oxide for removal of sulfur. When the tin capsule is exposed to a gas flow temporarily enriched with ultra-high purity oxygen (25-30 mL min-1), flash combustion occurs which raises the temperature of the sample to &gt;1700°C. The encapsulated sample, depending on its composition, combusts generating one or more of these gases: N2, NxOx, CO2, and H2O. The reduction reactor contains reduced copper wires for the reduction of nitrogen oxides to N2 and the removal of excess O2.  An adsorption trap containing magnesium perchlorate removes the H2O. The remaining N2 and CO2 gases travel through a Porapak Q chromatographic column (80-100 mL min-1 at 50˚C) as the carrier gas and then moves to the ConFlo III open-split interface.   </a:t>
          </a:r>
        </a:p>
        <a:p>
          <a:r>
            <a:rPr lang="en-US" sz="1200" b="1">
              <a:solidFill>
                <a:schemeClr val="tx1"/>
              </a:solidFill>
              <a:latin typeface="Times New Roman" pitchFamily="18" charset="0"/>
              <a:cs typeface="Times New Roman" pitchFamily="18" charset="0"/>
            </a:rPr>
            <a:t>●The gas then moves through the ConFlo III to the Finnigan DeltaPlus XP mass spectrometer.  Reference gases are pulsed by the ConFlo III into the mass spectrometer for proper mass balance.</a:t>
          </a:r>
        </a:p>
        <a:p>
          <a:endParaRPr lang="en-US" sz="1200" b="1">
            <a:solidFill>
              <a:schemeClr val="tx1"/>
            </a:solidFill>
            <a:latin typeface="Times New Roman" pitchFamily="18" charset="0"/>
            <a:cs typeface="Times New Roman" pitchFamily="18" charset="0"/>
          </a:endParaRPr>
        </a:p>
        <a:p>
          <a:r>
            <a:rPr lang="en-US" sz="2000" b="1">
              <a:solidFill>
                <a:schemeClr val="tx1"/>
              </a:solidFill>
              <a:effectLst/>
              <a:latin typeface="Times New Roman" pitchFamily="18" charset="0"/>
              <a:ea typeface="+mn-ea"/>
              <a:cs typeface="Times New Roman" pitchFamily="18" charset="0"/>
            </a:rPr>
            <a:t>QA/QC</a:t>
          </a:r>
          <a:endParaRPr lang="en-US" sz="20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Quality assurance of carbon and nitrogen isotope composition of solids is based on the standard uncertainty of the known value of the secondary laboratory reference material calculated on multiple analyses.  For carbon isotope composition, if the standard uncertainty is greater than 0.15‰, the unknowns are re-analyzed (until the 2-sigma expanded standard uncertainty of the result is better than 0.3‰).  The carbon isotopic composition is reported in per mil relative to VPDB scale such that USGS40 glutamic acid, USGS41 glutamic acid, and NIST 8542 sucrose ANU, respectively are -26.24‰, +37.76‰, and -10.05‰.  For nitrogen isotope ratio composition, if the standard uncertainty is greater than 0.2‰, the unknowns are re-analyzed (until the 2-sigma expanded standard uncertainty of the result is better than 0.4‰).  The nitrogen isotopic composition is reported in per mil relative to nitrogen in air on a scale such that USGS40 glutamic acid, USGS41 glutamic acid, and NIST8549 potassium nitrate, respectively are -4.52‰, +47.57‰, and 4.36‰.</a:t>
          </a:r>
          <a:endParaRPr lang="en-US" sz="1200" b="1">
            <a:solidFill>
              <a:schemeClr val="tx1"/>
            </a:solidFill>
            <a:effectLst/>
            <a:latin typeface="Times New Roman" pitchFamily="18" charset="0"/>
            <a:cs typeface="Times New Roman" pitchFamily="18" charset="0"/>
          </a:endParaRPr>
        </a:p>
        <a:p>
          <a:endParaRPr lang="en-US" sz="1200" b="1">
            <a:solidFill>
              <a:schemeClr val="tx1"/>
            </a:solidFill>
            <a:latin typeface="Times New Roman" pitchFamily="18" charset="0"/>
            <a:cs typeface="Times New Roman" pitchFamily="18" charset="0"/>
          </a:endParaRPr>
        </a:p>
        <a:p>
          <a:r>
            <a:rPr lang="en-US" sz="2000" b="1">
              <a:solidFill>
                <a:schemeClr val="tx1"/>
              </a:solidFill>
              <a:effectLst/>
              <a:latin typeface="Times New Roman" pitchFamily="18" charset="0"/>
              <a:ea typeface="+mn-ea"/>
              <a:cs typeface="Times New Roman" pitchFamily="18" charset="0"/>
            </a:rPr>
            <a:t>Normalization </a:t>
          </a:r>
          <a:endParaRPr lang="en-US" sz="20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Whenever isotopic analyses are performed, reference materials must be included with the unknowns.  In general two ‘bracketing’ reference materials should be used for correcting purposes.  These reference materials ideally would be similar in chemical complexity to the unknowns but have very different isotopic compositions.  Using two such reference materials, you can generate two linear equations, one for each referenece material.  Since these linear equations will have the same slope and intercept, combining the two equations will generate a single linear equation that can be used to correct the unknowns.</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The linear equation is derived as follows:</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Slope (m):  m=[</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1-known –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2-known] /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1-measured –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2-measured]</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Intercept (b):  b=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1-known – [m*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1-measured]</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Normalization equation:</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SA-COR  =  m*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SA-measured + b</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Where: </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1-known = the accepted delta value of reference material 1</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2-known = the accepted delta value of reference material 2</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1-measured = the measured delta value of reference material 1</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2-measured = the measured delta value of reference material 2</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SA-measured = measured delta value of sample</a:t>
          </a:r>
          <a:endParaRPr lang="en-US" sz="1200" b="1">
            <a:solidFill>
              <a:schemeClr val="tx1"/>
            </a:solidFill>
            <a:effectLst/>
            <a:latin typeface="Times New Roman" pitchFamily="18" charset="0"/>
            <a:cs typeface="Times New Roman" pitchFamily="18" charset="0"/>
          </a:endParaRPr>
        </a:p>
        <a:p>
          <a:r>
            <a:rPr lang="el-GR" sz="1100" b="1">
              <a:solidFill>
                <a:schemeClr val="tx1"/>
              </a:solidFill>
              <a:effectLst/>
              <a:latin typeface="Times New Roman" pitchFamily="18" charset="0"/>
              <a:ea typeface="+mn-ea"/>
              <a:cs typeface="Times New Roman" pitchFamily="18" charset="0"/>
            </a:rPr>
            <a:t>δ</a:t>
          </a:r>
          <a:r>
            <a:rPr lang="en-US" sz="1100" b="1">
              <a:solidFill>
                <a:schemeClr val="tx1"/>
              </a:solidFill>
              <a:effectLst/>
              <a:latin typeface="Times New Roman" pitchFamily="18" charset="0"/>
              <a:ea typeface="+mn-ea"/>
              <a:cs typeface="Times New Roman" pitchFamily="18" charset="0"/>
            </a:rPr>
            <a:t>SA-COR = corrected delta value of sample</a:t>
          </a:r>
          <a:endParaRPr lang="en-US" sz="1200" b="1">
            <a:solidFill>
              <a:schemeClr val="tx1"/>
            </a:solidFill>
            <a:latin typeface="Times New Roman" pitchFamily="18" charset="0"/>
            <a:cs typeface="Times New Roman" pitchFamily="18" charset="0"/>
          </a:endParaRPr>
        </a:p>
      </xdr:txBody>
    </xdr:sp>
    <xdr:clientData/>
  </xdr:twoCellAnchor>
  <xdr:oneCellAnchor>
    <xdr:from>
      <xdr:col>0</xdr:col>
      <xdr:colOff>47625</xdr:colOff>
      <xdr:row>0</xdr:row>
      <xdr:rowOff>76199</xdr:rowOff>
    </xdr:from>
    <xdr:ext cx="9915525" cy="542925"/>
    <xdr:sp macro="" textlink="">
      <xdr:nvSpPr>
        <xdr:cNvPr id="9" name="TextBox 8"/>
        <xdr:cNvSpPr txBox="1"/>
      </xdr:nvSpPr>
      <xdr:spPr>
        <a:xfrm>
          <a:off x="47625" y="76199"/>
          <a:ext cx="9915525" cy="542925"/>
        </a:xfrm>
        <a:prstGeom prst="rect">
          <a:avLst/>
        </a:prstGeom>
        <a:solidFill>
          <a:srgbClr val="9A9779"/>
        </a:solidFill>
        <a:ln w="57150"/>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b="1" baseline="30000">
              <a:solidFill>
                <a:srgbClr val="8F2E00"/>
              </a:solidFill>
              <a:effectLst/>
              <a:latin typeface="+mn-lt"/>
              <a:ea typeface="+mn-ea"/>
              <a:cs typeface="+mn-cs"/>
            </a:rPr>
            <a:t>13</a:t>
          </a:r>
          <a:r>
            <a:rPr lang="en-US" sz="2400" b="1" baseline="0">
              <a:solidFill>
                <a:srgbClr val="8F2E00"/>
              </a:solidFill>
              <a:effectLst/>
              <a:latin typeface="+mn-lt"/>
              <a:ea typeface="+mn-ea"/>
              <a:cs typeface="+mn-cs"/>
            </a:rPr>
            <a:t>C and </a:t>
          </a:r>
          <a:r>
            <a:rPr lang="en-US" sz="2400" b="1" baseline="30000">
              <a:solidFill>
                <a:srgbClr val="8F2E00"/>
              </a:solidFill>
              <a:effectLst/>
              <a:latin typeface="+mn-lt"/>
              <a:ea typeface="+mn-ea"/>
              <a:cs typeface="+mn-cs"/>
            </a:rPr>
            <a:t>15</a:t>
          </a:r>
          <a:r>
            <a:rPr lang="en-US" sz="2400" b="1" baseline="0">
              <a:solidFill>
                <a:srgbClr val="8F2E00"/>
              </a:solidFill>
              <a:effectLst/>
              <a:latin typeface="+mn-lt"/>
              <a:ea typeface="+mn-ea"/>
              <a:cs typeface="+mn-cs"/>
            </a:rPr>
            <a:t>N analyses of solids</a:t>
          </a:r>
          <a:endParaRPr lang="en-US" sz="2400" baseline="0">
            <a:solidFill>
              <a:srgbClr val="8F2E00"/>
            </a:solidFill>
            <a:effectLst/>
          </a:endParaRPr>
        </a:p>
        <a:p>
          <a:endParaRPr lang="en-US" sz="1100"/>
        </a:p>
      </xdr:txBody>
    </xdr:sp>
    <xdr:clientData/>
  </xdr:oneCellAnchor>
  <xdr:twoCellAnchor editAs="oneCell">
    <xdr:from>
      <xdr:col>0</xdr:col>
      <xdr:colOff>114300</xdr:colOff>
      <xdr:row>52</xdr:row>
      <xdr:rowOff>104775</xdr:rowOff>
    </xdr:from>
    <xdr:to>
      <xdr:col>1</xdr:col>
      <xdr:colOff>4610100</xdr:colOff>
      <xdr:row>95</xdr:row>
      <xdr:rowOff>104775</xdr:rowOff>
    </xdr:to>
    <xdr:pic>
      <xdr:nvPicPr>
        <xdr:cNvPr id="77122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8562975"/>
          <a:ext cx="5105400" cy="7258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2009-211%20run3%20Pendal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raigcook/Documents/Microsoft%20User%20Data/Office%202011%20AutoRecovery/Shikha/data/Documents%20and%20Settings/thermo/Desktop/EA%20Results/Clementz/2007-134/2007-134%20run%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nal"/>
      <sheetName val="Sorted"/>
      <sheetName val="Run 3"/>
    </sheetNames>
    <sheetDataSet>
      <sheetData sheetId="0" refreshError="1"/>
      <sheetData sheetId="1">
        <row r="1">
          <cell r="A1" t="str">
            <v>Time Code</v>
          </cell>
          <cell r="B1" t="str">
            <v>Line</v>
          </cell>
          <cell r="C1" t="str">
            <v>Identifier 1</v>
          </cell>
          <cell r="D1" t="str">
            <v>Amount</v>
          </cell>
          <cell r="E1" t="str">
            <v>Ampl  28</v>
          </cell>
          <cell r="F1" t="str">
            <v>d 15N/14N</v>
          </cell>
          <cell r="G1" t="str">
            <v>Ampl  44</v>
          </cell>
          <cell r="H1" t="str">
            <v>d 13C/12C</v>
          </cell>
        </row>
        <row r="2">
          <cell r="A2" t="str">
            <v>2009/11/09 15:03:44</v>
          </cell>
          <cell r="B2">
            <v>1</v>
          </cell>
          <cell r="C2" t="str">
            <v>UWSIF23 (Acetil)</v>
          </cell>
          <cell r="D2">
            <v>0.3826</v>
          </cell>
          <cell r="E2">
            <v>958</v>
          </cell>
          <cell r="F2">
            <v>-0.63500000000000001</v>
          </cell>
          <cell r="G2">
            <v>1663</v>
          </cell>
          <cell r="H2">
            <v>-22.216999999999999</v>
          </cell>
        </row>
        <row r="3">
          <cell r="A3" t="str">
            <v>2009/11/09 15:13:35</v>
          </cell>
          <cell r="B3">
            <v>2</v>
          </cell>
          <cell r="C3" t="str">
            <v>UWSIF23 (Acetil)</v>
          </cell>
          <cell r="D3">
            <v>0.47039999999999998</v>
          </cell>
          <cell r="E3">
            <v>1201</v>
          </cell>
          <cell r="F3">
            <v>-0.79800000000000004</v>
          </cell>
          <cell r="G3">
            <v>2090</v>
          </cell>
          <cell r="H3">
            <v>-22.678999999999998</v>
          </cell>
        </row>
        <row r="4">
          <cell r="A4" t="str">
            <v>2009/11/09 15:23:24</v>
          </cell>
          <cell r="B4">
            <v>3</v>
          </cell>
          <cell r="C4" t="str">
            <v>UWSIF23 (Acetil)</v>
          </cell>
          <cell r="D4">
            <v>0.55740000000000001</v>
          </cell>
          <cell r="E4">
            <v>1437</v>
          </cell>
          <cell r="F4">
            <v>-0.76800000000000002</v>
          </cell>
          <cell r="G4">
            <v>2481</v>
          </cell>
          <cell r="H4">
            <v>-22.765999999999998</v>
          </cell>
        </row>
        <row r="5">
          <cell r="A5" t="str">
            <v>2009/11/09 15:33:13</v>
          </cell>
          <cell r="B5">
            <v>4</v>
          </cell>
          <cell r="C5" t="str">
            <v>UWSIF23 (Acetil)</v>
          </cell>
          <cell r="D5">
            <v>0.65339999999999998</v>
          </cell>
          <cell r="E5">
            <v>1709</v>
          </cell>
          <cell r="F5">
            <v>-0.80400000000000005</v>
          </cell>
          <cell r="G5">
            <v>2931</v>
          </cell>
          <cell r="H5">
            <v>-22.809000000000001</v>
          </cell>
        </row>
        <row r="6">
          <cell r="A6" t="str">
            <v>2009/11/09 15:43:03</v>
          </cell>
          <cell r="B6">
            <v>5</v>
          </cell>
          <cell r="C6" t="str">
            <v>UWSIF23 (Acetil)</v>
          </cell>
          <cell r="D6">
            <v>0.78690000000000004</v>
          </cell>
          <cell r="E6">
            <v>2056</v>
          </cell>
          <cell r="F6">
            <v>-0.80400000000000005</v>
          </cell>
          <cell r="G6">
            <v>3493</v>
          </cell>
          <cell r="H6">
            <v>-22.846</v>
          </cell>
        </row>
        <row r="7">
          <cell r="A7" t="str">
            <v>2009/11/09 15:52:52</v>
          </cell>
          <cell r="B7">
            <v>6</v>
          </cell>
          <cell r="C7" t="str">
            <v>check std</v>
          </cell>
          <cell r="D7">
            <v>2.0230999999999999</v>
          </cell>
          <cell r="E7">
            <v>1671</v>
          </cell>
          <cell r="F7">
            <v>0.39100000000000001</v>
          </cell>
          <cell r="G7">
            <v>5217</v>
          </cell>
          <cell r="H7">
            <v>-16.577000000000002</v>
          </cell>
        </row>
        <row r="8">
          <cell r="A8" t="str">
            <v>2009/11/09 16:02:41</v>
          </cell>
          <cell r="B8">
            <v>7</v>
          </cell>
          <cell r="C8" t="str">
            <v>UWSIF11 (Peptone)</v>
          </cell>
          <cell r="D8">
            <v>0.54169999999999996</v>
          </cell>
          <cell r="E8">
            <v>2093</v>
          </cell>
          <cell r="F8">
            <v>5.4989999999999997</v>
          </cell>
          <cell r="G8">
            <v>1515</v>
          </cell>
          <cell r="H8">
            <v>-4.0549999999999997</v>
          </cell>
        </row>
        <row r="9">
          <cell r="A9" t="str">
            <v>2009/11/09 16:12:31</v>
          </cell>
          <cell r="B9">
            <v>8</v>
          </cell>
          <cell r="C9" t="str">
            <v>UWSIF11 (Peptone)</v>
          </cell>
          <cell r="D9">
            <v>0.53879999999999995</v>
          </cell>
          <cell r="E9">
            <v>2069</v>
          </cell>
          <cell r="F9">
            <v>5.4779999999999998</v>
          </cell>
          <cell r="G9">
            <v>1501</v>
          </cell>
          <cell r="H9">
            <v>-4.0759999999999996</v>
          </cell>
        </row>
        <row r="10">
          <cell r="A10" t="str">
            <v>2009/11/09 16:22:20</v>
          </cell>
          <cell r="B10">
            <v>9</v>
          </cell>
          <cell r="C10" t="str">
            <v>STCO 5 083109</v>
          </cell>
          <cell r="D10">
            <v>49.811169999999997</v>
          </cell>
          <cell r="E10">
            <v>2872</v>
          </cell>
          <cell r="F10">
            <v>5.5149999999999997</v>
          </cell>
          <cell r="G10">
            <v>6905</v>
          </cell>
          <cell r="H10">
            <v>-10.366</v>
          </cell>
        </row>
        <row r="11">
          <cell r="A11" t="str">
            <v>2009/11/09 16:32:09</v>
          </cell>
          <cell r="B11">
            <v>10</v>
          </cell>
          <cell r="C11" t="str">
            <v>soil 1  083109</v>
          </cell>
          <cell r="D11">
            <v>49.160600000000002</v>
          </cell>
          <cell r="E11">
            <v>3780</v>
          </cell>
          <cell r="F11">
            <v>5.8310000000000004</v>
          </cell>
          <cell r="G11">
            <v>8631</v>
          </cell>
          <cell r="H11">
            <v>-9.4540000000000006</v>
          </cell>
        </row>
        <row r="12">
          <cell r="A12" t="str">
            <v>2009/11/09 16:41:59</v>
          </cell>
          <cell r="B12">
            <v>11</v>
          </cell>
          <cell r="C12" t="str">
            <v>soil 2  083109</v>
          </cell>
          <cell r="D12">
            <v>49.7119</v>
          </cell>
          <cell r="E12">
            <v>2998</v>
          </cell>
          <cell r="F12">
            <v>5.6890000000000001</v>
          </cell>
          <cell r="G12">
            <v>7495</v>
          </cell>
          <cell r="H12">
            <v>-9.1489999999999991</v>
          </cell>
        </row>
        <row r="13">
          <cell r="A13" t="str">
            <v>2009/11/09 16:51:48</v>
          </cell>
          <cell r="B13">
            <v>12</v>
          </cell>
          <cell r="C13" t="str">
            <v>STCO 4  083109</v>
          </cell>
          <cell r="D13">
            <v>49.6648</v>
          </cell>
          <cell r="E13">
            <v>2796</v>
          </cell>
          <cell r="F13">
            <v>5.84</v>
          </cell>
          <cell r="G13">
            <v>6717</v>
          </cell>
          <cell r="H13">
            <v>-9.6880000000000006</v>
          </cell>
        </row>
        <row r="14">
          <cell r="A14" t="str">
            <v>2009/11/09 17:01:37</v>
          </cell>
          <cell r="B14">
            <v>13</v>
          </cell>
          <cell r="C14" t="str">
            <v>1</v>
          </cell>
          <cell r="D14">
            <v>19.974299999999999</v>
          </cell>
          <cell r="E14">
            <v>1627</v>
          </cell>
          <cell r="F14">
            <v>2.42</v>
          </cell>
          <cell r="G14">
            <v>4089</v>
          </cell>
          <cell r="H14">
            <v>-12.715</v>
          </cell>
        </row>
        <row r="15">
          <cell r="A15" t="str">
            <v>2009/11/09 17:11:27</v>
          </cell>
          <cell r="B15">
            <v>14</v>
          </cell>
          <cell r="C15" t="str">
            <v>2</v>
          </cell>
          <cell r="D15">
            <v>19.4358</v>
          </cell>
          <cell r="E15">
            <v>1685</v>
          </cell>
          <cell r="F15">
            <v>3.5630000000000002</v>
          </cell>
          <cell r="G15">
            <v>4171</v>
          </cell>
          <cell r="H15">
            <v>-12.987</v>
          </cell>
        </row>
        <row r="16">
          <cell r="A16" t="str">
            <v>2009/11/09 17:21:17</v>
          </cell>
          <cell r="B16">
            <v>15</v>
          </cell>
          <cell r="C16" t="str">
            <v>3</v>
          </cell>
          <cell r="D16">
            <v>20.4084</v>
          </cell>
          <cell r="E16">
            <v>1774</v>
          </cell>
          <cell r="F16">
            <v>3.411</v>
          </cell>
          <cell r="G16">
            <v>4326</v>
          </cell>
          <cell r="H16">
            <v>-12.984999999999999</v>
          </cell>
        </row>
        <row r="17">
          <cell r="A17" t="str">
            <v>2009/11/09 17:31:06</v>
          </cell>
          <cell r="B17">
            <v>16</v>
          </cell>
          <cell r="C17" t="str">
            <v>4</v>
          </cell>
          <cell r="D17">
            <v>19.599799999999998</v>
          </cell>
          <cell r="E17">
            <v>1667</v>
          </cell>
          <cell r="F17">
            <v>2.742</v>
          </cell>
          <cell r="G17">
            <v>3957</v>
          </cell>
          <cell r="H17">
            <v>-12.422000000000001</v>
          </cell>
        </row>
        <row r="18">
          <cell r="A18" t="str">
            <v>2009/11/09 17:40:56</v>
          </cell>
          <cell r="B18">
            <v>17</v>
          </cell>
          <cell r="C18" t="str">
            <v>5</v>
          </cell>
          <cell r="D18">
            <v>19.168500000000002</v>
          </cell>
          <cell r="E18">
            <v>1375</v>
          </cell>
          <cell r="F18">
            <v>2.706</v>
          </cell>
          <cell r="G18">
            <v>3328</v>
          </cell>
          <cell r="H18">
            <v>-12.673999999999999</v>
          </cell>
        </row>
        <row r="19">
          <cell r="A19" t="str">
            <v>2009/11/09 17:50:45</v>
          </cell>
          <cell r="B19">
            <v>18</v>
          </cell>
          <cell r="C19" t="str">
            <v>6</v>
          </cell>
          <cell r="D19">
            <v>19.373000000000001</v>
          </cell>
          <cell r="E19">
            <v>1246</v>
          </cell>
          <cell r="F19">
            <v>3.22</v>
          </cell>
          <cell r="G19">
            <v>2983</v>
          </cell>
          <cell r="H19">
            <v>-12.260999999999999</v>
          </cell>
        </row>
        <row r="20">
          <cell r="A20" t="str">
            <v>2009/11/09 18:00:35</v>
          </cell>
          <cell r="B20">
            <v>19</v>
          </cell>
          <cell r="C20" t="str">
            <v>7</v>
          </cell>
          <cell r="D20">
            <v>19.563400000000001</v>
          </cell>
          <cell r="E20">
            <v>1189</v>
          </cell>
          <cell r="F20">
            <v>3.3769999999999998</v>
          </cell>
          <cell r="G20">
            <v>2867</v>
          </cell>
          <cell r="H20">
            <v>-12.807</v>
          </cell>
        </row>
        <row r="21">
          <cell r="A21" t="str">
            <v>2009/11/09 18:10:24</v>
          </cell>
          <cell r="B21">
            <v>20</v>
          </cell>
          <cell r="C21" t="str">
            <v>8</v>
          </cell>
          <cell r="D21">
            <v>19.379300000000001</v>
          </cell>
          <cell r="E21">
            <v>858</v>
          </cell>
          <cell r="F21">
            <v>3.0249999999999999</v>
          </cell>
          <cell r="G21">
            <v>2028</v>
          </cell>
          <cell r="H21">
            <v>-13.271000000000001</v>
          </cell>
        </row>
        <row r="22">
          <cell r="A22" t="str">
            <v>2009/11/09 18:20:15</v>
          </cell>
          <cell r="B22">
            <v>21</v>
          </cell>
          <cell r="C22" t="str">
            <v>17</v>
          </cell>
          <cell r="D22">
            <v>5.6624999999999996</v>
          </cell>
          <cell r="E22">
            <v>1621</v>
          </cell>
          <cell r="F22">
            <v>7.2679999999999998</v>
          </cell>
          <cell r="G22">
            <v>11351</v>
          </cell>
          <cell r="H22">
            <v>-16.035</v>
          </cell>
        </row>
        <row r="23">
          <cell r="A23" t="str">
            <v>2009/11/09 18:30:04</v>
          </cell>
          <cell r="B23">
            <v>22</v>
          </cell>
          <cell r="C23" t="str">
            <v>17</v>
          </cell>
          <cell r="D23">
            <v>5.9157999999999999</v>
          </cell>
          <cell r="E23">
            <v>1692</v>
          </cell>
          <cell r="F23">
            <v>7.0069999999999997</v>
          </cell>
          <cell r="G23">
            <v>11894</v>
          </cell>
          <cell r="H23">
            <v>-16.134</v>
          </cell>
        </row>
        <row r="24">
          <cell r="A24" t="str">
            <v>2009/11/09 18:39:54</v>
          </cell>
          <cell r="B24">
            <v>23</v>
          </cell>
          <cell r="C24" t="str">
            <v>18</v>
          </cell>
          <cell r="D24">
            <v>5.0933000000000002</v>
          </cell>
          <cell r="E24">
            <v>2067</v>
          </cell>
          <cell r="F24">
            <v>14.468</v>
          </cell>
          <cell r="G24">
            <v>12166</v>
          </cell>
          <cell r="H24">
            <v>-17.242000000000001</v>
          </cell>
        </row>
        <row r="25">
          <cell r="A25" t="str">
            <v>2009/11/09 18:49:44</v>
          </cell>
          <cell r="B25">
            <v>24</v>
          </cell>
          <cell r="C25" t="str">
            <v>18</v>
          </cell>
          <cell r="D25">
            <v>6.0076999999999998</v>
          </cell>
          <cell r="E25">
            <v>2492</v>
          </cell>
          <cell r="F25">
            <v>14.6</v>
          </cell>
          <cell r="G25">
            <v>13574</v>
          </cell>
          <cell r="H25">
            <v>-17.186</v>
          </cell>
        </row>
        <row r="26">
          <cell r="A26" t="str">
            <v>2009/11/09 18:59:33</v>
          </cell>
          <cell r="B26">
            <v>25</v>
          </cell>
          <cell r="C26" t="str">
            <v>19</v>
          </cell>
          <cell r="D26">
            <v>5.8811</v>
          </cell>
          <cell r="E26">
            <v>1667</v>
          </cell>
          <cell r="F26">
            <v>5.5019999999999998</v>
          </cell>
          <cell r="G26">
            <v>7684</v>
          </cell>
          <cell r="H26">
            <v>-15.657</v>
          </cell>
        </row>
        <row r="27">
          <cell r="A27" t="str">
            <v>2009/11/09 19:09:23</v>
          </cell>
          <cell r="B27">
            <v>26</v>
          </cell>
          <cell r="C27" t="str">
            <v>19</v>
          </cell>
          <cell r="D27">
            <v>5.9448999999999996</v>
          </cell>
          <cell r="E27">
            <v>1685</v>
          </cell>
          <cell r="F27">
            <v>5.4610000000000003</v>
          </cell>
          <cell r="G27">
            <v>7822</v>
          </cell>
          <cell r="H27">
            <v>-15.673999999999999</v>
          </cell>
        </row>
        <row r="28">
          <cell r="A28" t="str">
            <v>2009/11/09 19:19:13</v>
          </cell>
          <cell r="B28">
            <v>27</v>
          </cell>
          <cell r="C28" t="str">
            <v>20</v>
          </cell>
          <cell r="D28">
            <v>5.7079000000000004</v>
          </cell>
          <cell r="E28">
            <v>2032</v>
          </cell>
          <cell r="F28">
            <v>11.41</v>
          </cell>
          <cell r="G28">
            <v>13347</v>
          </cell>
          <cell r="H28">
            <v>-16.748000000000001</v>
          </cell>
        </row>
        <row r="29">
          <cell r="A29" t="str">
            <v>2009/11/09 19:29:02</v>
          </cell>
          <cell r="B29">
            <v>28</v>
          </cell>
          <cell r="C29" t="str">
            <v>20</v>
          </cell>
          <cell r="D29">
            <v>5.2324000000000002</v>
          </cell>
          <cell r="E29">
            <v>1710</v>
          </cell>
          <cell r="F29">
            <v>11.532</v>
          </cell>
          <cell r="G29">
            <v>12199</v>
          </cell>
          <cell r="H29">
            <v>-16.702000000000002</v>
          </cell>
        </row>
        <row r="30">
          <cell r="A30" t="str">
            <v>2009/11/09 19:38:52</v>
          </cell>
          <cell r="B30">
            <v>29</v>
          </cell>
          <cell r="C30" t="str">
            <v>21</v>
          </cell>
          <cell r="D30">
            <v>5.9977</v>
          </cell>
          <cell r="E30">
            <v>1749</v>
          </cell>
          <cell r="F30">
            <v>4.5049999999999999</v>
          </cell>
          <cell r="G30">
            <v>14100</v>
          </cell>
          <cell r="H30">
            <v>-16.969000000000001</v>
          </cell>
        </row>
        <row r="31">
          <cell r="A31" t="str">
            <v>2009/11/09 19:48:42</v>
          </cell>
          <cell r="B31">
            <v>30</v>
          </cell>
          <cell r="C31" t="str">
            <v>21</v>
          </cell>
          <cell r="D31">
            <v>5.9858000000000002</v>
          </cell>
          <cell r="E31">
            <v>1755</v>
          </cell>
          <cell r="F31">
            <v>4.4180000000000001</v>
          </cell>
          <cell r="G31">
            <v>13989</v>
          </cell>
          <cell r="H31">
            <v>-17</v>
          </cell>
        </row>
        <row r="32">
          <cell r="A32" t="str">
            <v>2009/11/09 19:58:32</v>
          </cell>
          <cell r="B32">
            <v>31</v>
          </cell>
          <cell r="C32" t="str">
            <v>22</v>
          </cell>
          <cell r="D32">
            <v>5.8524000000000003</v>
          </cell>
          <cell r="E32">
            <v>2440</v>
          </cell>
          <cell r="F32">
            <v>15.568</v>
          </cell>
          <cell r="G32">
            <v>14653</v>
          </cell>
          <cell r="H32">
            <v>-17.2</v>
          </cell>
        </row>
        <row r="33">
          <cell r="A33" t="str">
            <v>2009/11/09 20:08:21</v>
          </cell>
          <cell r="B33">
            <v>32</v>
          </cell>
          <cell r="C33" t="str">
            <v>22</v>
          </cell>
          <cell r="D33">
            <v>5.8087</v>
          </cell>
          <cell r="E33">
            <v>2407</v>
          </cell>
          <cell r="F33">
            <v>15.5</v>
          </cell>
          <cell r="G33">
            <v>14499</v>
          </cell>
          <cell r="H33">
            <v>-17.236999999999998</v>
          </cell>
        </row>
        <row r="34">
          <cell r="A34" t="str">
            <v>2009/11/09 20:18:11</v>
          </cell>
          <cell r="B34">
            <v>33</v>
          </cell>
          <cell r="C34" t="str">
            <v>23</v>
          </cell>
          <cell r="D34">
            <v>5.9569999999999999</v>
          </cell>
          <cell r="E34">
            <v>2698</v>
          </cell>
          <cell r="F34">
            <v>11.904</v>
          </cell>
          <cell r="G34">
            <v>14521</v>
          </cell>
          <cell r="H34">
            <v>-16.417999999999999</v>
          </cell>
        </row>
        <row r="35">
          <cell r="A35" t="str">
            <v>2009/11/09 20:28:01</v>
          </cell>
          <cell r="B35">
            <v>34</v>
          </cell>
          <cell r="C35" t="str">
            <v>23</v>
          </cell>
          <cell r="D35">
            <v>5.6947000000000001</v>
          </cell>
          <cell r="E35">
            <v>2393</v>
          </cell>
          <cell r="F35">
            <v>11.835000000000001</v>
          </cell>
          <cell r="G35">
            <v>13914</v>
          </cell>
          <cell r="H35">
            <v>-16.446999999999999</v>
          </cell>
        </row>
        <row r="36">
          <cell r="A36" t="str">
            <v>2009/11/09 20:37:51</v>
          </cell>
          <cell r="B36">
            <v>35</v>
          </cell>
          <cell r="C36" t="str">
            <v>24</v>
          </cell>
          <cell r="D36">
            <v>5.3109000000000002</v>
          </cell>
          <cell r="E36">
            <v>1470</v>
          </cell>
          <cell r="F36">
            <v>5.992</v>
          </cell>
          <cell r="G36">
            <v>13124</v>
          </cell>
          <cell r="H36">
            <v>-16.704999999999998</v>
          </cell>
        </row>
        <row r="37">
          <cell r="A37" t="str">
            <v>2009/11/09 20:47:41</v>
          </cell>
          <cell r="B37">
            <v>36</v>
          </cell>
          <cell r="C37" t="str">
            <v>24</v>
          </cell>
          <cell r="D37">
            <v>5.9813999999999998</v>
          </cell>
          <cell r="E37">
            <v>1711</v>
          </cell>
          <cell r="F37">
            <v>5.7329999999999997</v>
          </cell>
          <cell r="G37">
            <v>14472</v>
          </cell>
          <cell r="H37">
            <v>-16.803999999999998</v>
          </cell>
        </row>
        <row r="38">
          <cell r="A38" t="str">
            <v>2009/11/09 20:57:31</v>
          </cell>
          <cell r="B38">
            <v>37</v>
          </cell>
          <cell r="C38" t="str">
            <v>25</v>
          </cell>
          <cell r="D38">
            <v>5.3117999999999999</v>
          </cell>
          <cell r="E38">
            <v>2512</v>
          </cell>
          <cell r="F38">
            <v>14.609</v>
          </cell>
          <cell r="G38">
            <v>13777</v>
          </cell>
          <cell r="H38">
            <v>-17.027999999999999</v>
          </cell>
        </row>
        <row r="39">
          <cell r="A39" t="str">
            <v>2009/11/09 21:07:21</v>
          </cell>
          <cell r="B39">
            <v>38</v>
          </cell>
          <cell r="C39" t="str">
            <v>25</v>
          </cell>
          <cell r="D39">
            <v>5.4798999999999998</v>
          </cell>
          <cell r="E39">
            <v>2550</v>
          </cell>
          <cell r="F39">
            <v>14.651999999999999</v>
          </cell>
          <cell r="G39">
            <v>14189</v>
          </cell>
          <cell r="H39">
            <v>-17.103000000000002</v>
          </cell>
        </row>
        <row r="40">
          <cell r="A40" t="str">
            <v>2009/11/09 21:17:11</v>
          </cell>
          <cell r="B40">
            <v>39</v>
          </cell>
          <cell r="C40" t="str">
            <v>26</v>
          </cell>
          <cell r="D40">
            <v>5.4644000000000004</v>
          </cell>
          <cell r="E40">
            <v>2965</v>
          </cell>
          <cell r="F40">
            <v>16.434999999999999</v>
          </cell>
          <cell r="G40">
            <v>14502</v>
          </cell>
          <cell r="H40">
            <v>-16.798999999999999</v>
          </cell>
        </row>
        <row r="41">
          <cell r="A41" t="str">
            <v>2009/11/09 21:27:01</v>
          </cell>
          <cell r="B41">
            <v>40</v>
          </cell>
          <cell r="C41" t="str">
            <v>26</v>
          </cell>
          <cell r="D41">
            <v>5.6910999999999996</v>
          </cell>
          <cell r="E41">
            <v>3003</v>
          </cell>
          <cell r="F41">
            <v>16.120999999999999</v>
          </cell>
          <cell r="G41">
            <v>14877</v>
          </cell>
          <cell r="H41">
            <v>-16.792000000000002</v>
          </cell>
        </row>
        <row r="42">
          <cell r="A42" t="str">
            <v>2009/11/09 21:36:51</v>
          </cell>
          <cell r="B42">
            <v>41</v>
          </cell>
          <cell r="C42" t="str">
            <v>27</v>
          </cell>
          <cell r="D42">
            <v>5.6599000000000004</v>
          </cell>
          <cell r="E42">
            <v>2364</v>
          </cell>
          <cell r="F42">
            <v>3.7759999999999998</v>
          </cell>
          <cell r="G42">
            <v>14844</v>
          </cell>
          <cell r="H42">
            <v>-16.690999999999999</v>
          </cell>
        </row>
        <row r="43">
          <cell r="A43" t="str">
            <v>2009/11/09 21:46:41</v>
          </cell>
          <cell r="B43">
            <v>42</v>
          </cell>
          <cell r="C43" t="str">
            <v>27</v>
          </cell>
          <cell r="D43">
            <v>5.9730999999999996</v>
          </cell>
          <cell r="E43">
            <v>2253</v>
          </cell>
          <cell r="F43">
            <v>3.5859999999999999</v>
          </cell>
          <cell r="G43">
            <v>15039</v>
          </cell>
          <cell r="H43">
            <v>-16.748999999999999</v>
          </cell>
        </row>
        <row r="44">
          <cell r="A44" t="str">
            <v>2009/11/09 21:56:31</v>
          </cell>
          <cell r="B44">
            <v>43</v>
          </cell>
          <cell r="C44" t="str">
            <v>28</v>
          </cell>
          <cell r="D44">
            <v>5.9329999999999998</v>
          </cell>
          <cell r="E44">
            <v>3264</v>
          </cell>
          <cell r="F44">
            <v>4.1159999999999997</v>
          </cell>
          <cell r="G44">
            <v>14138</v>
          </cell>
          <cell r="H44">
            <v>-16.402000000000001</v>
          </cell>
        </row>
        <row r="45">
          <cell r="A45" t="str">
            <v>2009/11/09 22:06:21</v>
          </cell>
          <cell r="B45">
            <v>44</v>
          </cell>
          <cell r="C45" t="str">
            <v>28</v>
          </cell>
          <cell r="D45">
            <v>5.851</v>
          </cell>
          <cell r="E45">
            <v>3259</v>
          </cell>
          <cell r="F45">
            <v>4.0949999999999998</v>
          </cell>
          <cell r="G45">
            <v>14198</v>
          </cell>
          <cell r="H45">
            <v>-16.431999999999999</v>
          </cell>
        </row>
        <row r="46">
          <cell r="A46" t="str">
            <v>2009/11/09 22:16:11</v>
          </cell>
          <cell r="B46">
            <v>45</v>
          </cell>
          <cell r="C46" t="str">
            <v>UWSIF23 (Acetil)</v>
          </cell>
          <cell r="D46">
            <v>0.629</v>
          </cell>
          <cell r="E46">
            <v>1912</v>
          </cell>
          <cell r="F46">
            <v>-0.623</v>
          </cell>
          <cell r="G46">
            <v>3341</v>
          </cell>
          <cell r="H46">
            <v>-22.844000000000001</v>
          </cell>
        </row>
        <row r="47">
          <cell r="A47" t="str">
            <v>2009/11/09 22:26:01</v>
          </cell>
          <cell r="B47">
            <v>46</v>
          </cell>
          <cell r="C47" t="str">
            <v>UWSIF23 (Acetil)</v>
          </cell>
          <cell r="D47">
            <v>0.6391</v>
          </cell>
          <cell r="E47">
            <v>1926</v>
          </cell>
          <cell r="F47">
            <v>-0.72199999999999998</v>
          </cell>
          <cell r="G47">
            <v>3368</v>
          </cell>
          <cell r="H47">
            <v>-22.864999999999998</v>
          </cell>
        </row>
        <row r="48">
          <cell r="A48" t="str">
            <v>2009/11/09 22:35:51</v>
          </cell>
          <cell r="B48">
            <v>47</v>
          </cell>
          <cell r="C48" t="str">
            <v>check std</v>
          </cell>
          <cell r="D48">
            <v>2.0644999999999998</v>
          </cell>
          <cell r="E48">
            <v>2000</v>
          </cell>
          <cell r="F48">
            <v>0.46200000000000002</v>
          </cell>
          <cell r="G48">
            <v>6368</v>
          </cell>
          <cell r="H48">
            <v>-16.55</v>
          </cell>
        </row>
        <row r="49">
          <cell r="A49" t="str">
            <v>2009/11/09 22:45:42</v>
          </cell>
          <cell r="B49">
            <v>48</v>
          </cell>
          <cell r="C49" t="str">
            <v>UWSIF11 (Peptone)</v>
          </cell>
          <cell r="D49">
            <v>0.53410000000000002</v>
          </cell>
          <cell r="E49">
            <v>2404</v>
          </cell>
          <cell r="F49">
            <v>5.5510000000000002</v>
          </cell>
          <cell r="G49">
            <v>1765</v>
          </cell>
          <cell r="H49">
            <v>-4.1390000000000002</v>
          </cell>
        </row>
        <row r="50">
          <cell r="A50" t="str">
            <v>2009/11/09 22:55:31</v>
          </cell>
          <cell r="B50">
            <v>49</v>
          </cell>
          <cell r="C50" t="str">
            <v>UWSIF11 (Peptone)</v>
          </cell>
          <cell r="D50">
            <v>0.58589999999999998</v>
          </cell>
          <cell r="E50">
            <v>2691</v>
          </cell>
          <cell r="F50">
            <v>5.4770000000000003</v>
          </cell>
          <cell r="G50">
            <v>1957</v>
          </cell>
          <cell r="H50">
            <v>-4.149</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onal"/>
      <sheetName val="Sorted"/>
      <sheetName val="run 2"/>
      <sheetName val="Original 1"/>
    </sheetNames>
    <sheetDataSet>
      <sheetData sheetId="0" refreshError="1">
        <row r="1">
          <cell r="A1" t="str">
            <v>Line</v>
          </cell>
          <cell r="B1" t="str">
            <v>Identifier 1</v>
          </cell>
          <cell r="C1" t="str">
            <v>Amount</v>
          </cell>
          <cell r="D1" t="str">
            <v>Peak Nr</v>
          </cell>
          <cell r="E1" t="str">
            <v>Ampl  28</v>
          </cell>
          <cell r="F1" t="str">
            <v>d 15N/14N</v>
          </cell>
          <cell r="G1" t="str">
            <v>Ampl  44</v>
          </cell>
          <cell r="H1" t="str">
            <v>d 13C/12C</v>
          </cell>
        </row>
        <row r="2">
          <cell r="A2">
            <v>1</v>
          </cell>
          <cell r="B2" t="str">
            <v>std(Acetil)</v>
          </cell>
          <cell r="C2">
            <v>0.2959</v>
          </cell>
          <cell r="D2">
            <v>1</v>
          </cell>
          <cell r="E2">
            <v>1424</v>
          </cell>
          <cell r="F2">
            <v>-0.25</v>
          </cell>
        </row>
        <row r="3">
          <cell r="A3">
            <v>1</v>
          </cell>
          <cell r="B3" t="str">
            <v>std(Acetil)</v>
          </cell>
          <cell r="C3">
            <v>0.2959</v>
          </cell>
          <cell r="D3">
            <v>2</v>
          </cell>
          <cell r="E3">
            <v>1424</v>
          </cell>
          <cell r="F3">
            <v>0</v>
          </cell>
        </row>
        <row r="4">
          <cell r="A4">
            <v>1</v>
          </cell>
          <cell r="B4" t="str">
            <v>std(Acetil)</v>
          </cell>
          <cell r="C4">
            <v>0.2959</v>
          </cell>
          <cell r="D4">
            <v>3</v>
          </cell>
          <cell r="E4">
            <v>864</v>
          </cell>
          <cell r="F4">
            <v>0.27900000000000003</v>
          </cell>
        </row>
        <row r="5">
          <cell r="A5">
            <v>1</v>
          </cell>
          <cell r="B5" t="str">
            <v>std(Acetil)</v>
          </cell>
          <cell r="C5">
            <v>0.2959</v>
          </cell>
          <cell r="D5">
            <v>4</v>
          </cell>
          <cell r="G5">
            <v>1854</v>
          </cell>
          <cell r="H5">
            <v>-19.085999999999999</v>
          </cell>
        </row>
        <row r="6">
          <cell r="A6">
            <v>1</v>
          </cell>
          <cell r="B6" t="str">
            <v>std(Acetil)</v>
          </cell>
          <cell r="C6">
            <v>0.2959</v>
          </cell>
          <cell r="D6">
            <v>5</v>
          </cell>
          <cell r="G6">
            <v>3287</v>
          </cell>
          <cell r="H6">
            <v>6.9000000000000006E-2</v>
          </cell>
        </row>
        <row r="7">
          <cell r="A7">
            <v>1</v>
          </cell>
          <cell r="B7" t="str">
            <v>std(Acetil)</v>
          </cell>
          <cell r="C7">
            <v>0.2959</v>
          </cell>
          <cell r="D7">
            <v>6</v>
          </cell>
          <cell r="G7">
            <v>3266</v>
          </cell>
          <cell r="H7">
            <v>0</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hyperlink" Target="mailto:cmacdon1@uwyo.edu" TargetMode="External"/><Relationship Id="rId2" Type="http://schemas.openxmlformats.org/officeDocument/2006/relationships/hyperlink" Target="mailto:ccook21@uwyo.edu" TargetMode="External"/><Relationship Id="rId1" Type="http://schemas.openxmlformats.org/officeDocument/2006/relationships/hyperlink" Target="mailto:dgw@uwyo.edu" TargetMode="External"/><Relationship Id="rId5" Type="http://schemas.openxmlformats.org/officeDocument/2006/relationships/hyperlink" Target="mailto:uwyosif@uwyo.edu" TargetMode="External"/><Relationship Id="rId4" Type="http://schemas.openxmlformats.org/officeDocument/2006/relationships/hyperlink" Target="mailto:cmacdon1@uwyo.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rgb="FF6B0300"/>
  </sheetPr>
  <dimension ref="A14:AA171"/>
  <sheetViews>
    <sheetView tabSelected="1" topLeftCell="A51" workbookViewId="0">
      <selection activeCell="B40" sqref="B40"/>
    </sheetView>
  </sheetViews>
  <sheetFormatPr defaultColWidth="8.85546875" defaultRowHeight="15" x14ac:dyDescent="0.2"/>
  <cols>
    <col min="1" max="1" width="22.28515625" style="2" customWidth="1"/>
    <col min="2" max="2" width="23.42578125" style="2" customWidth="1"/>
    <col min="3" max="3" width="10.7109375" style="2" customWidth="1"/>
    <col min="4" max="4" width="10.42578125" style="2" customWidth="1"/>
    <col min="5" max="5" width="11" style="2" customWidth="1"/>
    <col min="6" max="6" width="21.7109375" style="2" customWidth="1"/>
    <col min="7" max="7" width="13.7109375" style="2" customWidth="1"/>
    <col min="8" max="9" width="12" style="2" customWidth="1"/>
    <col min="10" max="10" width="17.28515625" customWidth="1"/>
  </cols>
  <sheetData>
    <row r="14" spans="1:10" ht="15.75" thickBot="1" x14ac:dyDescent="0.25"/>
    <row r="15" spans="1:10" ht="25.5" customHeight="1" thickTop="1" thickBot="1" x14ac:dyDescent="0.3">
      <c r="A15" s="160"/>
      <c r="B15" s="160"/>
      <c r="C15" s="161"/>
      <c r="D15" s="161"/>
      <c r="E15" s="342" t="s">
        <v>85</v>
      </c>
      <c r="F15" s="343"/>
      <c r="G15" s="162"/>
      <c r="H15" s="163"/>
      <c r="I15" s="163"/>
      <c r="J15" s="163"/>
    </row>
    <row r="16" spans="1:10" ht="18" customHeight="1" thickBot="1" x14ac:dyDescent="0.35">
      <c r="A16" s="114"/>
      <c r="B16" s="114"/>
      <c r="C16" s="115"/>
      <c r="D16" s="115"/>
      <c r="E16" s="360" t="s">
        <v>1221</v>
      </c>
      <c r="F16" s="361"/>
      <c r="G16" s="116"/>
      <c r="H16" s="117"/>
      <c r="I16" s="117"/>
      <c r="J16" s="117"/>
    </row>
    <row r="17" spans="1:10" ht="18" customHeight="1" x14ac:dyDescent="0.25">
      <c r="A17" s="114"/>
      <c r="B17" s="115"/>
      <c r="C17" s="149" t="s">
        <v>20</v>
      </c>
      <c r="D17" s="114" t="s">
        <v>95</v>
      </c>
      <c r="E17" s="114"/>
      <c r="F17" s="118"/>
      <c r="G17" s="119"/>
      <c r="H17" s="116"/>
      <c r="I17" s="116"/>
      <c r="J17" s="116"/>
    </row>
    <row r="18" spans="1:10" ht="18" customHeight="1" x14ac:dyDescent="0.25">
      <c r="A18" s="114"/>
      <c r="B18" s="115"/>
      <c r="C18" s="149" t="s">
        <v>94</v>
      </c>
      <c r="D18" s="114" t="s">
        <v>1222</v>
      </c>
      <c r="E18" s="114"/>
      <c r="F18" s="118"/>
      <c r="G18" s="119"/>
      <c r="H18" s="116"/>
      <c r="I18" s="116"/>
      <c r="J18" s="116"/>
    </row>
    <row r="19" spans="1:10" ht="18" customHeight="1" x14ac:dyDescent="0.25">
      <c r="A19" s="114"/>
      <c r="B19" s="115"/>
      <c r="C19" s="149" t="s">
        <v>6</v>
      </c>
      <c r="D19" s="120" t="s">
        <v>96</v>
      </c>
      <c r="E19" s="114"/>
      <c r="F19" s="118"/>
      <c r="G19" s="119"/>
      <c r="H19" s="116"/>
      <c r="I19" s="116"/>
      <c r="J19" s="116"/>
    </row>
    <row r="20" spans="1:10" ht="18" customHeight="1" x14ac:dyDescent="0.25">
      <c r="A20" s="114"/>
      <c r="B20" s="115"/>
      <c r="C20" s="149" t="s">
        <v>19</v>
      </c>
      <c r="D20" s="121" t="s">
        <v>115</v>
      </c>
      <c r="E20" s="121"/>
      <c r="F20" s="122"/>
      <c r="G20" s="119"/>
      <c r="H20" s="116"/>
      <c r="I20" s="116"/>
      <c r="J20" s="116"/>
    </row>
    <row r="21" spans="1:10" ht="18" customHeight="1" x14ac:dyDescent="0.25">
      <c r="A21" s="114"/>
      <c r="B21" s="115"/>
      <c r="C21" s="149" t="s">
        <v>110</v>
      </c>
      <c r="D21" s="114" t="s">
        <v>1217</v>
      </c>
      <c r="E21" s="114"/>
      <c r="F21" s="115"/>
      <c r="G21" s="115"/>
      <c r="H21" s="115"/>
      <c r="I21" s="115"/>
      <c r="J21" s="135"/>
    </row>
    <row r="22" spans="1:10" ht="18" customHeight="1" x14ac:dyDescent="0.25">
      <c r="A22" s="114"/>
      <c r="B22" s="115"/>
      <c r="C22" s="149" t="s">
        <v>80</v>
      </c>
      <c r="D22" s="114" t="s">
        <v>1218</v>
      </c>
      <c r="E22" s="114"/>
      <c r="F22" s="115"/>
      <c r="G22" s="115"/>
      <c r="H22" s="115"/>
      <c r="I22" s="115"/>
      <c r="J22" s="135"/>
    </row>
    <row r="23" spans="1:10" ht="18" customHeight="1" x14ac:dyDescent="0.25">
      <c r="A23" s="114"/>
      <c r="B23" s="115"/>
      <c r="C23" s="149" t="s">
        <v>89</v>
      </c>
      <c r="D23" s="123" t="s">
        <v>1219</v>
      </c>
      <c r="E23" s="114"/>
      <c r="F23" s="115"/>
      <c r="G23" s="115"/>
      <c r="H23" s="115"/>
      <c r="I23" s="115"/>
      <c r="J23" s="135"/>
    </row>
    <row r="24" spans="1:10" ht="18" customHeight="1" x14ac:dyDescent="0.25">
      <c r="A24" s="114"/>
      <c r="B24" s="115"/>
      <c r="C24" s="149" t="s">
        <v>5</v>
      </c>
      <c r="D24" s="245">
        <v>41792</v>
      </c>
      <c r="E24" s="124"/>
      <c r="F24" s="115"/>
      <c r="G24" s="115"/>
      <c r="H24" s="115"/>
      <c r="I24" s="115"/>
      <c r="J24" s="135"/>
    </row>
    <row r="25" spans="1:10" ht="18" customHeight="1" x14ac:dyDescent="0.25">
      <c r="A25" s="114"/>
      <c r="B25" s="115"/>
      <c r="C25" s="149" t="s">
        <v>74</v>
      </c>
      <c r="D25" s="114">
        <v>108</v>
      </c>
      <c r="E25" s="124"/>
      <c r="F25" s="115"/>
      <c r="G25" s="115"/>
      <c r="H25" s="115"/>
      <c r="I25" s="115"/>
      <c r="J25" s="135"/>
    </row>
    <row r="26" spans="1:10" ht="18" customHeight="1" x14ac:dyDescent="0.25">
      <c r="A26" s="114"/>
      <c r="B26" s="115"/>
      <c r="C26" s="149" t="s">
        <v>75</v>
      </c>
      <c r="D26" s="114">
        <f>16*3</f>
        <v>48</v>
      </c>
      <c r="E26" s="124"/>
      <c r="F26" s="115"/>
      <c r="G26" s="115"/>
      <c r="H26" s="115"/>
      <c r="I26" s="115"/>
      <c r="J26" s="135"/>
    </row>
    <row r="27" spans="1:10" ht="18" customHeight="1" x14ac:dyDescent="0.25">
      <c r="A27" s="114"/>
      <c r="B27" s="115"/>
      <c r="C27" s="149" t="s">
        <v>119</v>
      </c>
      <c r="D27" s="114" t="s">
        <v>121</v>
      </c>
      <c r="E27" s="115"/>
      <c r="F27" s="115"/>
      <c r="G27" s="115"/>
      <c r="H27" s="115"/>
      <c r="I27" s="115"/>
      <c r="J27" s="135"/>
    </row>
    <row r="28" spans="1:10" ht="18" customHeight="1" x14ac:dyDescent="0.25">
      <c r="A28" s="114"/>
      <c r="B28" s="115"/>
      <c r="C28" s="149" t="s">
        <v>118</v>
      </c>
      <c r="D28" s="114" t="s">
        <v>122</v>
      </c>
      <c r="E28" s="124"/>
      <c r="F28" s="115"/>
      <c r="G28" s="115"/>
      <c r="H28" s="115"/>
      <c r="I28" s="115"/>
      <c r="J28" s="135"/>
    </row>
    <row r="29" spans="1:10" ht="18" customHeight="1" thickBot="1" x14ac:dyDescent="0.3">
      <c r="A29" s="125"/>
      <c r="B29" s="115"/>
      <c r="C29" s="150" t="s">
        <v>117</v>
      </c>
      <c r="D29" s="114" t="s">
        <v>414</v>
      </c>
      <c r="E29" s="124"/>
      <c r="F29" s="115"/>
      <c r="G29" s="115"/>
      <c r="H29" s="115"/>
      <c r="I29" s="115"/>
      <c r="J29" s="159"/>
    </row>
    <row r="30" spans="1:10" ht="21" customHeight="1" thickBot="1" x14ac:dyDescent="0.35">
      <c r="A30" s="126" t="s">
        <v>73</v>
      </c>
      <c r="B30" s="127"/>
      <c r="C30" s="127"/>
      <c r="D30" s="127"/>
      <c r="E30" s="128"/>
      <c r="F30" s="126" t="s">
        <v>113</v>
      </c>
      <c r="G30" s="127"/>
      <c r="H30" s="127"/>
      <c r="I30" s="127"/>
      <c r="J30" s="128"/>
    </row>
    <row r="31" spans="1:10" ht="18" customHeight="1" x14ac:dyDescent="0.25">
      <c r="A31" s="129" t="s">
        <v>69</v>
      </c>
      <c r="B31" s="347" t="s">
        <v>29</v>
      </c>
      <c r="C31" s="348"/>
      <c r="D31" s="347" t="s">
        <v>29</v>
      </c>
      <c r="E31" s="349"/>
      <c r="F31" s="131" t="s">
        <v>71</v>
      </c>
      <c r="G31" s="154" t="s">
        <v>29</v>
      </c>
      <c r="H31" s="154" t="s">
        <v>31</v>
      </c>
      <c r="I31" s="154" t="s">
        <v>29</v>
      </c>
      <c r="J31" s="155" t="s">
        <v>31</v>
      </c>
    </row>
    <row r="32" spans="1:10" s="1" customFormat="1" ht="18" customHeight="1" x14ac:dyDescent="0.35">
      <c r="A32" s="130" t="s">
        <v>121</v>
      </c>
      <c r="B32" s="344" t="s">
        <v>86</v>
      </c>
      <c r="C32" s="345"/>
      <c r="D32" s="344" t="s">
        <v>87</v>
      </c>
      <c r="E32" s="350"/>
      <c r="F32" s="130" t="s">
        <v>414</v>
      </c>
      <c r="G32" s="156" t="s">
        <v>88</v>
      </c>
      <c r="H32" s="156" t="s">
        <v>88</v>
      </c>
      <c r="I32" s="156" t="s">
        <v>87</v>
      </c>
      <c r="J32" s="157" t="s">
        <v>87</v>
      </c>
    </row>
    <row r="33" spans="1:10" ht="18" customHeight="1" x14ac:dyDescent="0.25">
      <c r="A33" s="151" t="s">
        <v>1220</v>
      </c>
      <c r="B33" s="353">
        <f>'QAQC, calculations'!G21</f>
        <v>-28.28</v>
      </c>
      <c r="C33" s="362"/>
      <c r="D33" s="353">
        <f>'QAQC, calculations'!F21</f>
        <v>-4.62</v>
      </c>
      <c r="E33" s="354"/>
      <c r="F33" s="158" t="s">
        <v>1220</v>
      </c>
      <c r="G33" s="269">
        <f>'QAQC, calculations'!Y21</f>
        <v>-17.82</v>
      </c>
      <c r="H33" s="269">
        <f>'QAQC, calculations'!Y22</f>
        <v>-17.7419192875</v>
      </c>
      <c r="I33" s="269">
        <f>'QAQC, calculations'!W21</f>
        <v>6.78</v>
      </c>
      <c r="J33" s="270">
        <f>'QAQC, calculations'!W22</f>
        <v>6.8307506</v>
      </c>
    </row>
    <row r="34" spans="1:10" ht="18" customHeight="1" thickBot="1" x14ac:dyDescent="0.3">
      <c r="A34" s="152" t="s">
        <v>30</v>
      </c>
      <c r="B34" s="351">
        <f>'QAQC, calculations'!L22</f>
        <v>0.15046126647488572</v>
      </c>
      <c r="C34" s="352"/>
      <c r="D34" s="367">
        <f>'QAQC, calculations'!K22</f>
        <v>4.6042692666956611E-2</v>
      </c>
      <c r="E34" s="368"/>
      <c r="F34" s="158" t="s">
        <v>30</v>
      </c>
      <c r="G34" s="133"/>
      <c r="H34" s="269">
        <f>'QAQC, calculations'!Y23</f>
        <v>6.5331320792321027E-2</v>
      </c>
      <c r="I34" s="133"/>
      <c r="J34" s="270">
        <f>'QAQC, calculations'!W23</f>
        <v>5.910243361224065E-2</v>
      </c>
    </row>
    <row r="35" spans="1:10" ht="18" customHeight="1" thickTop="1" x14ac:dyDescent="0.35">
      <c r="A35" s="129" t="s">
        <v>70</v>
      </c>
      <c r="B35" s="355" t="s">
        <v>29</v>
      </c>
      <c r="C35" s="356"/>
      <c r="D35" s="355" t="s">
        <v>66</v>
      </c>
      <c r="E35" s="369"/>
      <c r="F35" s="244" t="s">
        <v>108</v>
      </c>
      <c r="G35" s="311" t="s">
        <v>68</v>
      </c>
      <c r="H35" s="195">
        <f>G33-(2*0.15)</f>
        <v>-18.12</v>
      </c>
      <c r="I35" s="134" t="s">
        <v>67</v>
      </c>
      <c r="J35" s="196">
        <f>I33-(2*0.2)</f>
        <v>6.38</v>
      </c>
    </row>
    <row r="36" spans="1:10" ht="18" customHeight="1" thickBot="1" x14ac:dyDescent="0.4">
      <c r="A36" s="130" t="s">
        <v>122</v>
      </c>
      <c r="B36" s="344" t="s">
        <v>92</v>
      </c>
      <c r="C36" s="345"/>
      <c r="D36" s="344" t="s">
        <v>93</v>
      </c>
      <c r="E36" s="346"/>
      <c r="F36" s="315" t="s">
        <v>109</v>
      </c>
      <c r="G36" s="159" t="s">
        <v>97</v>
      </c>
      <c r="H36" s="211">
        <f>G33+(2*0.15)</f>
        <v>-17.52</v>
      </c>
      <c r="I36" s="264" t="s">
        <v>98</v>
      </c>
      <c r="J36" s="265">
        <f>I33+(2*0.2)</f>
        <v>7.1800000000000006</v>
      </c>
    </row>
    <row r="37" spans="1:10" ht="18" customHeight="1" x14ac:dyDescent="0.25">
      <c r="A37" s="151" t="s">
        <v>1220</v>
      </c>
      <c r="B37" s="353">
        <f>'QAQC, calculations'!N21</f>
        <v>24.36</v>
      </c>
      <c r="C37" s="362"/>
      <c r="D37" s="353">
        <f>'QAQC, calculations'!M21</f>
        <v>27.89</v>
      </c>
      <c r="E37" s="363"/>
      <c r="F37" s="370" t="s">
        <v>116</v>
      </c>
      <c r="G37" s="312" t="s">
        <v>29</v>
      </c>
      <c r="H37" s="313" t="s">
        <v>32</v>
      </c>
      <c r="I37" s="313" t="s">
        <v>29</v>
      </c>
      <c r="J37" s="314" t="s">
        <v>32</v>
      </c>
    </row>
    <row r="38" spans="1:10" ht="18" customHeight="1" thickBot="1" x14ac:dyDescent="0.3">
      <c r="A38" s="153" t="s">
        <v>30</v>
      </c>
      <c r="B38" s="364">
        <f>'QAQC, calculations'!E22</f>
        <v>5.7209724315716699E-2</v>
      </c>
      <c r="C38" s="365"/>
      <c r="D38" s="364">
        <f>'QAQC, calculations'!D22</f>
        <v>5.2454025983407475E-2</v>
      </c>
      <c r="E38" s="366"/>
      <c r="F38" s="371"/>
      <c r="G38" s="156" t="s">
        <v>26</v>
      </c>
      <c r="H38" s="156" t="s">
        <v>26</v>
      </c>
      <c r="I38" s="156" t="s">
        <v>27</v>
      </c>
      <c r="J38" s="157" t="s">
        <v>27</v>
      </c>
    </row>
    <row r="39" spans="1:10" ht="21" customHeight="1" x14ac:dyDescent="0.25">
      <c r="A39" s="214"/>
      <c r="B39" s="115"/>
      <c r="C39" s="215"/>
      <c r="D39" s="115"/>
      <c r="E39" s="216"/>
      <c r="F39" s="217" t="s">
        <v>1220</v>
      </c>
      <c r="G39" s="258">
        <f>'QAQC, calculations'!U21</f>
        <v>49.54</v>
      </c>
      <c r="H39" s="258">
        <f>'QAQC, calculations'!U22</f>
        <v>49.222987499999995</v>
      </c>
      <c r="I39" s="258">
        <f>'QAQC, calculations'!T21</f>
        <v>12.9</v>
      </c>
      <c r="J39" s="259">
        <f>'QAQC, calculations'!T22</f>
        <v>12.748843750000001</v>
      </c>
    </row>
    <row r="40" spans="1:10" ht="18" customHeight="1" x14ac:dyDescent="0.25">
      <c r="A40" s="214"/>
      <c r="B40" s="115"/>
      <c r="C40" s="215"/>
      <c r="D40" s="115"/>
      <c r="E40" s="216"/>
      <c r="F40" s="218" t="s">
        <v>30</v>
      </c>
      <c r="G40" s="258"/>
      <c r="H40" s="258">
        <f>'QAQC, calculations'!U23</f>
        <v>0.55026116572042394</v>
      </c>
      <c r="I40" s="258"/>
      <c r="J40" s="266">
        <f>'QAQC, calculations'!T23</f>
        <v>0.18719692650165659</v>
      </c>
    </row>
    <row r="41" spans="1:10" ht="18" customHeight="1" thickBot="1" x14ac:dyDescent="0.3">
      <c r="A41" s="210"/>
      <c r="B41" s="211"/>
      <c r="C41" s="212"/>
      <c r="D41" s="211"/>
      <c r="E41" s="213"/>
      <c r="F41" s="219" t="s">
        <v>33</v>
      </c>
      <c r="G41" s="260"/>
      <c r="H41" s="260">
        <f>'QAQC, calculations'!U25</f>
        <v>0.99071457408154884</v>
      </c>
      <c r="I41" s="260"/>
      <c r="J41" s="220">
        <f>'QAQC, calculations'!T25</f>
        <v>1.3302810077519385</v>
      </c>
    </row>
    <row r="42" spans="1:10" ht="18" customHeight="1" thickBot="1" x14ac:dyDescent="0.35">
      <c r="A42" s="357" t="s">
        <v>99</v>
      </c>
      <c r="B42" s="358"/>
      <c r="C42" s="358"/>
      <c r="D42" s="358"/>
      <c r="E42" s="359"/>
      <c r="F42" s="357" t="s">
        <v>79</v>
      </c>
      <c r="G42" s="358"/>
      <c r="H42" s="358"/>
      <c r="I42" s="358"/>
      <c r="J42" s="359"/>
    </row>
    <row r="43" spans="1:10" ht="18" customHeight="1" x14ac:dyDescent="0.25">
      <c r="A43" s="254" t="s">
        <v>82</v>
      </c>
      <c r="B43" s="316">
        <v>41809</v>
      </c>
      <c r="C43" s="203"/>
      <c r="D43" s="203"/>
      <c r="E43" s="204"/>
      <c r="F43" s="132" t="s">
        <v>76</v>
      </c>
      <c r="G43" s="328" t="s">
        <v>4</v>
      </c>
      <c r="H43" s="329"/>
      <c r="I43" s="329"/>
      <c r="J43" s="330"/>
    </row>
    <row r="44" spans="1:10" ht="18" customHeight="1" x14ac:dyDescent="0.25">
      <c r="A44" s="256" t="s">
        <v>83</v>
      </c>
      <c r="B44" s="317">
        <v>41809</v>
      </c>
      <c r="C44" s="205"/>
      <c r="D44" s="205"/>
      <c r="E44" s="206"/>
      <c r="F44" s="132" t="s">
        <v>77</v>
      </c>
      <c r="G44" s="331" t="s">
        <v>12</v>
      </c>
      <c r="H44" s="332"/>
      <c r="I44" s="333"/>
      <c r="J44" s="334"/>
    </row>
    <row r="45" spans="1:10" ht="18" customHeight="1" x14ac:dyDescent="0.25">
      <c r="A45" s="256" t="s">
        <v>84</v>
      </c>
      <c r="B45" s="318" t="s">
        <v>1225</v>
      </c>
      <c r="C45" s="205"/>
      <c r="D45" s="205"/>
      <c r="E45" s="206"/>
      <c r="F45" s="132" t="s">
        <v>78</v>
      </c>
      <c r="G45" s="335">
        <v>41809</v>
      </c>
      <c r="H45" s="333"/>
      <c r="I45" s="333"/>
      <c r="J45" s="334"/>
    </row>
    <row r="46" spans="1:10" ht="18" customHeight="1" x14ac:dyDescent="0.25">
      <c r="A46" s="132" t="s">
        <v>49</v>
      </c>
      <c r="B46" s="319"/>
      <c r="C46" s="208"/>
      <c r="D46" s="208"/>
      <c r="E46" s="209"/>
      <c r="F46" s="132" t="s">
        <v>49</v>
      </c>
      <c r="G46" s="336" t="s">
        <v>1224</v>
      </c>
      <c r="H46" s="337"/>
      <c r="I46" s="337"/>
      <c r="J46" s="338"/>
    </row>
    <row r="47" spans="1:10" ht="18" customHeight="1" thickBot="1" x14ac:dyDescent="0.3">
      <c r="A47" s="320"/>
      <c r="B47" s="145"/>
      <c r="C47" s="198"/>
      <c r="D47" s="198"/>
      <c r="E47" s="199"/>
      <c r="F47" s="197"/>
      <c r="G47" s="339"/>
      <c r="H47" s="340"/>
      <c r="I47" s="340"/>
      <c r="J47" s="341"/>
    </row>
    <row r="48" spans="1:10" ht="18" customHeight="1" x14ac:dyDescent="0.25">
      <c r="A48" s="322" t="s">
        <v>114</v>
      </c>
      <c r="B48" s="255"/>
      <c r="C48" s="200"/>
      <c r="D48" s="200"/>
      <c r="E48" s="200"/>
      <c r="F48" s="255"/>
      <c r="G48" s="207"/>
      <c r="H48" s="208"/>
      <c r="I48" s="208"/>
      <c r="J48" s="209"/>
    </row>
    <row r="49" spans="1:27" ht="18" customHeight="1" x14ac:dyDescent="0.25">
      <c r="A49" s="323"/>
      <c r="B49" s="257"/>
      <c r="C49" s="201"/>
      <c r="D49" s="201"/>
      <c r="E49" s="201"/>
      <c r="F49" s="257"/>
      <c r="G49" s="257"/>
      <c r="H49" s="201"/>
      <c r="I49" s="201"/>
      <c r="J49" s="202"/>
    </row>
    <row r="50" spans="1:27" ht="18" customHeight="1" x14ac:dyDescent="0.25">
      <c r="A50" s="323"/>
      <c r="B50" s="257"/>
      <c r="C50" s="201"/>
      <c r="D50" s="201"/>
      <c r="E50" s="201"/>
      <c r="F50" s="257"/>
      <c r="G50" s="257"/>
      <c r="H50" s="201"/>
      <c r="I50" s="201"/>
      <c r="J50" s="202"/>
    </row>
    <row r="51" spans="1:27" ht="18" customHeight="1" thickBot="1" x14ac:dyDescent="0.3">
      <c r="A51" s="324"/>
      <c r="B51" s="261"/>
      <c r="C51" s="262"/>
      <c r="D51" s="262"/>
      <c r="E51" s="262"/>
      <c r="F51" s="261"/>
      <c r="G51" s="261"/>
      <c r="H51" s="262"/>
      <c r="I51" s="262"/>
      <c r="J51" s="263"/>
    </row>
    <row r="52" spans="1:27" ht="18" customHeight="1" thickBot="1" x14ac:dyDescent="0.3">
      <c r="A52" s="321" t="s">
        <v>81</v>
      </c>
      <c r="B52" s="246"/>
      <c r="C52" s="246"/>
      <c r="D52" s="246"/>
      <c r="E52" s="247"/>
      <c r="F52" s="136"/>
      <c r="G52" s="137"/>
      <c r="H52" s="137"/>
      <c r="I52" s="137"/>
      <c r="J52" s="138"/>
    </row>
    <row r="53" spans="1:27" ht="18" customHeight="1" thickBot="1" x14ac:dyDescent="0.3">
      <c r="A53" s="164"/>
      <c r="B53" s="109"/>
      <c r="C53" s="109"/>
      <c r="D53" s="109"/>
      <c r="E53" s="109"/>
      <c r="F53" s="109"/>
      <c r="G53" s="109"/>
      <c r="H53" s="109"/>
      <c r="I53" s="109"/>
      <c r="J53" s="165"/>
    </row>
    <row r="54" spans="1:27" s="251" customFormat="1" ht="18" customHeight="1" thickBot="1" x14ac:dyDescent="0.35">
      <c r="A54" s="248" t="s">
        <v>72</v>
      </c>
      <c r="B54" s="249"/>
      <c r="C54" s="249"/>
      <c r="D54" s="249"/>
      <c r="E54" s="249"/>
      <c r="F54" s="249"/>
      <c r="G54" s="249"/>
      <c r="H54" s="249"/>
      <c r="I54" s="249"/>
      <c r="J54" s="250"/>
    </row>
    <row r="55" spans="1:27" ht="18" customHeight="1" x14ac:dyDescent="0.25">
      <c r="A55" s="95" t="s">
        <v>50</v>
      </c>
      <c r="B55" s="96" t="s">
        <v>57</v>
      </c>
      <c r="C55" s="97"/>
      <c r="D55" s="97"/>
      <c r="E55" s="97"/>
      <c r="F55" s="97"/>
      <c r="G55" s="118"/>
      <c r="H55" s="118"/>
      <c r="I55" s="118"/>
      <c r="J55" s="139"/>
      <c r="K55" s="92"/>
      <c r="L55" s="92"/>
      <c r="M55" s="92"/>
      <c r="N55" s="92"/>
      <c r="O55" s="92"/>
      <c r="P55" s="92"/>
      <c r="Q55" s="92"/>
      <c r="R55" s="92"/>
      <c r="S55" s="92"/>
      <c r="T55" s="92"/>
      <c r="U55" s="92"/>
      <c r="V55" s="92"/>
      <c r="W55" s="92"/>
      <c r="X55" s="92"/>
      <c r="Y55" s="92"/>
      <c r="Z55" s="92"/>
      <c r="AA55" s="92"/>
    </row>
    <row r="56" spans="1:27" ht="18" customHeight="1" x14ac:dyDescent="0.25">
      <c r="A56" s="98" t="s">
        <v>51</v>
      </c>
      <c r="B56" s="99" t="s">
        <v>54</v>
      </c>
      <c r="C56" s="100"/>
      <c r="D56" s="100"/>
      <c r="E56" s="100"/>
      <c r="F56" s="100"/>
      <c r="G56" s="118"/>
      <c r="H56" s="118"/>
      <c r="I56" s="118"/>
      <c r="J56" s="139"/>
    </row>
    <row r="57" spans="1:27" ht="18" customHeight="1" x14ac:dyDescent="0.25">
      <c r="A57" s="110" t="s">
        <v>55</v>
      </c>
      <c r="B57" s="111" t="s">
        <v>56</v>
      </c>
      <c r="C57" s="112"/>
      <c r="D57" s="112"/>
      <c r="E57" s="112"/>
      <c r="F57" s="112"/>
      <c r="G57" s="118"/>
      <c r="H57" s="118"/>
      <c r="I57" s="118"/>
      <c r="J57" s="139"/>
    </row>
    <row r="58" spans="1:27" ht="18" customHeight="1" x14ac:dyDescent="0.25">
      <c r="A58" s="101" t="s">
        <v>58</v>
      </c>
      <c r="B58" s="102" t="s">
        <v>59</v>
      </c>
      <c r="C58" s="103"/>
      <c r="D58" s="103"/>
      <c r="E58" s="103"/>
      <c r="F58" s="103"/>
      <c r="G58" s="118"/>
      <c r="H58" s="118"/>
      <c r="I58" s="118"/>
      <c r="J58" s="139"/>
    </row>
    <row r="59" spans="1:27" ht="18" customHeight="1" thickBot="1" x14ac:dyDescent="0.3">
      <c r="A59" s="104" t="s">
        <v>60</v>
      </c>
      <c r="B59" s="105" t="s">
        <v>61</v>
      </c>
      <c r="C59" s="106"/>
      <c r="D59" s="106"/>
      <c r="E59" s="106"/>
      <c r="F59" s="106"/>
      <c r="G59" s="140"/>
      <c r="H59" s="140"/>
      <c r="I59" s="140"/>
      <c r="J59" s="141"/>
    </row>
    <row r="60" spans="1:27" ht="18" customHeight="1" thickBot="1" x14ac:dyDescent="0.3">
      <c r="A60" s="325"/>
      <c r="B60" s="107"/>
      <c r="C60" s="108"/>
      <c r="D60" s="108"/>
      <c r="E60" s="108"/>
      <c r="F60" s="108"/>
      <c r="G60" s="108"/>
      <c r="H60" s="108"/>
      <c r="I60" s="108"/>
      <c r="J60" s="325"/>
    </row>
    <row r="61" spans="1:27" s="251" customFormat="1" ht="21" customHeight="1" thickBot="1" x14ac:dyDescent="0.35">
      <c r="A61" s="126" t="s">
        <v>90</v>
      </c>
      <c r="B61" s="252" t="s">
        <v>91</v>
      </c>
      <c r="C61" s="252" t="s">
        <v>111</v>
      </c>
      <c r="D61" s="252" t="s">
        <v>112</v>
      </c>
      <c r="E61" s="252" t="s">
        <v>52</v>
      </c>
      <c r="F61" s="252" t="s">
        <v>53</v>
      </c>
      <c r="G61" s="252" t="s">
        <v>120</v>
      </c>
      <c r="H61" s="268" t="s">
        <v>48</v>
      </c>
      <c r="I61" s="252"/>
      <c r="J61" s="253"/>
    </row>
    <row r="62" spans="1:27" ht="18" customHeight="1" x14ac:dyDescent="0.25">
      <c r="A62" s="267" t="s">
        <v>136</v>
      </c>
      <c r="B62" s="142" t="s">
        <v>137</v>
      </c>
      <c r="C62" s="144">
        <v>14.0107053</v>
      </c>
      <c r="D62" s="144">
        <v>-27.964727099999998</v>
      </c>
      <c r="E62" s="143">
        <v>9.9088999999999992</v>
      </c>
      <c r="F62" s="143">
        <v>45.856699999999996</v>
      </c>
      <c r="G62" s="144">
        <v>4.6278295269908867</v>
      </c>
      <c r="H62" s="118"/>
      <c r="I62" s="118"/>
      <c r="J62" s="139"/>
    </row>
    <row r="63" spans="1:27" ht="18" customHeight="1" x14ac:dyDescent="0.25">
      <c r="A63" s="267" t="s">
        <v>139</v>
      </c>
      <c r="B63" s="142" t="s">
        <v>140</v>
      </c>
      <c r="C63" s="144">
        <v>12.7640794</v>
      </c>
      <c r="D63" s="144">
        <v>-27.972828699999997</v>
      </c>
      <c r="E63" s="143">
        <v>10.9031</v>
      </c>
      <c r="F63" s="143">
        <v>48.951300000000003</v>
      </c>
      <c r="G63" s="144">
        <v>4.4896680760517649</v>
      </c>
      <c r="H63" s="118"/>
      <c r="I63" s="118"/>
      <c r="J63" s="139"/>
    </row>
    <row r="64" spans="1:27" ht="18" customHeight="1" x14ac:dyDescent="0.25">
      <c r="A64" s="267" t="s">
        <v>142</v>
      </c>
      <c r="B64" s="142" t="s">
        <v>143</v>
      </c>
      <c r="C64" s="144">
        <v>13.318912900000001</v>
      </c>
      <c r="D64" s="144">
        <v>-30.159247999999998</v>
      </c>
      <c r="E64" s="143">
        <v>10.0146</v>
      </c>
      <c r="F64" s="143">
        <v>52.2639</v>
      </c>
      <c r="G64" s="144">
        <v>5.2187705949314003</v>
      </c>
      <c r="H64" s="118"/>
      <c r="I64" s="118"/>
      <c r="J64" s="139"/>
    </row>
    <row r="65" spans="1:10" ht="18" customHeight="1" x14ac:dyDescent="0.25">
      <c r="A65" s="267" t="s">
        <v>145</v>
      </c>
      <c r="B65" s="142" t="s">
        <v>146</v>
      </c>
      <c r="C65" s="144">
        <v>13.111974999999999</v>
      </c>
      <c r="D65" s="144">
        <v>-30.833706199999995</v>
      </c>
      <c r="E65" s="143">
        <v>9.5375999999999994</v>
      </c>
      <c r="F65" s="143">
        <v>50.437800000000003</v>
      </c>
      <c r="G65" s="144">
        <v>5.2883115249119284</v>
      </c>
      <c r="H65" s="118"/>
      <c r="I65" s="118"/>
      <c r="J65" s="139"/>
    </row>
    <row r="66" spans="1:10" ht="18" customHeight="1" x14ac:dyDescent="0.25">
      <c r="A66" s="267" t="s">
        <v>148</v>
      </c>
      <c r="B66" s="142" t="s">
        <v>149</v>
      </c>
      <c r="C66" s="144">
        <v>13.191951</v>
      </c>
      <c r="D66" s="144">
        <v>-26.2127561</v>
      </c>
      <c r="E66" s="143">
        <v>11.133599999999999</v>
      </c>
      <c r="F66" s="143">
        <v>45.124299999999998</v>
      </c>
      <c r="G66" s="144">
        <v>4.0529837608680035</v>
      </c>
      <c r="H66" s="118"/>
      <c r="I66" s="118"/>
      <c r="J66" s="139"/>
    </row>
    <row r="67" spans="1:10" ht="18" customHeight="1" x14ac:dyDescent="0.25">
      <c r="A67" s="267" t="s">
        <v>151</v>
      </c>
      <c r="B67" s="142" t="s">
        <v>152</v>
      </c>
      <c r="C67" s="144">
        <v>13.0270005</v>
      </c>
      <c r="D67" s="144">
        <v>-28.659439299999999</v>
      </c>
      <c r="E67" s="143">
        <v>9.7904</v>
      </c>
      <c r="F67" s="143">
        <v>47.125</v>
      </c>
      <c r="G67" s="144">
        <v>4.8133886255924168</v>
      </c>
      <c r="H67" s="118"/>
      <c r="I67" s="118"/>
      <c r="J67" s="139"/>
    </row>
    <row r="68" spans="1:10" ht="18" customHeight="1" x14ac:dyDescent="0.25">
      <c r="A68" s="267" t="s">
        <v>154</v>
      </c>
      <c r="B68" s="142" t="s">
        <v>155</v>
      </c>
      <c r="C68" s="144">
        <v>12.9280302</v>
      </c>
      <c r="D68" s="144">
        <v>-27.608256699999998</v>
      </c>
      <c r="E68" s="143">
        <v>10.849299999999999</v>
      </c>
      <c r="F68" s="143">
        <v>44.628999999999998</v>
      </c>
      <c r="G68" s="144">
        <v>4.1135372789027862</v>
      </c>
      <c r="H68" s="118"/>
      <c r="I68" s="118"/>
      <c r="J68" s="139"/>
    </row>
    <row r="69" spans="1:10" ht="18" customHeight="1" x14ac:dyDescent="0.25">
      <c r="A69" s="267" t="s">
        <v>157</v>
      </c>
      <c r="B69" s="142" t="s">
        <v>158</v>
      </c>
      <c r="C69" s="144">
        <v>12.66211</v>
      </c>
      <c r="D69" s="144">
        <v>-30.230136999999999</v>
      </c>
      <c r="E69" s="143">
        <v>10.178800000000001</v>
      </c>
      <c r="F69" s="143">
        <v>48.579300000000003</v>
      </c>
      <c r="G69" s="144">
        <v>4.7725959838094862</v>
      </c>
      <c r="H69" s="118"/>
      <c r="I69" s="118"/>
      <c r="J69" s="139"/>
    </row>
    <row r="70" spans="1:10" ht="18" customHeight="1" x14ac:dyDescent="0.25">
      <c r="A70" s="267" t="s">
        <v>160</v>
      </c>
      <c r="B70" s="142" t="s">
        <v>161</v>
      </c>
      <c r="C70" s="144">
        <v>14.093680399999998</v>
      </c>
      <c r="D70" s="144">
        <v>-29.493904099999998</v>
      </c>
      <c r="E70" s="143">
        <v>11.8428</v>
      </c>
      <c r="F70" s="143">
        <v>44.491199999999999</v>
      </c>
      <c r="G70" s="144">
        <v>3.7568142668963418</v>
      </c>
      <c r="H70" s="118"/>
      <c r="I70" s="118"/>
      <c r="J70" s="139"/>
    </row>
    <row r="71" spans="1:10" ht="18" customHeight="1" x14ac:dyDescent="0.25">
      <c r="A71" s="267" t="s">
        <v>163</v>
      </c>
      <c r="B71" s="142" t="s">
        <v>164</v>
      </c>
      <c r="C71" s="144">
        <v>13.185952799999999</v>
      </c>
      <c r="D71" s="144">
        <v>-29.518208899999998</v>
      </c>
      <c r="E71" s="143">
        <v>12.2141</v>
      </c>
      <c r="F71" s="143">
        <v>45.301299999999998</v>
      </c>
      <c r="G71" s="144">
        <v>3.7089347557331278</v>
      </c>
      <c r="H71" s="118"/>
      <c r="I71" s="118"/>
      <c r="J71" s="139"/>
    </row>
    <row r="72" spans="1:10" ht="18" customHeight="1" x14ac:dyDescent="0.25">
      <c r="A72" s="267" t="s">
        <v>166</v>
      </c>
      <c r="B72" s="142" t="s">
        <v>167</v>
      </c>
      <c r="C72" s="144">
        <v>13.014004399999999</v>
      </c>
      <c r="D72" s="144">
        <v>-27.601167799999999</v>
      </c>
      <c r="E72" s="143">
        <v>10.019500000000001</v>
      </c>
      <c r="F72" s="143">
        <v>46.433100000000003</v>
      </c>
      <c r="G72" s="144">
        <v>4.6342731673237187</v>
      </c>
      <c r="H72" s="118"/>
      <c r="I72" s="118"/>
      <c r="J72" s="139"/>
    </row>
    <row r="73" spans="1:10" ht="18" customHeight="1" x14ac:dyDescent="0.25">
      <c r="A73" s="267" t="s">
        <v>169</v>
      </c>
      <c r="B73" s="142" t="s">
        <v>170</v>
      </c>
      <c r="C73" s="144">
        <v>13.949723599999999</v>
      </c>
      <c r="D73" s="144">
        <v>-26.280606999999996</v>
      </c>
      <c r="E73" s="143">
        <v>11.484</v>
      </c>
      <c r="F73" s="143">
        <v>45.383899999999997</v>
      </c>
      <c r="G73" s="144">
        <v>3.9519244165795886</v>
      </c>
      <c r="H73" s="118"/>
      <c r="I73" s="118"/>
      <c r="J73" s="139"/>
    </row>
    <row r="74" spans="1:10" ht="18" customHeight="1" x14ac:dyDescent="0.25">
      <c r="A74" s="267" t="s">
        <v>172</v>
      </c>
      <c r="B74" s="142" t="s">
        <v>173</v>
      </c>
      <c r="C74" s="144">
        <v>12.664109399999999</v>
      </c>
      <c r="D74" s="144">
        <v>-27.026966899999998</v>
      </c>
      <c r="E74" s="143">
        <v>9.8040000000000003</v>
      </c>
      <c r="F74" s="143">
        <v>45.983600000000003</v>
      </c>
      <c r="G74" s="144">
        <v>4.6902896776825784</v>
      </c>
      <c r="H74" s="118"/>
      <c r="I74" s="118"/>
      <c r="J74" s="139"/>
    </row>
    <row r="75" spans="1:10" ht="18" customHeight="1" x14ac:dyDescent="0.25">
      <c r="A75" s="267" t="s">
        <v>175</v>
      </c>
      <c r="B75" s="142" t="s">
        <v>176</v>
      </c>
      <c r="C75" s="144">
        <v>14.259630599999999</v>
      </c>
      <c r="D75" s="144">
        <v>-25.193979899999999</v>
      </c>
      <c r="E75" s="143">
        <v>11.6911</v>
      </c>
      <c r="F75" s="143">
        <v>44.4101</v>
      </c>
      <c r="G75" s="144">
        <v>3.7986245947772237</v>
      </c>
      <c r="H75" s="118"/>
      <c r="I75" s="118"/>
      <c r="J75" s="139"/>
    </row>
    <row r="76" spans="1:10" ht="18" customHeight="1" x14ac:dyDescent="0.25">
      <c r="A76" s="267" t="s">
        <v>178</v>
      </c>
      <c r="B76" s="327" t="s">
        <v>179</v>
      </c>
      <c r="C76" s="144"/>
      <c r="D76" s="144"/>
      <c r="E76" s="143"/>
      <c r="F76" s="143"/>
      <c r="G76" s="144"/>
      <c r="H76" s="102" t="s">
        <v>1223</v>
      </c>
      <c r="I76" s="103"/>
      <c r="J76" s="326"/>
    </row>
    <row r="77" spans="1:10" ht="18" customHeight="1" x14ac:dyDescent="0.25">
      <c r="A77" s="267" t="s">
        <v>182</v>
      </c>
      <c r="B77" s="327" t="s">
        <v>183</v>
      </c>
      <c r="C77" s="144"/>
      <c r="D77" s="144"/>
      <c r="E77" s="143"/>
      <c r="F77" s="143"/>
      <c r="G77" s="144"/>
      <c r="H77" s="102" t="s">
        <v>1223</v>
      </c>
      <c r="I77" s="103"/>
      <c r="J77" s="326"/>
    </row>
    <row r="78" spans="1:10" ht="18" customHeight="1" x14ac:dyDescent="0.25">
      <c r="A78" s="267" t="s">
        <v>185</v>
      </c>
      <c r="B78" s="142" t="s">
        <v>186</v>
      </c>
      <c r="C78" s="144">
        <v>12.6831037</v>
      </c>
      <c r="D78" s="144">
        <v>-27.265964099999998</v>
      </c>
      <c r="E78" s="143">
        <v>10.493499999999999</v>
      </c>
      <c r="F78" s="143">
        <v>45.3444</v>
      </c>
      <c r="G78" s="144">
        <v>4.3211893076666508</v>
      </c>
      <c r="H78" s="118"/>
      <c r="I78" s="118"/>
      <c r="J78" s="139"/>
    </row>
    <row r="79" spans="1:10" ht="18" customHeight="1" x14ac:dyDescent="0.25">
      <c r="A79" s="267" t="s">
        <v>188</v>
      </c>
      <c r="B79" s="142" t="s">
        <v>189</v>
      </c>
      <c r="C79" s="144">
        <v>13.384893099999999</v>
      </c>
      <c r="D79" s="144">
        <v>-26.180349700000001</v>
      </c>
      <c r="E79" s="143">
        <v>9.9393999999999991</v>
      </c>
      <c r="F79" s="143">
        <v>47.500900000000001</v>
      </c>
      <c r="G79" s="144">
        <v>4.7790510493591167</v>
      </c>
      <c r="H79" s="118"/>
      <c r="I79" s="118"/>
      <c r="J79" s="139"/>
    </row>
    <row r="80" spans="1:10" ht="18" customHeight="1" x14ac:dyDescent="0.25">
      <c r="A80" s="267" t="s">
        <v>191</v>
      </c>
      <c r="B80" s="142" t="s">
        <v>192</v>
      </c>
      <c r="C80" s="144">
        <v>14.109675599999999</v>
      </c>
      <c r="D80" s="144">
        <v>-26.179336999999997</v>
      </c>
      <c r="E80" s="143">
        <v>9.8940000000000001</v>
      </c>
      <c r="F80" s="143">
        <v>46.2468</v>
      </c>
      <c r="G80" s="144">
        <v>4.6742268041237116</v>
      </c>
      <c r="H80" s="118"/>
      <c r="I80" s="118"/>
      <c r="J80" s="139"/>
    </row>
    <row r="81" spans="1:10" ht="18" customHeight="1" x14ac:dyDescent="0.25">
      <c r="A81" s="267" t="s">
        <v>194</v>
      </c>
      <c r="B81" s="142" t="s">
        <v>195</v>
      </c>
      <c r="C81" s="144">
        <v>13.6538124</v>
      </c>
      <c r="D81" s="144">
        <v>-29.490865999999997</v>
      </c>
      <c r="E81" s="143">
        <v>9.2209000000000003</v>
      </c>
      <c r="F81" s="143">
        <v>45.364600000000003</v>
      </c>
      <c r="G81" s="144">
        <v>4.9197583749959337</v>
      </c>
      <c r="H81" s="118"/>
      <c r="I81" s="118"/>
      <c r="J81" s="139"/>
    </row>
    <row r="82" spans="1:10" ht="18" customHeight="1" x14ac:dyDescent="0.25">
      <c r="A82" s="267" t="s">
        <v>197</v>
      </c>
      <c r="B82" s="142" t="s">
        <v>198</v>
      </c>
      <c r="C82" s="144">
        <v>13.251933000000001</v>
      </c>
      <c r="D82" s="144">
        <v>-28.137898799999999</v>
      </c>
      <c r="E82" s="143">
        <v>10.4343</v>
      </c>
      <c r="F82" s="143">
        <v>42.344900000000003</v>
      </c>
      <c r="G82" s="144">
        <v>4.0582406102948934</v>
      </c>
      <c r="H82" s="118"/>
      <c r="I82" s="118"/>
      <c r="J82" s="139"/>
    </row>
    <row r="83" spans="1:10" ht="18" customHeight="1" x14ac:dyDescent="0.25">
      <c r="A83" s="267" t="s">
        <v>200</v>
      </c>
      <c r="B83" s="142" t="s">
        <v>201</v>
      </c>
      <c r="C83" s="144">
        <v>13.9687179</v>
      </c>
      <c r="D83" s="144">
        <v>-25.848184099999997</v>
      </c>
      <c r="E83" s="143">
        <v>10.705299999999999</v>
      </c>
      <c r="F83" s="143">
        <v>46.330199999999998</v>
      </c>
      <c r="G83" s="144">
        <v>4.3277815661401364</v>
      </c>
      <c r="H83" s="118"/>
      <c r="I83" s="118"/>
      <c r="J83" s="139"/>
    </row>
    <row r="84" spans="1:10" ht="18" customHeight="1" x14ac:dyDescent="0.25">
      <c r="A84" s="267" t="s">
        <v>203</v>
      </c>
      <c r="B84" s="142" t="s">
        <v>204</v>
      </c>
      <c r="C84" s="144">
        <v>13.281924</v>
      </c>
      <c r="D84" s="144">
        <v>-28.802229999999998</v>
      </c>
      <c r="E84" s="143">
        <v>11.628</v>
      </c>
      <c r="F84" s="143">
        <v>45.3782</v>
      </c>
      <c r="G84" s="144">
        <v>3.9024939800481597</v>
      </c>
      <c r="H84" s="118"/>
      <c r="I84" s="118"/>
      <c r="J84" s="139"/>
    </row>
    <row r="85" spans="1:10" ht="18" customHeight="1" x14ac:dyDescent="0.25">
      <c r="A85" s="267" t="s">
        <v>206</v>
      </c>
      <c r="B85" s="142" t="s">
        <v>207</v>
      </c>
      <c r="C85" s="144">
        <v>12.7430857</v>
      </c>
      <c r="D85" s="144">
        <v>-28.073085999999996</v>
      </c>
      <c r="E85" s="143">
        <v>10.9261</v>
      </c>
      <c r="F85" s="143">
        <v>41.186900000000001</v>
      </c>
      <c r="G85" s="144">
        <v>3.7695884167269202</v>
      </c>
      <c r="H85" s="118"/>
      <c r="I85" s="118"/>
      <c r="J85" s="139"/>
    </row>
    <row r="86" spans="1:10" ht="18" customHeight="1" x14ac:dyDescent="0.25">
      <c r="A86" s="267" t="s">
        <v>209</v>
      </c>
      <c r="B86" s="142" t="s">
        <v>210</v>
      </c>
      <c r="C86" s="144">
        <v>13.4998586</v>
      </c>
      <c r="D86" s="144">
        <v>-28.033590699999998</v>
      </c>
      <c r="E86" s="143">
        <v>10.642200000000001</v>
      </c>
      <c r="F86" s="143">
        <v>46.272100000000002</v>
      </c>
      <c r="G86" s="144">
        <v>4.3479825599969928</v>
      </c>
      <c r="H86" s="118"/>
      <c r="I86" s="118"/>
      <c r="J86" s="139"/>
    </row>
    <row r="87" spans="1:10" ht="18" customHeight="1" x14ac:dyDescent="0.25">
      <c r="A87" s="267" t="s">
        <v>212</v>
      </c>
      <c r="B87" s="142" t="s">
        <v>213</v>
      </c>
      <c r="C87" s="144">
        <v>12.4561718</v>
      </c>
      <c r="D87" s="144">
        <v>-29.426053199999998</v>
      </c>
      <c r="E87" s="143">
        <v>10.0075</v>
      </c>
      <c r="F87" s="143">
        <v>42.932299999999998</v>
      </c>
      <c r="G87" s="144">
        <v>4.2900124906320256</v>
      </c>
      <c r="H87" s="118"/>
      <c r="I87" s="118"/>
      <c r="J87" s="139"/>
    </row>
    <row r="88" spans="1:10" ht="18" customHeight="1" x14ac:dyDescent="0.25">
      <c r="A88" s="267" t="s">
        <v>215</v>
      </c>
      <c r="B88" s="142" t="s">
        <v>216</v>
      </c>
      <c r="C88" s="144">
        <v>12.8960398</v>
      </c>
      <c r="D88" s="144">
        <v>-28.1500512</v>
      </c>
      <c r="E88" s="143">
        <v>9.5937999999999999</v>
      </c>
      <c r="F88" s="143">
        <v>43.212899999999998</v>
      </c>
      <c r="G88" s="144">
        <v>4.5042527465654905</v>
      </c>
      <c r="H88" s="118"/>
      <c r="I88" s="118"/>
      <c r="J88" s="139"/>
    </row>
    <row r="89" spans="1:10" ht="18" customHeight="1" x14ac:dyDescent="0.25">
      <c r="A89" s="267" t="s">
        <v>218</v>
      </c>
      <c r="B89" s="142" t="s">
        <v>219</v>
      </c>
      <c r="C89" s="144">
        <v>12.961020299999999</v>
      </c>
      <c r="D89" s="144">
        <v>-28.035616099999999</v>
      </c>
      <c r="E89" s="143">
        <v>10.3299</v>
      </c>
      <c r="F89" s="143">
        <v>45.616199999999999</v>
      </c>
      <c r="G89" s="144">
        <v>4.4159381988208981</v>
      </c>
      <c r="H89" s="118"/>
      <c r="I89" s="118"/>
      <c r="J89" s="139"/>
    </row>
    <row r="90" spans="1:10" ht="18" customHeight="1" x14ac:dyDescent="0.25">
      <c r="A90" s="267" t="s">
        <v>221</v>
      </c>
      <c r="B90" s="142" t="s">
        <v>222</v>
      </c>
      <c r="C90" s="144">
        <v>13.951722999999999</v>
      </c>
      <c r="D90" s="144">
        <v>-27.517113699999996</v>
      </c>
      <c r="E90" s="143">
        <v>11.393700000000001</v>
      </c>
      <c r="F90" s="143">
        <v>47.139800000000001</v>
      </c>
      <c r="G90" s="144">
        <v>4.1373566093542919</v>
      </c>
      <c r="H90" s="118"/>
      <c r="I90" s="118"/>
      <c r="J90" s="139"/>
    </row>
    <row r="91" spans="1:10" ht="18" customHeight="1" x14ac:dyDescent="0.25">
      <c r="A91" s="267" t="s">
        <v>224</v>
      </c>
      <c r="B91" s="142" t="s">
        <v>225</v>
      </c>
      <c r="C91" s="144">
        <v>13.792770699999998</v>
      </c>
      <c r="D91" s="144">
        <v>-26.0497114</v>
      </c>
      <c r="E91" s="143">
        <v>10.663600000000001</v>
      </c>
      <c r="F91" s="143">
        <v>46.2194</v>
      </c>
      <c r="G91" s="144">
        <v>4.3343148655238375</v>
      </c>
      <c r="H91" s="118"/>
      <c r="I91" s="118"/>
      <c r="J91" s="139"/>
    </row>
    <row r="92" spans="1:10" ht="18" customHeight="1" x14ac:dyDescent="0.25">
      <c r="A92" s="267" t="s">
        <v>227</v>
      </c>
      <c r="B92" s="142" t="s">
        <v>228</v>
      </c>
      <c r="C92" s="144">
        <v>13.8427557</v>
      </c>
      <c r="D92" s="144">
        <v>-25.894768299999999</v>
      </c>
      <c r="E92" s="143">
        <v>10.662599999999999</v>
      </c>
      <c r="F92" s="143">
        <v>44.6128</v>
      </c>
      <c r="G92" s="144">
        <v>4.1840451672200025</v>
      </c>
      <c r="H92" s="118"/>
      <c r="I92" s="118"/>
      <c r="J92" s="139"/>
    </row>
    <row r="93" spans="1:10" ht="18" customHeight="1" x14ac:dyDescent="0.25">
      <c r="A93" s="267" t="s">
        <v>230</v>
      </c>
      <c r="B93" s="142" t="s">
        <v>231</v>
      </c>
      <c r="C93" s="144">
        <v>13.3738964</v>
      </c>
      <c r="D93" s="144">
        <v>-26.837592000000001</v>
      </c>
      <c r="E93" s="143">
        <v>10.656000000000001</v>
      </c>
      <c r="F93" s="143">
        <v>43.354399999999998</v>
      </c>
      <c r="G93" s="144">
        <v>4.0685435435435435</v>
      </c>
      <c r="H93" s="118"/>
      <c r="I93" s="118"/>
      <c r="J93" s="139"/>
    </row>
    <row r="94" spans="1:10" ht="18" customHeight="1" x14ac:dyDescent="0.25">
      <c r="A94" s="267" t="s">
        <v>233</v>
      </c>
      <c r="B94" s="142" t="s">
        <v>234</v>
      </c>
      <c r="C94" s="144">
        <v>13.0729867</v>
      </c>
      <c r="D94" s="144">
        <v>-28.121695599999995</v>
      </c>
      <c r="E94" s="143">
        <v>10.4693</v>
      </c>
      <c r="F94" s="143">
        <v>50.139000000000003</v>
      </c>
      <c r="G94" s="144">
        <v>4.7891454060920982</v>
      </c>
      <c r="H94" s="118"/>
      <c r="I94" s="118"/>
      <c r="J94" s="139"/>
    </row>
    <row r="95" spans="1:10" ht="18" customHeight="1" x14ac:dyDescent="0.25">
      <c r="A95" s="267" t="s">
        <v>236</v>
      </c>
      <c r="B95" s="142" t="s">
        <v>237</v>
      </c>
      <c r="C95" s="144">
        <v>13.7647791</v>
      </c>
      <c r="D95" s="144">
        <v>-29.1657893</v>
      </c>
      <c r="E95" s="143">
        <v>10.6012</v>
      </c>
      <c r="F95" s="143">
        <v>46.6447</v>
      </c>
      <c r="G95" s="144">
        <v>4.3999452892125417</v>
      </c>
      <c r="H95" s="118"/>
      <c r="I95" s="118"/>
      <c r="J95" s="139"/>
    </row>
    <row r="96" spans="1:10" ht="18" customHeight="1" x14ac:dyDescent="0.25">
      <c r="A96" s="267" t="s">
        <v>239</v>
      </c>
      <c r="B96" s="142" t="s">
        <v>240</v>
      </c>
      <c r="C96" s="144">
        <v>14.625520799999999</v>
      </c>
      <c r="D96" s="144">
        <v>-25.724634699999999</v>
      </c>
      <c r="E96" s="143">
        <v>12.553000000000001</v>
      </c>
      <c r="F96" s="143">
        <v>48.058900000000001</v>
      </c>
      <c r="G96" s="144">
        <v>3.8284792479885286</v>
      </c>
      <c r="H96" s="118"/>
      <c r="I96" s="118"/>
      <c r="J96" s="139"/>
    </row>
    <row r="97" spans="1:10" ht="18" customHeight="1" x14ac:dyDescent="0.25">
      <c r="A97" s="267" t="s">
        <v>242</v>
      </c>
      <c r="B97" s="142" t="s">
        <v>243</v>
      </c>
      <c r="C97" s="144">
        <v>12.7960698</v>
      </c>
      <c r="D97" s="144">
        <v>-28.804255399999995</v>
      </c>
      <c r="E97" s="143">
        <v>11.5938</v>
      </c>
      <c r="F97" s="143">
        <v>45.508299999999998</v>
      </c>
      <c r="G97" s="144">
        <v>3.9252272766478633</v>
      </c>
      <c r="H97" s="118"/>
      <c r="I97" s="118"/>
      <c r="J97" s="139"/>
    </row>
    <row r="98" spans="1:10" ht="18" customHeight="1" x14ac:dyDescent="0.25">
      <c r="A98" s="267" t="s">
        <v>245</v>
      </c>
      <c r="B98" s="142" t="s">
        <v>246</v>
      </c>
      <c r="C98" s="144">
        <v>12.804067399999999</v>
      </c>
      <c r="D98" s="144">
        <v>-27.649777399999998</v>
      </c>
      <c r="E98" s="143">
        <v>10.9377</v>
      </c>
      <c r="F98" s="143">
        <v>47.8461</v>
      </c>
      <c r="G98" s="144">
        <v>4.3744205820236433</v>
      </c>
      <c r="H98" s="118"/>
      <c r="I98" s="118"/>
      <c r="J98" s="139"/>
    </row>
    <row r="99" spans="1:10" ht="18" customHeight="1" x14ac:dyDescent="0.25">
      <c r="A99" s="267" t="s">
        <v>248</v>
      </c>
      <c r="B99" s="142" t="s">
        <v>249</v>
      </c>
      <c r="C99" s="144">
        <v>14.0806843</v>
      </c>
      <c r="D99" s="144">
        <v>-26.078066999999997</v>
      </c>
      <c r="E99" s="143">
        <v>10.467499999999999</v>
      </c>
      <c r="F99" s="143">
        <v>51.695099999999996</v>
      </c>
      <c r="G99" s="144">
        <v>4.9386290900406022</v>
      </c>
      <c r="H99" s="118"/>
      <c r="I99" s="118"/>
      <c r="J99" s="139"/>
    </row>
    <row r="100" spans="1:10" ht="18" customHeight="1" x14ac:dyDescent="0.25">
      <c r="A100" s="267" t="s">
        <v>251</v>
      </c>
      <c r="B100" s="142" t="s">
        <v>252</v>
      </c>
      <c r="C100" s="144">
        <v>14.4585709</v>
      </c>
      <c r="D100" s="144">
        <v>-27.5434439</v>
      </c>
      <c r="E100" s="143">
        <v>10.594900000000001</v>
      </c>
      <c r="F100" s="143">
        <v>50.721499999999999</v>
      </c>
      <c r="G100" s="144">
        <v>4.7873505177019124</v>
      </c>
      <c r="H100" s="118"/>
      <c r="I100" s="118"/>
      <c r="J100" s="139"/>
    </row>
    <row r="101" spans="1:10" ht="18" customHeight="1" x14ac:dyDescent="0.25">
      <c r="A101" s="267" t="s">
        <v>254</v>
      </c>
      <c r="B101" s="142" t="s">
        <v>255</v>
      </c>
      <c r="C101" s="144">
        <v>13.4078862</v>
      </c>
      <c r="D101" s="144">
        <v>-26.078066999999997</v>
      </c>
      <c r="E101" s="143">
        <v>10.830500000000001</v>
      </c>
      <c r="F101" s="143">
        <v>42.282600000000002</v>
      </c>
      <c r="G101" s="144">
        <v>3.9040302848437283</v>
      </c>
      <c r="H101" s="118"/>
      <c r="I101" s="118"/>
      <c r="J101" s="139"/>
    </row>
    <row r="102" spans="1:10" ht="18" customHeight="1" x14ac:dyDescent="0.25">
      <c r="A102" s="267" t="s">
        <v>257</v>
      </c>
      <c r="B102" s="142" t="s">
        <v>258</v>
      </c>
      <c r="C102" s="144">
        <v>14.9454248</v>
      </c>
      <c r="D102" s="144">
        <v>-27.003674799999999</v>
      </c>
      <c r="E102" s="143">
        <v>10.784599999999999</v>
      </c>
      <c r="F102" s="143">
        <v>47.742400000000004</v>
      </c>
      <c r="G102" s="144">
        <v>4.4269050312482623</v>
      </c>
      <c r="H102" s="118"/>
      <c r="I102" s="118"/>
      <c r="J102" s="139"/>
    </row>
    <row r="103" spans="1:10" ht="18" customHeight="1" x14ac:dyDescent="0.25">
      <c r="A103" s="267" t="s">
        <v>260</v>
      </c>
      <c r="B103" s="142" t="s">
        <v>261</v>
      </c>
      <c r="C103" s="144">
        <v>14.137667199999999</v>
      </c>
      <c r="D103" s="144">
        <v>-27.874596799999999</v>
      </c>
      <c r="E103" s="143">
        <v>10.748100000000001</v>
      </c>
      <c r="F103" s="143">
        <v>46.927999999999997</v>
      </c>
      <c r="G103" s="144">
        <v>4.3661670434774509</v>
      </c>
      <c r="H103" s="118"/>
      <c r="I103" s="118"/>
      <c r="J103" s="139"/>
    </row>
    <row r="104" spans="1:10" ht="18" customHeight="1" x14ac:dyDescent="0.25">
      <c r="A104" s="267" t="s">
        <v>263</v>
      </c>
      <c r="B104" s="142" t="s">
        <v>264</v>
      </c>
      <c r="C104" s="144">
        <v>13.7587809</v>
      </c>
      <c r="D104" s="144">
        <v>-25.860336499999995</v>
      </c>
      <c r="E104" s="143">
        <v>11.417199999999999</v>
      </c>
      <c r="F104" s="143">
        <v>42.784599999999998</v>
      </c>
      <c r="G104" s="144">
        <v>3.7473811442385174</v>
      </c>
      <c r="H104" s="118"/>
      <c r="I104" s="118"/>
      <c r="J104" s="139"/>
    </row>
    <row r="105" spans="1:10" ht="18" customHeight="1" x14ac:dyDescent="0.25">
      <c r="A105" s="267" t="s">
        <v>266</v>
      </c>
      <c r="B105" s="142" t="s">
        <v>267</v>
      </c>
      <c r="C105" s="144">
        <v>14.715493799999999</v>
      </c>
      <c r="D105" s="144">
        <v>-28.291829199999999</v>
      </c>
      <c r="E105" s="143">
        <v>12.894500000000001</v>
      </c>
      <c r="F105" s="143">
        <v>46.768900000000002</v>
      </c>
      <c r="G105" s="144">
        <v>3.6270425375159951</v>
      </c>
      <c r="H105" s="118"/>
      <c r="I105" s="118"/>
      <c r="J105" s="139"/>
    </row>
    <row r="106" spans="1:10" ht="18" customHeight="1" x14ac:dyDescent="0.25">
      <c r="A106" s="267" t="s">
        <v>269</v>
      </c>
      <c r="B106" s="142" t="s">
        <v>270</v>
      </c>
      <c r="C106" s="144">
        <v>12.863049699999999</v>
      </c>
      <c r="D106" s="144">
        <v>-28.665515499999998</v>
      </c>
      <c r="E106" s="143">
        <v>10.5114</v>
      </c>
      <c r="F106" s="143">
        <v>46.822200000000002</v>
      </c>
      <c r="G106" s="144">
        <v>4.4544209144357554</v>
      </c>
      <c r="H106" s="118"/>
      <c r="I106" s="118"/>
      <c r="J106" s="139"/>
    </row>
    <row r="107" spans="1:10" ht="18" customHeight="1" x14ac:dyDescent="0.25">
      <c r="A107" s="267" t="s">
        <v>272</v>
      </c>
      <c r="B107" s="142" t="s">
        <v>273</v>
      </c>
      <c r="C107" s="144">
        <v>12.706096799999999</v>
      </c>
      <c r="D107" s="144">
        <v>-27.675094899999998</v>
      </c>
      <c r="E107" s="143">
        <v>10.5078</v>
      </c>
      <c r="F107" s="143">
        <v>39.196199999999997</v>
      </c>
      <c r="G107" s="144">
        <v>3.7302004225432537</v>
      </c>
      <c r="H107" s="118"/>
      <c r="I107" s="118"/>
      <c r="J107" s="139"/>
    </row>
    <row r="108" spans="1:10" ht="18" customHeight="1" x14ac:dyDescent="0.25">
      <c r="A108" s="267" t="s">
        <v>275</v>
      </c>
      <c r="B108" s="142" t="s">
        <v>276</v>
      </c>
      <c r="C108" s="144">
        <v>14.3046171</v>
      </c>
      <c r="D108" s="144">
        <v>-25.950466799999997</v>
      </c>
      <c r="E108" s="143">
        <v>10.636100000000001</v>
      </c>
      <c r="F108" s="143">
        <v>46.043300000000002</v>
      </c>
      <c r="G108" s="144">
        <v>4.3289645640789383</v>
      </c>
      <c r="H108" s="118"/>
      <c r="I108" s="118"/>
      <c r="J108" s="139"/>
    </row>
    <row r="109" spans="1:10" ht="18" customHeight="1" x14ac:dyDescent="0.25">
      <c r="A109" s="267" t="s">
        <v>278</v>
      </c>
      <c r="B109" s="142" t="s">
        <v>279</v>
      </c>
      <c r="C109" s="144">
        <v>14.256631499999999</v>
      </c>
      <c r="D109" s="144">
        <v>-27.144440099999997</v>
      </c>
      <c r="E109" s="143">
        <v>11.104900000000001</v>
      </c>
      <c r="F109" s="143">
        <v>46.767400000000002</v>
      </c>
      <c r="G109" s="144">
        <v>4.2114201838827903</v>
      </c>
      <c r="H109" s="118"/>
      <c r="I109" s="118"/>
      <c r="J109" s="139"/>
    </row>
    <row r="110" spans="1:10" ht="18" customHeight="1" x14ac:dyDescent="0.25">
      <c r="A110" s="267" t="s">
        <v>281</v>
      </c>
      <c r="B110" s="142" t="s">
        <v>282</v>
      </c>
      <c r="C110" s="144">
        <v>13.384893099999999</v>
      </c>
      <c r="D110" s="144">
        <v>-26.917595299999999</v>
      </c>
      <c r="E110" s="143">
        <v>10.41</v>
      </c>
      <c r="F110" s="143">
        <v>42.621499999999997</v>
      </c>
      <c r="G110" s="144">
        <v>4.0942843419788666</v>
      </c>
      <c r="H110" s="118"/>
      <c r="I110" s="118"/>
      <c r="J110" s="139"/>
    </row>
    <row r="111" spans="1:10" ht="18" customHeight="1" x14ac:dyDescent="0.25">
      <c r="A111" s="267" t="s">
        <v>284</v>
      </c>
      <c r="B111" s="142" t="s">
        <v>285</v>
      </c>
      <c r="C111" s="144">
        <v>14.2136444</v>
      </c>
      <c r="D111" s="144">
        <v>-29.450357999999998</v>
      </c>
      <c r="E111" s="143">
        <v>11.8125</v>
      </c>
      <c r="F111" s="143">
        <v>50.417700000000004</v>
      </c>
      <c r="G111" s="144">
        <v>4.2681650793650796</v>
      </c>
      <c r="H111" s="118"/>
      <c r="I111" s="118"/>
      <c r="J111" s="139"/>
    </row>
    <row r="112" spans="1:10" ht="18" customHeight="1" x14ac:dyDescent="0.25">
      <c r="A112" s="267" t="s">
        <v>287</v>
      </c>
      <c r="B112" s="142" t="s">
        <v>288</v>
      </c>
      <c r="C112" s="144">
        <v>14.301617999999999</v>
      </c>
      <c r="D112" s="144">
        <v>-26.878099999999996</v>
      </c>
      <c r="E112" s="143">
        <v>11.2095</v>
      </c>
      <c r="F112" s="143">
        <v>45.501399999999997</v>
      </c>
      <c r="G112" s="144">
        <v>4.0591819438868812</v>
      </c>
      <c r="H112" s="118"/>
      <c r="I112" s="118"/>
      <c r="J112" s="139"/>
    </row>
    <row r="113" spans="1:10" ht="18" customHeight="1" x14ac:dyDescent="0.25">
      <c r="A113" s="267" t="s">
        <v>290</v>
      </c>
      <c r="B113" s="142" t="s">
        <v>291</v>
      </c>
      <c r="C113" s="144">
        <v>12.4741664</v>
      </c>
      <c r="D113" s="144">
        <v>-28.933881</v>
      </c>
      <c r="E113" s="143">
        <v>10.299799999999999</v>
      </c>
      <c r="F113" s="143">
        <v>45.241399999999999</v>
      </c>
      <c r="G113" s="144">
        <v>4.3924542224120859</v>
      </c>
      <c r="H113" s="118"/>
      <c r="I113" s="118"/>
      <c r="J113" s="139"/>
    </row>
    <row r="114" spans="1:10" ht="18" customHeight="1" x14ac:dyDescent="0.25">
      <c r="A114" s="267" t="s">
        <v>293</v>
      </c>
      <c r="B114" s="142" t="s">
        <v>294</v>
      </c>
      <c r="C114" s="144">
        <v>12.7960698</v>
      </c>
      <c r="D114" s="144">
        <v>-27.929282600000001</v>
      </c>
      <c r="E114" s="143">
        <v>10.365</v>
      </c>
      <c r="F114" s="143">
        <v>48.656999999999996</v>
      </c>
      <c r="G114" s="144">
        <v>4.6943560057887117</v>
      </c>
      <c r="H114" s="118"/>
      <c r="I114" s="118"/>
      <c r="J114" s="139"/>
    </row>
    <row r="115" spans="1:10" ht="18" customHeight="1" x14ac:dyDescent="0.25">
      <c r="A115" s="267" t="s">
        <v>296</v>
      </c>
      <c r="B115" s="142" t="s">
        <v>297</v>
      </c>
      <c r="C115" s="144">
        <v>13.6138244</v>
      </c>
      <c r="D115" s="144">
        <v>-27.439135799999999</v>
      </c>
      <c r="E115" s="143">
        <v>9.9499999999999993</v>
      </c>
      <c r="F115" s="143">
        <v>42.498399999999997</v>
      </c>
      <c r="G115" s="144">
        <v>4.2711959798994972</v>
      </c>
      <c r="H115" s="118"/>
      <c r="I115" s="118"/>
      <c r="J115" s="139"/>
    </row>
    <row r="116" spans="1:10" ht="18" customHeight="1" x14ac:dyDescent="0.25">
      <c r="A116" s="267" t="s">
        <v>299</v>
      </c>
      <c r="B116" s="142" t="s">
        <v>300</v>
      </c>
      <c r="C116" s="144">
        <v>13.421882</v>
      </c>
      <c r="D116" s="144">
        <v>-26.050724099999996</v>
      </c>
      <c r="E116" s="143">
        <v>10.255800000000001</v>
      </c>
      <c r="F116" s="143">
        <v>45.862499999999997</v>
      </c>
      <c r="G116" s="144">
        <v>4.4718598256596263</v>
      </c>
      <c r="H116" s="118"/>
      <c r="I116" s="118"/>
      <c r="J116" s="139"/>
    </row>
    <row r="117" spans="1:10" ht="18" customHeight="1" x14ac:dyDescent="0.25">
      <c r="A117" s="267" t="s">
        <v>302</v>
      </c>
      <c r="B117" s="142" t="s">
        <v>303</v>
      </c>
      <c r="C117" s="144">
        <v>13.6977992</v>
      </c>
      <c r="D117" s="144">
        <v>-26.3828897</v>
      </c>
      <c r="E117" s="143">
        <v>9.8681999999999999</v>
      </c>
      <c r="F117" s="143">
        <v>43.232799999999997</v>
      </c>
      <c r="G117" s="144">
        <v>4.381021868223181</v>
      </c>
      <c r="H117" s="118"/>
      <c r="I117" s="118"/>
      <c r="J117" s="139"/>
    </row>
    <row r="118" spans="1:10" ht="18" customHeight="1" x14ac:dyDescent="0.25">
      <c r="A118" s="267" t="s">
        <v>305</v>
      </c>
      <c r="B118" s="142" t="s">
        <v>306</v>
      </c>
      <c r="C118" s="144">
        <v>13.371896999999999</v>
      </c>
      <c r="D118" s="144">
        <v>-25.628428199999998</v>
      </c>
      <c r="E118" s="143">
        <v>10.409700000000001</v>
      </c>
      <c r="F118" s="143">
        <v>40.140700000000002</v>
      </c>
      <c r="G118" s="144">
        <v>3.8560861504173989</v>
      </c>
      <c r="H118" s="118"/>
      <c r="I118" s="118"/>
      <c r="J118" s="139"/>
    </row>
    <row r="119" spans="1:10" ht="18" customHeight="1" x14ac:dyDescent="0.25">
      <c r="A119" s="267" t="s">
        <v>308</v>
      </c>
      <c r="B119" s="142" t="s">
        <v>309</v>
      </c>
      <c r="C119" s="144">
        <v>12.9670185</v>
      </c>
      <c r="D119" s="144">
        <v>-27.710539399999998</v>
      </c>
      <c r="E119" s="143">
        <v>11.1212</v>
      </c>
      <c r="F119" s="143">
        <v>47.457700000000003</v>
      </c>
      <c r="G119" s="144">
        <v>4.2673182750062946</v>
      </c>
      <c r="H119" s="118"/>
      <c r="I119" s="118"/>
      <c r="J119" s="139"/>
    </row>
    <row r="120" spans="1:10" ht="18" customHeight="1" x14ac:dyDescent="0.25">
      <c r="A120" s="267" t="s">
        <v>311</v>
      </c>
      <c r="B120" s="142" t="s">
        <v>312</v>
      </c>
      <c r="C120" s="144">
        <v>14.8154638</v>
      </c>
      <c r="D120" s="144">
        <v>-28.805268099999999</v>
      </c>
      <c r="E120" s="143">
        <v>10.252599999999999</v>
      </c>
      <c r="F120" s="143">
        <v>47.313800000000001</v>
      </c>
      <c r="G120" s="144">
        <v>4.614809901878548</v>
      </c>
      <c r="H120" s="118"/>
      <c r="I120" s="118"/>
      <c r="J120" s="139"/>
    </row>
    <row r="121" spans="1:10" ht="18" customHeight="1" x14ac:dyDescent="0.25">
      <c r="A121" s="267" t="s">
        <v>314</v>
      </c>
      <c r="B121" s="142" t="s">
        <v>315</v>
      </c>
      <c r="C121" s="144">
        <v>12.782074</v>
      </c>
      <c r="D121" s="144">
        <v>-27.414831</v>
      </c>
      <c r="E121" s="143">
        <v>11.230600000000001</v>
      </c>
      <c r="F121" s="143">
        <v>45.303699999999999</v>
      </c>
      <c r="G121" s="144">
        <v>4.0339518814667068</v>
      </c>
      <c r="H121" s="118"/>
      <c r="I121" s="118"/>
      <c r="J121" s="139"/>
    </row>
    <row r="122" spans="1:10" ht="18" customHeight="1" x14ac:dyDescent="0.25">
      <c r="A122" s="267" t="s">
        <v>317</v>
      </c>
      <c r="B122" s="142" t="s">
        <v>318</v>
      </c>
      <c r="C122" s="144">
        <v>13.416883499999999</v>
      </c>
      <c r="D122" s="144">
        <v>-26.278581599999995</v>
      </c>
      <c r="E122" s="143">
        <v>10.2224</v>
      </c>
      <c r="F122" s="143">
        <v>44.614899999999999</v>
      </c>
      <c r="G122" s="144">
        <v>4.3644251839098445</v>
      </c>
      <c r="H122" s="118"/>
      <c r="I122" s="118"/>
      <c r="J122" s="139"/>
    </row>
    <row r="123" spans="1:10" ht="18" customHeight="1" x14ac:dyDescent="0.25">
      <c r="A123" s="267" t="s">
        <v>320</v>
      </c>
      <c r="B123" s="142" t="s">
        <v>321</v>
      </c>
      <c r="C123" s="144">
        <v>12.3681982</v>
      </c>
      <c r="D123" s="144">
        <v>-29.209335399999997</v>
      </c>
      <c r="E123" s="143">
        <v>10.0588</v>
      </c>
      <c r="F123" s="143">
        <v>44.090899999999998</v>
      </c>
      <c r="G123" s="144">
        <v>4.3833161013242137</v>
      </c>
      <c r="H123" s="118"/>
      <c r="I123" s="118"/>
      <c r="J123" s="139"/>
    </row>
    <row r="124" spans="1:10" ht="18" customHeight="1" x14ac:dyDescent="0.25">
      <c r="A124" s="267" t="s">
        <v>323</v>
      </c>
      <c r="B124" s="142" t="s">
        <v>324</v>
      </c>
      <c r="C124" s="144">
        <v>13.290921300000001</v>
      </c>
      <c r="D124" s="144">
        <v>-27.418881800000001</v>
      </c>
      <c r="E124" s="143">
        <v>9.6532</v>
      </c>
      <c r="F124" s="143">
        <v>42.341200000000001</v>
      </c>
      <c r="G124" s="144">
        <v>4.3862346165002277</v>
      </c>
      <c r="H124" s="118"/>
      <c r="I124" s="118"/>
      <c r="J124" s="139"/>
    </row>
    <row r="125" spans="1:10" ht="18" customHeight="1" x14ac:dyDescent="0.25">
      <c r="A125" s="267" t="s">
        <v>326</v>
      </c>
      <c r="B125" s="142" t="s">
        <v>327</v>
      </c>
      <c r="C125" s="144">
        <v>12.7080962</v>
      </c>
      <c r="D125" s="144">
        <v>-26.777842700000001</v>
      </c>
      <c r="E125" s="143">
        <v>9.8430999999999997</v>
      </c>
      <c r="F125" s="143">
        <v>46.500599999999999</v>
      </c>
      <c r="G125" s="144">
        <v>4.7241824222043869</v>
      </c>
      <c r="H125" s="118"/>
      <c r="I125" s="118"/>
      <c r="J125" s="139"/>
    </row>
    <row r="126" spans="1:10" ht="18" customHeight="1" x14ac:dyDescent="0.25">
      <c r="A126" s="267" t="s">
        <v>329</v>
      </c>
      <c r="B126" s="142" t="s">
        <v>330</v>
      </c>
      <c r="C126" s="144">
        <v>14.543545400000001</v>
      </c>
      <c r="D126" s="144">
        <v>-28.160178199999997</v>
      </c>
      <c r="E126" s="143">
        <v>11.019399999999999</v>
      </c>
      <c r="F126" s="143">
        <v>43.097099999999998</v>
      </c>
      <c r="G126" s="144">
        <v>3.9110205637330528</v>
      </c>
      <c r="H126" s="118"/>
      <c r="I126" s="118"/>
      <c r="J126" s="139"/>
    </row>
    <row r="127" spans="1:10" ht="18" customHeight="1" x14ac:dyDescent="0.25">
      <c r="A127" s="267" t="s">
        <v>332</v>
      </c>
      <c r="B127" s="142" t="s">
        <v>333</v>
      </c>
      <c r="C127" s="144">
        <v>12.548144199999999</v>
      </c>
      <c r="D127" s="144">
        <v>-26.936836599999999</v>
      </c>
      <c r="E127" s="143">
        <v>9.4967000000000006</v>
      </c>
      <c r="F127" s="143">
        <v>42.171999999999997</v>
      </c>
      <c r="G127" s="144">
        <v>4.4407004538418606</v>
      </c>
      <c r="H127" s="118"/>
      <c r="I127" s="118"/>
      <c r="J127" s="139"/>
    </row>
    <row r="128" spans="1:10" ht="18" customHeight="1" x14ac:dyDescent="0.25">
      <c r="A128" s="267" t="s">
        <v>335</v>
      </c>
      <c r="B128" s="142" t="s">
        <v>336</v>
      </c>
      <c r="C128" s="144">
        <v>12.9630197</v>
      </c>
      <c r="D128" s="144">
        <v>-29.585047099999997</v>
      </c>
      <c r="E128" s="143">
        <v>9.6760000000000002</v>
      </c>
      <c r="F128" s="143">
        <v>43.981400000000001</v>
      </c>
      <c r="G128" s="144">
        <v>4.5454113269946257</v>
      </c>
      <c r="H128" s="118"/>
      <c r="I128" s="118"/>
      <c r="J128" s="139"/>
    </row>
    <row r="129" spans="1:10" ht="18" customHeight="1" x14ac:dyDescent="0.25">
      <c r="A129" s="267" t="s">
        <v>338</v>
      </c>
      <c r="B129" s="142" t="s">
        <v>339</v>
      </c>
      <c r="C129" s="144">
        <v>12.961020299999999</v>
      </c>
      <c r="D129" s="144">
        <v>-28.025489099999998</v>
      </c>
      <c r="E129" s="143">
        <v>10.829499999999999</v>
      </c>
      <c r="F129" s="143">
        <v>45.323999999999998</v>
      </c>
      <c r="G129" s="144">
        <v>4.1852347753820585</v>
      </c>
      <c r="H129" s="118"/>
      <c r="I129" s="118"/>
      <c r="J129" s="139"/>
    </row>
    <row r="130" spans="1:10" ht="18" customHeight="1" x14ac:dyDescent="0.25">
      <c r="A130" s="267" t="s">
        <v>341</v>
      </c>
      <c r="B130" s="142" t="s">
        <v>342</v>
      </c>
      <c r="C130" s="144">
        <v>13.2569315</v>
      </c>
      <c r="D130" s="144">
        <v>-29.094900299999999</v>
      </c>
      <c r="E130" s="143">
        <v>9.9710999999999999</v>
      </c>
      <c r="F130" s="143">
        <v>46.683199999999999</v>
      </c>
      <c r="G130" s="144">
        <v>4.6818505480839629</v>
      </c>
      <c r="H130" s="118"/>
      <c r="I130" s="118"/>
      <c r="J130" s="139"/>
    </row>
    <row r="131" spans="1:10" ht="18" customHeight="1" x14ac:dyDescent="0.25">
      <c r="A131" s="267" t="s">
        <v>344</v>
      </c>
      <c r="B131" s="142" t="s">
        <v>345</v>
      </c>
      <c r="C131" s="144">
        <v>13.1569615</v>
      </c>
      <c r="D131" s="144">
        <v>-27.937384199999997</v>
      </c>
      <c r="E131" s="143">
        <v>10.2293</v>
      </c>
      <c r="F131" s="143">
        <v>41.1571</v>
      </c>
      <c r="G131" s="144">
        <v>4.0234522401337331</v>
      </c>
      <c r="H131" s="118"/>
      <c r="I131" s="118"/>
      <c r="J131" s="139"/>
    </row>
    <row r="132" spans="1:10" ht="18" customHeight="1" x14ac:dyDescent="0.25">
      <c r="A132" s="267" t="s">
        <v>347</v>
      </c>
      <c r="B132" s="142" t="s">
        <v>348</v>
      </c>
      <c r="C132" s="144">
        <v>14.3955898</v>
      </c>
      <c r="D132" s="144">
        <v>-25.843120599999999</v>
      </c>
      <c r="E132" s="143">
        <v>10.3492</v>
      </c>
      <c r="F132" s="143">
        <v>41.424900000000001</v>
      </c>
      <c r="G132" s="144">
        <v>4.0027151857148384</v>
      </c>
      <c r="H132" s="118"/>
      <c r="I132" s="118"/>
      <c r="J132" s="139"/>
    </row>
    <row r="133" spans="1:10" ht="18" customHeight="1" x14ac:dyDescent="0.25">
      <c r="A133" s="267" t="s">
        <v>350</v>
      </c>
      <c r="B133" s="142" t="s">
        <v>351</v>
      </c>
      <c r="C133" s="144">
        <v>13.7227917</v>
      </c>
      <c r="D133" s="144">
        <v>-26.771766499999998</v>
      </c>
      <c r="E133" s="143">
        <v>10.171799999999999</v>
      </c>
      <c r="F133" s="143">
        <v>45.620699999999999</v>
      </c>
      <c r="G133" s="144">
        <v>4.4850174010499622</v>
      </c>
      <c r="H133" s="118"/>
      <c r="I133" s="118"/>
      <c r="J133" s="139"/>
    </row>
    <row r="134" spans="1:10" ht="18" customHeight="1" x14ac:dyDescent="0.25">
      <c r="A134" s="267" t="s">
        <v>422</v>
      </c>
      <c r="B134" s="142" t="s">
        <v>423</v>
      </c>
      <c r="C134" s="144">
        <v>13.9995066</v>
      </c>
      <c r="D134" s="144">
        <v>-26.344200799999999</v>
      </c>
      <c r="E134" s="143">
        <v>9.8638999999999992</v>
      </c>
      <c r="F134" s="143">
        <v>46.772599999999997</v>
      </c>
      <c r="G134" s="144">
        <v>4.7417958414014745</v>
      </c>
      <c r="H134" s="118"/>
      <c r="I134" s="118"/>
      <c r="J134" s="139"/>
    </row>
    <row r="135" spans="1:10" ht="18" customHeight="1" x14ac:dyDescent="0.25">
      <c r="A135" s="267" t="s">
        <v>425</v>
      </c>
      <c r="B135" s="142" t="s">
        <v>426</v>
      </c>
      <c r="C135" s="144">
        <v>13.852124399999999</v>
      </c>
      <c r="D135" s="144">
        <v>-25.610644999999998</v>
      </c>
      <c r="E135" s="143">
        <v>9.6211000000000002</v>
      </c>
      <c r="F135" s="143">
        <v>49.7898</v>
      </c>
      <c r="G135" s="144">
        <v>5.1750631424681171</v>
      </c>
      <c r="H135" s="118"/>
      <c r="I135" s="118"/>
      <c r="J135" s="139"/>
    </row>
    <row r="136" spans="1:10" ht="18" customHeight="1" x14ac:dyDescent="0.25">
      <c r="A136" s="267" t="s">
        <v>428</v>
      </c>
      <c r="B136" s="142" t="s">
        <v>429</v>
      </c>
      <c r="C136" s="144">
        <v>13.054054799999999</v>
      </c>
      <c r="D136" s="144">
        <v>-26.543062399999997</v>
      </c>
      <c r="E136" s="143">
        <v>8.9380000000000006</v>
      </c>
      <c r="F136" s="143">
        <v>41.987400000000001</v>
      </c>
      <c r="G136" s="144">
        <v>4.6976281047214137</v>
      </c>
      <c r="H136" s="118"/>
      <c r="I136" s="118"/>
      <c r="J136" s="139"/>
    </row>
    <row r="137" spans="1:10" ht="18" customHeight="1" x14ac:dyDescent="0.25">
      <c r="A137" s="267" t="s">
        <v>431</v>
      </c>
      <c r="B137" s="142" t="s">
        <v>432</v>
      </c>
      <c r="C137" s="144">
        <v>13.429027199999998</v>
      </c>
      <c r="D137" s="144">
        <v>-25.881543199999999</v>
      </c>
      <c r="E137" s="143">
        <v>9.4978999999999996</v>
      </c>
      <c r="F137" s="143">
        <v>43.480899999999998</v>
      </c>
      <c r="G137" s="144">
        <v>4.5779488097368892</v>
      </c>
      <c r="H137" s="118"/>
      <c r="I137" s="118"/>
      <c r="J137" s="139"/>
    </row>
    <row r="138" spans="1:10" ht="18" customHeight="1" x14ac:dyDescent="0.25">
      <c r="A138" s="267" t="s">
        <v>434</v>
      </c>
      <c r="B138" s="142" t="s">
        <v>435</v>
      </c>
      <c r="C138" s="144">
        <v>13.7488566</v>
      </c>
      <c r="D138" s="144">
        <v>-27.965531599999998</v>
      </c>
      <c r="E138" s="143">
        <v>10.4436</v>
      </c>
      <c r="F138" s="143">
        <v>45.132100000000001</v>
      </c>
      <c r="G138" s="144">
        <v>4.3215079091501014</v>
      </c>
      <c r="H138" s="118"/>
      <c r="I138" s="118"/>
      <c r="J138" s="139"/>
    </row>
    <row r="139" spans="1:10" ht="18" customHeight="1" x14ac:dyDescent="0.25">
      <c r="A139" s="267" t="s">
        <v>437</v>
      </c>
      <c r="B139" s="142" t="s">
        <v>438</v>
      </c>
      <c r="C139" s="144">
        <v>14.010535199999998</v>
      </c>
      <c r="D139" s="144">
        <v>-25.878499399999999</v>
      </c>
      <c r="E139" s="143">
        <v>9.3565000000000005</v>
      </c>
      <c r="F139" s="143">
        <v>44.758600000000001</v>
      </c>
      <c r="G139" s="144">
        <v>4.7836904825522364</v>
      </c>
      <c r="H139" s="118"/>
      <c r="I139" s="118"/>
      <c r="J139" s="139"/>
    </row>
    <row r="140" spans="1:10" ht="18" customHeight="1" x14ac:dyDescent="0.25">
      <c r="A140" s="267" t="s">
        <v>440</v>
      </c>
      <c r="B140" s="142" t="s">
        <v>441</v>
      </c>
      <c r="C140" s="144">
        <v>13.927319399999998</v>
      </c>
      <c r="D140" s="144">
        <v>-29.528015599999996</v>
      </c>
      <c r="E140" s="143">
        <v>10.4244</v>
      </c>
      <c r="F140" s="143">
        <v>49.747700000000002</v>
      </c>
      <c r="G140" s="144">
        <v>4.7722362917769852</v>
      </c>
      <c r="H140" s="118"/>
      <c r="I140" s="118"/>
      <c r="J140" s="139"/>
    </row>
    <row r="141" spans="1:10" ht="18" customHeight="1" x14ac:dyDescent="0.25">
      <c r="A141" s="267" t="s">
        <v>443</v>
      </c>
      <c r="B141" s="142" t="s">
        <v>444</v>
      </c>
      <c r="C141" s="144">
        <v>13.858139999999999</v>
      </c>
      <c r="D141" s="144">
        <v>-25.172337800000001</v>
      </c>
      <c r="E141" s="143">
        <v>10.074199999999999</v>
      </c>
      <c r="F141" s="143">
        <v>46.8384</v>
      </c>
      <c r="G141" s="144">
        <v>4.6493418832264597</v>
      </c>
      <c r="H141" s="118"/>
      <c r="I141" s="118"/>
      <c r="J141" s="139"/>
    </row>
    <row r="142" spans="1:10" ht="18" customHeight="1" x14ac:dyDescent="0.25">
      <c r="A142" s="267" t="s">
        <v>446</v>
      </c>
      <c r="B142" s="142" t="s">
        <v>447</v>
      </c>
      <c r="C142" s="144">
        <v>13.1192238</v>
      </c>
      <c r="D142" s="144">
        <v>-26.7632306</v>
      </c>
      <c r="E142" s="143">
        <v>10.9998</v>
      </c>
      <c r="F142" s="143">
        <v>44.153500000000001</v>
      </c>
      <c r="G142" s="144">
        <v>4.0140275277732318</v>
      </c>
      <c r="H142" s="118"/>
      <c r="I142" s="118"/>
      <c r="J142" s="139"/>
    </row>
    <row r="143" spans="1:10" ht="18" customHeight="1" x14ac:dyDescent="0.25">
      <c r="A143" s="267" t="s">
        <v>449</v>
      </c>
      <c r="B143" s="142" t="s">
        <v>450</v>
      </c>
      <c r="C143" s="144">
        <v>13.112205599999999</v>
      </c>
      <c r="D143" s="144">
        <v>-25.684710799999998</v>
      </c>
      <c r="E143" s="143">
        <v>10.0427</v>
      </c>
      <c r="F143" s="143">
        <v>43.652799999999999</v>
      </c>
      <c r="G143" s="144">
        <v>4.3467195077021117</v>
      </c>
      <c r="H143" s="118"/>
      <c r="I143" s="118"/>
      <c r="J143" s="139"/>
    </row>
    <row r="144" spans="1:10" ht="18" customHeight="1" x14ac:dyDescent="0.25">
      <c r="A144" s="267" t="s">
        <v>452</v>
      </c>
      <c r="B144" s="142" t="s">
        <v>453</v>
      </c>
      <c r="C144" s="144">
        <v>12.552754800000001</v>
      </c>
      <c r="D144" s="144">
        <v>-27.502873999999998</v>
      </c>
      <c r="E144" s="143">
        <v>9.8531999999999993</v>
      </c>
      <c r="F144" s="143">
        <v>38.362900000000003</v>
      </c>
      <c r="G144" s="144">
        <v>3.8934457841107464</v>
      </c>
      <c r="H144" s="118"/>
      <c r="I144" s="118"/>
      <c r="J144" s="139"/>
    </row>
    <row r="145" spans="1:10" ht="18" customHeight="1" x14ac:dyDescent="0.25">
      <c r="A145" s="267" t="s">
        <v>455</v>
      </c>
      <c r="B145" s="142" t="s">
        <v>456</v>
      </c>
      <c r="C145" s="144">
        <v>13.0319976</v>
      </c>
      <c r="D145" s="144">
        <v>-27.890451199999998</v>
      </c>
      <c r="E145" s="143">
        <v>11.534599999999999</v>
      </c>
      <c r="F145" s="143">
        <v>43.8553</v>
      </c>
      <c r="G145" s="144">
        <v>3.8020650911171607</v>
      </c>
      <c r="H145" s="118"/>
      <c r="I145" s="118"/>
      <c r="J145" s="139"/>
    </row>
    <row r="146" spans="1:10" ht="18" customHeight="1" x14ac:dyDescent="0.25">
      <c r="A146" s="267" t="s">
        <v>458</v>
      </c>
      <c r="B146" s="142" t="s">
        <v>459</v>
      </c>
      <c r="C146" s="144">
        <v>13.290668399999999</v>
      </c>
      <c r="D146" s="144">
        <v>-25.407724999999999</v>
      </c>
      <c r="E146" s="143">
        <v>11.4589</v>
      </c>
      <c r="F146" s="143">
        <v>42.2226</v>
      </c>
      <c r="G146" s="144">
        <v>3.6846992294199268</v>
      </c>
      <c r="H146" s="118"/>
      <c r="I146" s="118"/>
      <c r="J146" s="139"/>
    </row>
    <row r="147" spans="1:10" ht="18" customHeight="1" x14ac:dyDescent="0.25">
      <c r="A147" s="267" t="s">
        <v>461</v>
      </c>
      <c r="B147" s="142" t="s">
        <v>462</v>
      </c>
      <c r="C147" s="144">
        <v>14.475741599999999</v>
      </c>
      <c r="D147" s="144">
        <v>-27.2177714</v>
      </c>
      <c r="E147" s="143">
        <v>11.285299999999999</v>
      </c>
      <c r="F147" s="143">
        <v>40.842599999999997</v>
      </c>
      <c r="G147" s="144">
        <v>3.6190974099049207</v>
      </c>
      <c r="H147" s="118"/>
      <c r="I147" s="118"/>
      <c r="J147" s="139"/>
    </row>
    <row r="148" spans="1:10" ht="18" customHeight="1" x14ac:dyDescent="0.25">
      <c r="A148" s="267" t="s">
        <v>464</v>
      </c>
      <c r="B148" s="327" t="s">
        <v>465</v>
      </c>
      <c r="C148" s="144"/>
      <c r="D148" s="144"/>
      <c r="E148" s="143"/>
      <c r="F148" s="143"/>
      <c r="G148" s="144"/>
      <c r="H148" s="102" t="s">
        <v>1223</v>
      </c>
      <c r="I148" s="103"/>
      <c r="J148" s="326"/>
    </row>
    <row r="149" spans="1:10" ht="18" customHeight="1" x14ac:dyDescent="0.25">
      <c r="A149" s="267" t="s">
        <v>467</v>
      </c>
      <c r="B149" s="327" t="s">
        <v>468</v>
      </c>
      <c r="C149" s="144"/>
      <c r="D149" s="144"/>
      <c r="E149" s="143"/>
      <c r="F149" s="143"/>
      <c r="G149" s="144"/>
      <c r="H149" s="102" t="s">
        <v>1223</v>
      </c>
      <c r="I149" s="103"/>
      <c r="J149" s="326"/>
    </row>
    <row r="150" spans="1:10" ht="18" customHeight="1" x14ac:dyDescent="0.25">
      <c r="A150" s="267" t="s">
        <v>470</v>
      </c>
      <c r="B150" s="142" t="s">
        <v>471</v>
      </c>
      <c r="C150" s="144">
        <v>12.1396836</v>
      </c>
      <c r="D150" s="144">
        <v>-26.932668799999998</v>
      </c>
      <c r="E150" s="143">
        <v>10.7638</v>
      </c>
      <c r="F150" s="143">
        <v>43.569299999999998</v>
      </c>
      <c r="G150" s="144">
        <v>4.047761942808302</v>
      </c>
      <c r="H150" s="118"/>
      <c r="I150" s="118"/>
      <c r="J150" s="139"/>
    </row>
    <row r="151" spans="1:10" ht="18" customHeight="1" x14ac:dyDescent="0.25">
      <c r="A151" s="267" t="s">
        <v>473</v>
      </c>
      <c r="B151" s="142" t="s">
        <v>474</v>
      </c>
      <c r="C151" s="144">
        <v>12.658027799999999</v>
      </c>
      <c r="D151" s="144">
        <v>-28.846204399999998</v>
      </c>
      <c r="E151" s="143">
        <v>10.495900000000001</v>
      </c>
      <c r="F151" s="143">
        <v>46.719499999999996</v>
      </c>
      <c r="G151" s="144">
        <v>4.4512142836726714</v>
      </c>
      <c r="H151" s="118"/>
      <c r="I151" s="118"/>
      <c r="J151" s="139"/>
    </row>
    <row r="152" spans="1:10" ht="18" customHeight="1" x14ac:dyDescent="0.25">
      <c r="A152" s="267" t="s">
        <v>476</v>
      </c>
      <c r="B152" s="142" t="s">
        <v>477</v>
      </c>
      <c r="C152" s="144">
        <v>11.760700799999999</v>
      </c>
      <c r="D152" s="144">
        <v>-26.716558999999997</v>
      </c>
      <c r="E152" s="143">
        <v>10.6737</v>
      </c>
      <c r="F152" s="143">
        <v>43.0627</v>
      </c>
      <c r="G152" s="144">
        <v>4.0344678977299342</v>
      </c>
      <c r="H152" s="118"/>
      <c r="I152" s="118"/>
      <c r="J152" s="139"/>
    </row>
    <row r="153" spans="1:10" ht="18" customHeight="1" x14ac:dyDescent="0.25">
      <c r="A153" s="267" t="s">
        <v>479</v>
      </c>
      <c r="B153" s="142" t="s">
        <v>480</v>
      </c>
      <c r="C153" s="144">
        <v>12.710163</v>
      </c>
      <c r="D153" s="144">
        <v>-28.015246999999999</v>
      </c>
      <c r="E153" s="143">
        <v>9.6225000000000005</v>
      </c>
      <c r="F153" s="143">
        <v>44.811900000000001</v>
      </c>
      <c r="G153" s="144">
        <v>4.6569914263445051</v>
      </c>
      <c r="H153" s="118"/>
      <c r="I153" s="118"/>
      <c r="J153" s="139"/>
    </row>
    <row r="154" spans="1:10" ht="18" customHeight="1" x14ac:dyDescent="0.25">
      <c r="A154" s="267" t="s">
        <v>482</v>
      </c>
      <c r="B154" s="142" t="s">
        <v>483</v>
      </c>
      <c r="C154" s="144">
        <v>12.156727799999999</v>
      </c>
      <c r="D154" s="144">
        <v>-26.420295799999998</v>
      </c>
      <c r="E154" s="143">
        <v>9.9983000000000004</v>
      </c>
      <c r="F154" s="143">
        <v>45.445799999999998</v>
      </c>
      <c r="G154" s="144">
        <v>4.5453527099606932</v>
      </c>
      <c r="H154" s="118"/>
      <c r="I154" s="118"/>
      <c r="J154" s="139"/>
    </row>
    <row r="155" spans="1:10" ht="18" customHeight="1" x14ac:dyDescent="0.25">
      <c r="A155" s="267" t="s">
        <v>485</v>
      </c>
      <c r="B155" s="142" t="s">
        <v>486</v>
      </c>
      <c r="C155" s="144">
        <v>13.265603399999998</v>
      </c>
      <c r="D155" s="144">
        <v>-25.6644188</v>
      </c>
      <c r="E155" s="143">
        <v>9.8766999999999996</v>
      </c>
      <c r="F155" s="143">
        <v>43.751899999999999</v>
      </c>
      <c r="G155" s="144">
        <v>4.4298095517733653</v>
      </c>
      <c r="H155" s="118"/>
      <c r="I155" s="118"/>
      <c r="J155" s="139"/>
    </row>
    <row r="156" spans="1:10" ht="18" customHeight="1" x14ac:dyDescent="0.25">
      <c r="A156" s="267" t="s">
        <v>488</v>
      </c>
      <c r="B156" s="142" t="s">
        <v>489</v>
      </c>
      <c r="C156" s="144">
        <v>13.411982999999999</v>
      </c>
      <c r="D156" s="144">
        <v>-26.131134799999998</v>
      </c>
      <c r="E156" s="143">
        <v>11.1531</v>
      </c>
      <c r="F156" s="143">
        <v>40.706600000000002</v>
      </c>
      <c r="G156" s="144">
        <v>3.6498014005074824</v>
      </c>
      <c r="H156" s="118"/>
      <c r="I156" s="118"/>
      <c r="J156" s="139"/>
    </row>
    <row r="157" spans="1:10" ht="18" customHeight="1" x14ac:dyDescent="0.25">
      <c r="A157" s="267" t="s">
        <v>491</v>
      </c>
      <c r="B157" s="142" t="s">
        <v>492</v>
      </c>
      <c r="C157" s="144">
        <v>13.5463314</v>
      </c>
      <c r="D157" s="144">
        <v>-28.202947999999999</v>
      </c>
      <c r="E157" s="143">
        <v>9.5672999999999995</v>
      </c>
      <c r="F157" s="143">
        <v>42.646099999999997</v>
      </c>
      <c r="G157" s="144">
        <v>4.45748539295308</v>
      </c>
      <c r="H157" s="118"/>
      <c r="I157" s="118"/>
      <c r="J157" s="139"/>
    </row>
    <row r="158" spans="1:10" ht="18" customHeight="1" x14ac:dyDescent="0.25">
      <c r="A158" s="267" t="s">
        <v>494</v>
      </c>
      <c r="B158" s="142" t="s">
        <v>495</v>
      </c>
      <c r="C158" s="144">
        <v>13.701734399999999</v>
      </c>
      <c r="D158" s="144">
        <v>-30.104308400000001</v>
      </c>
      <c r="E158" s="143">
        <v>8.6324000000000005</v>
      </c>
      <c r="F158" s="143">
        <v>48.097200000000001</v>
      </c>
      <c r="G158" s="144">
        <v>5.5717065937630323</v>
      </c>
      <c r="H158" s="118"/>
      <c r="I158" s="118"/>
      <c r="J158" s="139"/>
    </row>
    <row r="159" spans="1:10" ht="18" customHeight="1" x14ac:dyDescent="0.25">
      <c r="A159" s="267" t="s">
        <v>497</v>
      </c>
      <c r="B159" s="142" t="s">
        <v>498</v>
      </c>
      <c r="C159" s="144">
        <v>13.3478166</v>
      </c>
      <c r="D159" s="144">
        <v>-21.548186599999998</v>
      </c>
      <c r="E159" s="143">
        <v>9.4100999999999999</v>
      </c>
      <c r="F159" s="143">
        <v>41.327599999999997</v>
      </c>
      <c r="G159" s="144">
        <v>4.3918343056928189</v>
      </c>
      <c r="H159" s="118"/>
      <c r="I159" s="118"/>
      <c r="J159" s="139"/>
    </row>
    <row r="160" spans="1:10" ht="18" customHeight="1" x14ac:dyDescent="0.25">
      <c r="A160" s="267" t="s">
        <v>500</v>
      </c>
      <c r="B160" s="142" t="s">
        <v>501</v>
      </c>
      <c r="C160" s="144">
        <v>13.2986892</v>
      </c>
      <c r="D160" s="144">
        <v>-21.618193999999999</v>
      </c>
      <c r="E160" s="143">
        <v>9.3416999999999994</v>
      </c>
      <c r="F160" s="143">
        <v>40.698700000000002</v>
      </c>
      <c r="G160" s="144">
        <v>4.3566695569328928</v>
      </c>
      <c r="H160" s="118"/>
      <c r="I160" s="118"/>
      <c r="J160" s="139"/>
    </row>
    <row r="161" spans="1:10" ht="18" customHeight="1" x14ac:dyDescent="0.25">
      <c r="A161" s="267" t="s">
        <v>503</v>
      </c>
      <c r="B161" s="142" t="s">
        <v>504</v>
      </c>
      <c r="C161" s="144">
        <v>13.157322600000001</v>
      </c>
      <c r="D161" s="144">
        <v>-21.531952999999998</v>
      </c>
      <c r="E161" s="143">
        <v>9.6610999999999994</v>
      </c>
      <c r="F161" s="143">
        <v>43.150799999999997</v>
      </c>
      <c r="G161" s="144">
        <v>4.4664479200091085</v>
      </c>
      <c r="H161" s="118"/>
      <c r="I161" s="118"/>
      <c r="J161" s="139"/>
    </row>
    <row r="162" spans="1:10" ht="18" customHeight="1" x14ac:dyDescent="0.25">
      <c r="A162" s="267" t="s">
        <v>506</v>
      </c>
      <c r="B162" s="142" t="s">
        <v>507</v>
      </c>
      <c r="C162" s="144">
        <v>-8.1288780000000003</v>
      </c>
      <c r="D162" s="144">
        <v>-21.853581200000001</v>
      </c>
      <c r="E162" s="143">
        <v>2.2351999999999999</v>
      </c>
      <c r="F162" s="143">
        <v>47.255400000000002</v>
      </c>
      <c r="G162" s="144">
        <v>21.141463851109524</v>
      </c>
      <c r="H162" s="118"/>
      <c r="I162" s="118"/>
      <c r="J162" s="139"/>
    </row>
    <row r="163" spans="1:10" ht="18" customHeight="1" x14ac:dyDescent="0.25">
      <c r="A163" s="267" t="s">
        <v>509</v>
      </c>
      <c r="B163" s="142" t="s">
        <v>510</v>
      </c>
      <c r="C163" s="144">
        <v>-8.1900366000000009</v>
      </c>
      <c r="D163" s="144">
        <v>-21.826186999999997</v>
      </c>
      <c r="E163" s="143">
        <v>2.3008000000000002</v>
      </c>
      <c r="F163" s="143">
        <v>48.451999999999998</v>
      </c>
      <c r="G163" s="144">
        <v>21.058762169680108</v>
      </c>
      <c r="H163" s="118"/>
      <c r="I163" s="118"/>
      <c r="J163" s="139"/>
    </row>
    <row r="164" spans="1:10" ht="18" customHeight="1" x14ac:dyDescent="0.25">
      <c r="A164" s="267" t="s">
        <v>512</v>
      </c>
      <c r="B164" s="142" t="s">
        <v>513</v>
      </c>
      <c r="C164" s="144">
        <v>-8.2181093999999995</v>
      </c>
      <c r="D164" s="144">
        <v>-21.762267199999997</v>
      </c>
      <c r="E164" s="143">
        <v>2.1869999999999998</v>
      </c>
      <c r="F164" s="143">
        <v>46.920400000000001</v>
      </c>
      <c r="G164" s="144">
        <v>21.454229538180158</v>
      </c>
      <c r="H164" s="118"/>
      <c r="I164" s="118"/>
      <c r="J164" s="139"/>
    </row>
    <row r="165" spans="1:10" ht="18" customHeight="1" x14ac:dyDescent="0.25">
      <c r="A165" s="267" t="s">
        <v>515</v>
      </c>
      <c r="B165" s="142" t="s">
        <v>516</v>
      </c>
      <c r="C165" s="144">
        <v>13.496201399999999</v>
      </c>
      <c r="D165" s="144">
        <v>-29.0846354</v>
      </c>
      <c r="E165" s="143">
        <v>10.228</v>
      </c>
      <c r="F165" s="143">
        <v>47.455399999999997</v>
      </c>
      <c r="G165" s="144">
        <v>4.6397536175205314</v>
      </c>
      <c r="H165" s="118"/>
      <c r="I165" s="118"/>
      <c r="J165" s="139"/>
    </row>
    <row r="166" spans="1:10" ht="18" customHeight="1" x14ac:dyDescent="0.25">
      <c r="A166" s="267" t="s">
        <v>518</v>
      </c>
      <c r="B166" s="142" t="s">
        <v>519</v>
      </c>
      <c r="C166" s="144">
        <v>13.7398332</v>
      </c>
      <c r="D166" s="144">
        <v>-28.818810200000001</v>
      </c>
      <c r="E166" s="143">
        <v>10.863899999999999</v>
      </c>
      <c r="F166" s="143">
        <v>47.638599999999997</v>
      </c>
      <c r="G166" s="144">
        <v>4.3850366811181987</v>
      </c>
      <c r="H166" s="118"/>
      <c r="I166" s="118"/>
      <c r="J166" s="139"/>
    </row>
    <row r="167" spans="1:10" ht="18" customHeight="1" x14ac:dyDescent="0.25">
      <c r="A167" s="267" t="s">
        <v>521</v>
      </c>
      <c r="B167" s="142" t="s">
        <v>522</v>
      </c>
      <c r="C167" s="144">
        <v>12.585840599999999</v>
      </c>
      <c r="D167" s="144">
        <v>-27.908713999999996</v>
      </c>
      <c r="E167" s="143">
        <v>11.282500000000001</v>
      </c>
      <c r="F167" s="143">
        <v>42.0931</v>
      </c>
      <c r="G167" s="144">
        <v>3.7308309328606248</v>
      </c>
      <c r="H167" s="118"/>
      <c r="I167" s="118"/>
      <c r="J167" s="139"/>
    </row>
    <row r="168" spans="1:10" ht="18" customHeight="1" x14ac:dyDescent="0.25">
      <c r="A168" s="267" t="s">
        <v>524</v>
      </c>
      <c r="B168" s="142" t="s">
        <v>525</v>
      </c>
      <c r="C168" s="144">
        <v>12.844511399999998</v>
      </c>
      <c r="D168" s="144">
        <v>-28.0771376</v>
      </c>
      <c r="E168" s="143">
        <v>10.9839</v>
      </c>
      <c r="F168" s="143">
        <v>43.989100000000001</v>
      </c>
      <c r="G168" s="144">
        <v>4.004870765392984</v>
      </c>
      <c r="H168" s="118"/>
      <c r="I168" s="118"/>
      <c r="J168" s="139"/>
    </row>
    <row r="169" spans="1:10" ht="18" customHeight="1" x14ac:dyDescent="0.25">
      <c r="A169" s="267" t="s">
        <v>527</v>
      </c>
      <c r="B169" s="142" t="s">
        <v>528</v>
      </c>
      <c r="C169" s="144">
        <v>15.0732912</v>
      </c>
      <c r="D169" s="144">
        <v>-28.581393800000001</v>
      </c>
      <c r="E169" s="143">
        <v>11.1441</v>
      </c>
      <c r="F169" s="143">
        <v>42.517699999999998</v>
      </c>
      <c r="G169" s="144">
        <v>3.8152654767993823</v>
      </c>
      <c r="H169" s="118"/>
      <c r="I169" s="118"/>
      <c r="J169" s="139"/>
    </row>
    <row r="170" spans="1:10" ht="16.5" thickBot="1" x14ac:dyDescent="0.3">
      <c r="A170" s="145"/>
      <c r="B170" s="146"/>
      <c r="C170" s="148"/>
      <c r="D170" s="147"/>
      <c r="E170" s="147"/>
      <c r="F170" s="147"/>
      <c r="G170" s="148"/>
      <c r="H170" s="140"/>
      <c r="I170" s="140"/>
      <c r="J170" s="141"/>
    </row>
    <row r="171" spans="1:10" ht="15.75" x14ac:dyDescent="0.25">
      <c r="A171" s="93"/>
      <c r="B171" s="93"/>
      <c r="C171" s="93"/>
      <c r="D171" s="93"/>
      <c r="E171" s="93"/>
      <c r="F171" s="93"/>
      <c r="G171" s="93"/>
      <c r="H171" s="93"/>
      <c r="I171" s="93"/>
      <c r="J171" s="94"/>
    </row>
  </sheetData>
  <sortState ref="A62:J170">
    <sortCondition ref="B58:B83"/>
  </sortState>
  <mergeCells count="21">
    <mergeCell ref="F42:J42"/>
    <mergeCell ref="E16:F16"/>
    <mergeCell ref="B37:C37"/>
    <mergeCell ref="D37:E37"/>
    <mergeCell ref="B38:C38"/>
    <mergeCell ref="D38:E38"/>
    <mergeCell ref="B32:C32"/>
    <mergeCell ref="D34:E34"/>
    <mergeCell ref="B33:C33"/>
    <mergeCell ref="D35:E35"/>
    <mergeCell ref="A42:E42"/>
    <mergeCell ref="F37:F38"/>
    <mergeCell ref="E15:F15"/>
    <mergeCell ref="B36:C36"/>
    <mergeCell ref="D36:E36"/>
    <mergeCell ref="B31:C31"/>
    <mergeCell ref="D31:E31"/>
    <mergeCell ref="D32:E32"/>
    <mergeCell ref="B34:C34"/>
    <mergeCell ref="D33:E33"/>
    <mergeCell ref="B35:C35"/>
  </mergeCells>
  <pageMargins left="0.75" right="0.75" top="1" bottom="1" header="0.5" footer="0.5"/>
  <pageSetup scale="56" orientation="portrait"/>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4" tint="-0.249977111117893"/>
  </sheetPr>
  <dimension ref="B1:AS117"/>
  <sheetViews>
    <sheetView topLeftCell="A2" workbookViewId="0">
      <selection activeCell="B42" sqref="B42"/>
    </sheetView>
  </sheetViews>
  <sheetFormatPr defaultColWidth="11.42578125" defaultRowHeight="12.75" x14ac:dyDescent="0.2"/>
  <cols>
    <col min="2" max="2" width="5.140625" bestFit="1" customWidth="1"/>
    <col min="3" max="3" width="20.42578125" customWidth="1"/>
    <col min="4" max="7" width="11.28515625" style="64" customWidth="1"/>
    <col min="8" max="8" width="7.42578125" style="64" customWidth="1"/>
    <col min="9" max="9" width="5.140625" customWidth="1"/>
    <col min="10" max="10" width="33.42578125" customWidth="1"/>
    <col min="11" max="11" width="11.28515625" customWidth="1"/>
    <col min="12" max="12" width="11.28515625" style="64" customWidth="1"/>
    <col min="13" max="13" width="10.28515625" style="64" customWidth="1"/>
    <col min="14" max="14" width="11.28515625" style="64" customWidth="1"/>
    <col min="15" max="15" width="10.7109375" style="64" bestFit="1" customWidth="1"/>
    <col min="16" max="16" width="5.140625" customWidth="1"/>
    <col min="17" max="17" width="24.7109375" customWidth="1"/>
    <col min="18" max="18" width="18.28515625" customWidth="1"/>
    <col min="19" max="19" width="14.7109375" customWidth="1"/>
    <col min="20" max="22" width="18.42578125" customWidth="1"/>
    <col min="23" max="23" width="16" customWidth="1"/>
    <col min="24" max="24" width="15.28515625" customWidth="1"/>
    <col min="25" max="25" width="14.85546875" customWidth="1"/>
    <col min="26" max="26" width="15.7109375" customWidth="1"/>
    <col min="27" max="27" width="14.42578125" customWidth="1"/>
    <col min="28" max="28" width="10.28515625" bestFit="1" customWidth="1"/>
    <col min="29" max="29" width="9" bestFit="1" customWidth="1"/>
    <col min="30" max="30" width="5.140625" bestFit="1" customWidth="1"/>
    <col min="31" max="31" width="6.42578125" customWidth="1"/>
    <col min="32" max="32" width="17.28515625" bestFit="1" customWidth="1"/>
    <col min="33" max="33" width="8.140625" bestFit="1" customWidth="1"/>
    <col min="34" max="34" width="8.7109375" bestFit="1" customWidth="1"/>
    <col min="35" max="35" width="13" customWidth="1"/>
    <col min="36" max="36" width="8.7109375" bestFit="1" customWidth="1"/>
    <col min="37" max="37" width="11.140625" customWidth="1"/>
    <col min="38" max="38" width="10.28515625" bestFit="1" customWidth="1"/>
    <col min="39" max="39" width="9" bestFit="1" customWidth="1"/>
    <col min="40" max="40" width="5.140625" bestFit="1" customWidth="1"/>
    <col min="41" max="41" width="9.7109375" bestFit="1" customWidth="1"/>
    <col min="42" max="42" width="9.42578125" bestFit="1" customWidth="1"/>
  </cols>
  <sheetData>
    <row r="1" spans="2:45" ht="13.5" thickBot="1" x14ac:dyDescent="0.25">
      <c r="Q1" s="49"/>
      <c r="R1" s="49"/>
      <c r="S1" s="49"/>
      <c r="T1" s="49"/>
      <c r="U1" s="49"/>
      <c r="V1" s="49"/>
      <c r="W1" s="49"/>
      <c r="X1" s="49"/>
      <c r="Y1" s="50"/>
      <c r="Z1" s="49"/>
      <c r="AA1" s="50"/>
      <c r="AB1" s="51"/>
      <c r="AC1" s="51"/>
      <c r="AD1" s="51"/>
      <c r="AE1" s="49"/>
      <c r="AF1" s="49"/>
      <c r="AG1" s="49"/>
      <c r="AH1" s="49"/>
      <c r="AI1" s="50"/>
      <c r="AJ1" s="49"/>
      <c r="AK1" s="50"/>
      <c r="AL1" s="51"/>
      <c r="AM1" s="51"/>
      <c r="AN1" s="51"/>
      <c r="AO1" s="51"/>
      <c r="AP1" s="51"/>
    </row>
    <row r="2" spans="2:45" ht="19.5" thickBot="1" x14ac:dyDescent="0.3">
      <c r="B2" s="3" t="s">
        <v>34</v>
      </c>
      <c r="C2" s="4" t="s">
        <v>28</v>
      </c>
      <c r="D2" s="5" t="s">
        <v>36</v>
      </c>
      <c r="E2" s="7" t="s">
        <v>37</v>
      </c>
      <c r="F2" s="6" t="s">
        <v>36</v>
      </c>
      <c r="G2" s="8" t="s">
        <v>38</v>
      </c>
      <c r="H2" s="25"/>
      <c r="I2" s="3" t="s">
        <v>34</v>
      </c>
      <c r="J2" s="4" t="s">
        <v>28</v>
      </c>
      <c r="K2" s="5" t="s">
        <v>36</v>
      </c>
      <c r="L2" s="7" t="s">
        <v>37</v>
      </c>
      <c r="M2" s="6" t="s">
        <v>36</v>
      </c>
      <c r="N2" s="8" t="s">
        <v>38</v>
      </c>
      <c r="O2" s="9"/>
      <c r="P2" s="10" t="s">
        <v>34</v>
      </c>
      <c r="Q2" s="11" t="s">
        <v>28</v>
      </c>
      <c r="R2" s="374" t="s">
        <v>106</v>
      </c>
      <c r="S2" s="375"/>
      <c r="T2" s="374" t="s">
        <v>102</v>
      </c>
      <c r="U2" s="375"/>
      <c r="V2" s="380" t="s">
        <v>36</v>
      </c>
      <c r="W2" s="381"/>
      <c r="X2" s="376" t="s">
        <v>38</v>
      </c>
      <c r="Y2" s="377"/>
      <c r="Z2" s="56"/>
      <c r="AA2" s="56"/>
      <c r="AB2" s="56"/>
      <c r="AC2" s="56"/>
      <c r="AD2" s="56"/>
      <c r="AE2" s="55"/>
      <c r="AF2" s="55"/>
      <c r="AG2" s="55"/>
      <c r="AH2" s="55"/>
      <c r="AI2" s="51"/>
      <c r="AJ2" s="56"/>
      <c r="AK2" s="56"/>
      <c r="AL2" s="56"/>
      <c r="AM2" s="56"/>
      <c r="AN2" s="56"/>
      <c r="AO2" s="57"/>
      <c r="AP2" s="57"/>
      <c r="AQ2" s="55"/>
      <c r="AR2" s="55"/>
      <c r="AS2" s="55"/>
    </row>
    <row r="3" spans="2:45" ht="16.5" thickBot="1" x14ac:dyDescent="0.3">
      <c r="B3" s="12"/>
      <c r="C3" s="13"/>
      <c r="D3" s="14" t="s">
        <v>31</v>
      </c>
      <c r="E3" s="16" t="s">
        <v>31</v>
      </c>
      <c r="F3" s="15" t="s">
        <v>35</v>
      </c>
      <c r="G3" s="17" t="s">
        <v>35</v>
      </c>
      <c r="H3" s="25"/>
      <c r="I3" s="12"/>
      <c r="J3" s="13"/>
      <c r="K3" s="14" t="s">
        <v>31</v>
      </c>
      <c r="L3" s="16" t="s">
        <v>31</v>
      </c>
      <c r="M3" s="15" t="s">
        <v>35</v>
      </c>
      <c r="N3" s="17" t="s">
        <v>35</v>
      </c>
      <c r="O3" s="9"/>
      <c r="P3" s="18"/>
      <c r="Q3" s="19"/>
      <c r="R3" s="221" t="s">
        <v>100</v>
      </c>
      <c r="S3" s="223" t="s">
        <v>101</v>
      </c>
      <c r="T3" s="225" t="s">
        <v>100</v>
      </c>
      <c r="U3" s="223" t="s">
        <v>101</v>
      </c>
      <c r="V3" s="382" t="s">
        <v>62</v>
      </c>
      <c r="W3" s="383"/>
      <c r="X3" s="378" t="s">
        <v>62</v>
      </c>
      <c r="Y3" s="379"/>
      <c r="Z3" s="52"/>
      <c r="AA3" s="52"/>
      <c r="AB3" s="52"/>
      <c r="AC3" s="52"/>
      <c r="AD3" s="52"/>
      <c r="AE3" s="53"/>
      <c r="AF3" s="53"/>
      <c r="AG3" s="54"/>
      <c r="AI3" s="58"/>
      <c r="AJ3" s="58"/>
      <c r="AK3" s="58"/>
      <c r="AM3" s="58"/>
      <c r="AO3" s="59"/>
      <c r="AP3" s="59"/>
      <c r="AQ3" s="60"/>
    </row>
    <row r="4" spans="2:45" ht="15.75" x14ac:dyDescent="0.25">
      <c r="B4" s="113" t="s">
        <v>39</v>
      </c>
      <c r="C4" s="65"/>
      <c r="D4" s="66"/>
      <c r="E4" s="68"/>
      <c r="F4" s="67"/>
      <c r="G4" s="69"/>
      <c r="H4" s="25"/>
      <c r="I4" s="113" t="s">
        <v>39</v>
      </c>
      <c r="J4" s="65"/>
      <c r="K4" s="66"/>
      <c r="L4" s="68"/>
      <c r="M4" s="67"/>
      <c r="N4" s="69"/>
      <c r="O4" s="20"/>
      <c r="P4" s="113" t="s">
        <v>40</v>
      </c>
      <c r="Q4" s="65"/>
      <c r="R4" s="222"/>
      <c r="S4" s="222"/>
      <c r="T4" s="222"/>
      <c r="U4" s="222"/>
      <c r="V4" s="372"/>
      <c r="W4" s="373"/>
      <c r="X4" s="194"/>
      <c r="Y4" s="36"/>
      <c r="Z4" s="52"/>
      <c r="AA4" s="52"/>
      <c r="AB4" s="52"/>
      <c r="AC4" s="52"/>
      <c r="AD4" s="52"/>
      <c r="AE4" s="53"/>
      <c r="AF4" s="53"/>
      <c r="AG4" s="54"/>
      <c r="AI4" s="58"/>
      <c r="AJ4" s="58"/>
      <c r="AK4" s="58"/>
      <c r="AM4" s="58"/>
      <c r="AO4" s="59"/>
      <c r="AP4" s="59"/>
      <c r="AQ4" s="60"/>
    </row>
    <row r="5" spans="2:45" ht="15.75" x14ac:dyDescent="0.25">
      <c r="B5" s="74">
        <v>4</v>
      </c>
      <c r="C5" s="22" t="s">
        <v>373</v>
      </c>
      <c r="D5" s="78">
        <v>-4.6596919000000003</v>
      </c>
      <c r="E5" s="78">
        <v>-28.275625999999999</v>
      </c>
      <c r="F5" s="24"/>
      <c r="G5" s="77"/>
      <c r="H5" s="25"/>
      <c r="I5" s="74">
        <v>6</v>
      </c>
      <c r="J5" s="22" t="s">
        <v>390</v>
      </c>
      <c r="K5" s="78">
        <v>27.866547300000001</v>
      </c>
      <c r="L5" s="78">
        <v>24.382748599999999</v>
      </c>
      <c r="M5" s="24"/>
      <c r="N5" s="23"/>
      <c r="O5" s="21"/>
      <c r="P5" s="75">
        <v>8</v>
      </c>
      <c r="Q5" s="22" t="s">
        <v>354</v>
      </c>
      <c r="R5" s="224">
        <f t="shared" ref="R5:R20" si="0">ABS(T5-$T$21)</f>
        <v>8.5999999999994969E-3</v>
      </c>
      <c r="S5" s="224">
        <f t="shared" ref="S5:S20" si="1">ABS(U5-$U$21)</f>
        <v>5.3400000000003445E-2</v>
      </c>
      <c r="T5" s="241">
        <v>12.9086</v>
      </c>
      <c r="U5" s="239">
        <v>49.593400000000003</v>
      </c>
      <c r="V5" s="242"/>
      <c r="W5" s="243">
        <v>6.8478548000000004</v>
      </c>
      <c r="X5" s="240">
        <v>-17.682783999999998</v>
      </c>
      <c r="Y5" s="243"/>
      <c r="Z5" s="52"/>
      <c r="AA5" s="52"/>
      <c r="AB5" s="52"/>
      <c r="AC5" s="52"/>
      <c r="AD5" s="52"/>
      <c r="AE5" s="52"/>
      <c r="AF5" s="53"/>
      <c r="AG5" s="53"/>
      <c r="AH5" s="54"/>
      <c r="AJ5" s="58"/>
      <c r="AK5" s="58"/>
      <c r="AL5" s="58"/>
      <c r="AN5" s="58"/>
      <c r="AP5" s="59"/>
      <c r="AQ5" s="59"/>
      <c r="AR5" s="60"/>
    </row>
    <row r="6" spans="2:45" ht="15.75" x14ac:dyDescent="0.25">
      <c r="B6" s="74">
        <v>5</v>
      </c>
      <c r="C6" s="22" t="s">
        <v>376</v>
      </c>
      <c r="D6" s="78">
        <v>-4.5567228000000002</v>
      </c>
      <c r="E6" s="78">
        <v>-28.201698899999997</v>
      </c>
      <c r="F6" s="24"/>
      <c r="G6" s="77"/>
      <c r="H6" s="25"/>
      <c r="I6" s="74">
        <v>7</v>
      </c>
      <c r="J6" s="22" t="s">
        <v>393</v>
      </c>
      <c r="K6" s="78">
        <v>27.8715458</v>
      </c>
      <c r="L6" s="78">
        <v>24.341227899999993</v>
      </c>
      <c r="M6" s="24"/>
      <c r="N6" s="23"/>
      <c r="O6" s="21"/>
      <c r="P6" s="75">
        <v>9</v>
      </c>
      <c r="Q6" s="22" t="s">
        <v>357</v>
      </c>
      <c r="R6" s="224">
        <f t="shared" si="0"/>
        <v>1.2399999999999523E-2</v>
      </c>
      <c r="S6" s="224">
        <f t="shared" si="1"/>
        <v>0.18919999999999959</v>
      </c>
      <c r="T6" s="241">
        <v>12.9124</v>
      </c>
      <c r="U6" s="239">
        <v>49.729199999999999</v>
      </c>
      <c r="V6" s="242"/>
      <c r="W6" s="243">
        <v>6.9008389000000001</v>
      </c>
      <c r="X6" s="240">
        <v>-17.845828699999998</v>
      </c>
      <c r="Y6" s="243"/>
      <c r="Z6" s="52"/>
      <c r="AA6" s="52"/>
      <c r="AB6" s="52"/>
      <c r="AC6" s="52"/>
      <c r="AD6" s="52"/>
      <c r="AE6" s="52"/>
      <c r="AF6" s="53"/>
      <c r="AG6" s="53"/>
      <c r="AH6" s="54"/>
      <c r="AJ6" s="58"/>
      <c r="AK6" s="58"/>
      <c r="AL6" s="58"/>
      <c r="AN6" s="58"/>
      <c r="AP6" s="59"/>
      <c r="AQ6" s="59"/>
      <c r="AR6" s="60"/>
    </row>
    <row r="7" spans="2:45" ht="15.75" x14ac:dyDescent="0.25">
      <c r="B7" s="74">
        <v>34</v>
      </c>
      <c r="C7" s="22" t="s">
        <v>378</v>
      </c>
      <c r="D7" s="78">
        <v>-4.5667198000000004</v>
      </c>
      <c r="E7" s="78">
        <v>-28.268537099999996</v>
      </c>
      <c r="F7" s="24"/>
      <c r="G7" s="77"/>
      <c r="H7" s="25"/>
      <c r="I7" s="74">
        <v>36</v>
      </c>
      <c r="J7" s="22" t="s">
        <v>395</v>
      </c>
      <c r="K7" s="78">
        <v>27.864547900000002</v>
      </c>
      <c r="L7" s="78">
        <v>24.3918629</v>
      </c>
      <c r="M7" s="24"/>
      <c r="N7" s="23"/>
      <c r="O7" s="21"/>
      <c r="P7" s="75">
        <v>38</v>
      </c>
      <c r="Q7" s="22" t="s">
        <v>359</v>
      </c>
      <c r="R7" s="224">
        <f t="shared" si="0"/>
        <v>1.2399999999999523E-2</v>
      </c>
      <c r="S7" s="224">
        <f t="shared" si="1"/>
        <v>8.0199999999997829E-2</v>
      </c>
      <c r="T7" s="241">
        <v>12.9124</v>
      </c>
      <c r="U7" s="239">
        <v>49.620199999999997</v>
      </c>
      <c r="V7" s="242"/>
      <c r="W7" s="243">
        <v>6.8348587000000007</v>
      </c>
      <c r="X7" s="240">
        <v>-17.684809399999999</v>
      </c>
      <c r="Y7" s="243"/>
      <c r="Z7" s="52"/>
      <c r="AA7" s="52"/>
      <c r="AB7" s="52"/>
      <c r="AC7" s="52"/>
      <c r="AD7" s="52"/>
      <c r="AE7" s="52"/>
      <c r="AF7" s="53"/>
      <c r="AG7" s="53"/>
      <c r="AH7" s="54"/>
      <c r="AJ7" s="58"/>
      <c r="AK7" s="58"/>
      <c r="AL7" s="58"/>
      <c r="AN7" s="58"/>
      <c r="AP7" s="59"/>
      <c r="AQ7" s="59"/>
      <c r="AR7" s="60"/>
    </row>
    <row r="8" spans="2:45" ht="15.75" x14ac:dyDescent="0.25">
      <c r="B8" s="74">
        <v>35</v>
      </c>
      <c r="C8" s="22" t="s">
        <v>380</v>
      </c>
      <c r="D8" s="78">
        <v>-4.6456960999999994</v>
      </c>
      <c r="E8" s="78">
        <v>-28.275625999999999</v>
      </c>
      <c r="F8" s="24"/>
      <c r="G8" s="77"/>
      <c r="H8" s="25"/>
      <c r="I8" s="74">
        <v>37</v>
      </c>
      <c r="J8" s="22" t="s">
        <v>397</v>
      </c>
      <c r="K8" s="78">
        <v>27.864547900000002</v>
      </c>
      <c r="L8" s="78">
        <v>24.616682299999994</v>
      </c>
      <c r="M8" s="24"/>
      <c r="N8" s="23"/>
      <c r="O8" s="21"/>
      <c r="P8" s="75">
        <v>39</v>
      </c>
      <c r="Q8" s="22" t="s">
        <v>361</v>
      </c>
      <c r="R8" s="224">
        <f t="shared" si="0"/>
        <v>5.5500000000000327E-2</v>
      </c>
      <c r="S8" s="224">
        <f t="shared" si="1"/>
        <v>4.5499999999996987E-2</v>
      </c>
      <c r="T8" s="241">
        <v>12.8445</v>
      </c>
      <c r="U8" s="239">
        <v>49.494500000000002</v>
      </c>
      <c r="V8" s="242"/>
      <c r="W8" s="243">
        <v>6.8708479000000002</v>
      </c>
      <c r="X8" s="240">
        <v>-17.659491899999999</v>
      </c>
      <c r="Y8" s="243"/>
      <c r="Z8" s="52"/>
      <c r="AA8" s="52"/>
      <c r="AB8" s="52"/>
      <c r="AC8" s="52"/>
      <c r="AD8" s="52"/>
      <c r="AE8" s="52"/>
      <c r="AF8" s="53"/>
      <c r="AG8" s="53"/>
      <c r="AH8" s="54"/>
      <c r="AJ8" s="58"/>
      <c r="AK8" s="58"/>
      <c r="AL8" s="58"/>
      <c r="AN8" s="58"/>
      <c r="AP8" s="59"/>
      <c r="AQ8" s="59"/>
      <c r="AR8" s="60"/>
    </row>
    <row r="9" spans="2:45" ht="15.75" x14ac:dyDescent="0.25">
      <c r="B9" s="74">
        <v>64</v>
      </c>
      <c r="C9" s="22" t="s">
        <v>382</v>
      </c>
      <c r="D9" s="78">
        <v>-4.6127060000000002</v>
      </c>
      <c r="E9" s="78">
        <v>-28.342464199999998</v>
      </c>
      <c r="F9" s="24"/>
      <c r="G9" s="77"/>
      <c r="H9" s="25"/>
      <c r="I9" s="74">
        <v>66</v>
      </c>
      <c r="J9" s="22" t="s">
        <v>399</v>
      </c>
      <c r="K9" s="78">
        <v>27.917531999999998</v>
      </c>
      <c r="L9" s="78">
        <v>24.279453199999992</v>
      </c>
      <c r="M9" s="24"/>
      <c r="N9" s="23"/>
      <c r="O9" s="21"/>
      <c r="P9" s="75">
        <v>68</v>
      </c>
      <c r="Q9" s="22" t="s">
        <v>363</v>
      </c>
      <c r="R9" s="224">
        <f t="shared" si="0"/>
        <v>3.9900000000001157E-2</v>
      </c>
      <c r="S9" s="224">
        <f t="shared" si="1"/>
        <v>2.5900000000000034E-2</v>
      </c>
      <c r="T9" s="241">
        <v>12.860099999999999</v>
      </c>
      <c r="U9" s="239">
        <v>49.565899999999999</v>
      </c>
      <c r="V9" s="242"/>
      <c r="W9" s="243">
        <v>6.8158644000000006</v>
      </c>
      <c r="X9" s="240">
        <v>-17.726330099999998</v>
      </c>
      <c r="Y9" s="243"/>
      <c r="Z9" s="52"/>
      <c r="AA9" s="52"/>
      <c r="AB9" s="52"/>
      <c r="AC9" s="52"/>
      <c r="AD9" s="52"/>
      <c r="AE9" s="52"/>
      <c r="AF9" s="53"/>
      <c r="AG9" s="53"/>
      <c r="AH9" s="54"/>
      <c r="AJ9" s="58"/>
      <c r="AK9" s="58"/>
      <c r="AL9" s="58"/>
      <c r="AN9" s="58"/>
      <c r="AP9" s="59"/>
      <c r="AQ9" s="59"/>
      <c r="AR9" s="60"/>
    </row>
    <row r="10" spans="2:45" ht="15.75" x14ac:dyDescent="0.25">
      <c r="B10" s="74">
        <v>65</v>
      </c>
      <c r="C10" s="22" t="s">
        <v>384</v>
      </c>
      <c r="D10" s="78">
        <v>-4.6526939999999994</v>
      </c>
      <c r="E10" s="78">
        <v>-28.278664099999997</v>
      </c>
      <c r="F10" s="24"/>
      <c r="G10" s="77"/>
      <c r="H10" s="25"/>
      <c r="I10" s="74">
        <v>67</v>
      </c>
      <c r="J10" s="22" t="s">
        <v>401</v>
      </c>
      <c r="K10" s="78">
        <v>27.856550299999999</v>
      </c>
      <c r="L10" s="78">
        <v>24.321986599999995</v>
      </c>
      <c r="M10" s="24"/>
      <c r="N10" s="23"/>
      <c r="O10" s="21"/>
      <c r="P10" s="75">
        <v>69</v>
      </c>
      <c r="Q10" s="22" t="s">
        <v>365</v>
      </c>
      <c r="R10" s="224">
        <f t="shared" si="0"/>
        <v>4.2199999999999349E-2</v>
      </c>
      <c r="S10" s="224">
        <f t="shared" si="1"/>
        <v>0.35840000000000316</v>
      </c>
      <c r="T10" s="241">
        <v>12.9422</v>
      </c>
      <c r="U10" s="239">
        <v>49.898400000000002</v>
      </c>
      <c r="V10" s="242"/>
      <c r="W10" s="243">
        <v>6.8308599000000001</v>
      </c>
      <c r="X10" s="240">
        <v>-17.724304699999998</v>
      </c>
      <c r="Y10" s="243"/>
      <c r="Z10" s="52"/>
      <c r="AA10" s="52"/>
      <c r="AB10" s="52"/>
      <c r="AC10" s="52"/>
      <c r="AD10" s="52"/>
      <c r="AE10" s="52"/>
      <c r="AF10" s="53"/>
      <c r="AG10" s="53"/>
      <c r="AH10" s="54"/>
      <c r="AJ10" s="58"/>
      <c r="AK10" s="58"/>
      <c r="AL10" s="58"/>
      <c r="AN10" s="58"/>
      <c r="AP10" s="59"/>
      <c r="AQ10" s="59"/>
      <c r="AR10" s="60"/>
    </row>
    <row r="11" spans="2:45" ht="15.75" x14ac:dyDescent="0.25">
      <c r="B11" s="74">
        <v>94</v>
      </c>
      <c r="C11" s="22" t="s">
        <v>386</v>
      </c>
      <c r="D11" s="78">
        <v>-4.6386982000000003</v>
      </c>
      <c r="E11" s="78">
        <v>-28.291829199999999</v>
      </c>
      <c r="F11" s="24"/>
      <c r="G11" s="77"/>
      <c r="H11" s="25"/>
      <c r="I11" s="74">
        <v>96</v>
      </c>
      <c r="J11" s="22" t="s">
        <v>403</v>
      </c>
      <c r="K11" s="78">
        <v>27.937525999999998</v>
      </c>
      <c r="L11" s="78">
        <v>24.219703899999999</v>
      </c>
      <c r="M11" s="24"/>
      <c r="N11" s="23"/>
      <c r="O11" s="21"/>
      <c r="P11" s="75">
        <v>98</v>
      </c>
      <c r="Q11" s="22" t="s">
        <v>367</v>
      </c>
      <c r="R11" s="224">
        <f t="shared" si="0"/>
        <v>6.5699999999999648E-2</v>
      </c>
      <c r="S11" s="224">
        <f t="shared" si="1"/>
        <v>0.37259999999999849</v>
      </c>
      <c r="T11" s="241">
        <v>12.9657</v>
      </c>
      <c r="U11" s="239">
        <v>49.912599999999998</v>
      </c>
      <c r="V11" s="242"/>
      <c r="W11" s="243">
        <v>6.8288605000000002</v>
      </c>
      <c r="X11" s="240">
        <v>-17.749622199999997</v>
      </c>
      <c r="Y11" s="243"/>
      <c r="Z11" s="52"/>
      <c r="AA11" s="52"/>
      <c r="AB11" s="52"/>
      <c r="AC11" s="52"/>
      <c r="AD11" s="52"/>
      <c r="AE11" s="52"/>
      <c r="AF11" s="53"/>
      <c r="AG11" s="53"/>
      <c r="AH11" s="54"/>
      <c r="AJ11" s="58"/>
      <c r="AK11" s="58"/>
      <c r="AL11" s="58"/>
      <c r="AN11" s="58"/>
      <c r="AP11" s="59"/>
      <c r="AQ11" s="59"/>
      <c r="AR11" s="60"/>
    </row>
    <row r="12" spans="2:45" ht="15.75" x14ac:dyDescent="0.25">
      <c r="B12" s="74">
        <v>95</v>
      </c>
      <c r="C12" s="22" t="s">
        <v>388</v>
      </c>
      <c r="D12" s="78">
        <v>-4.5947114000000004</v>
      </c>
      <c r="E12" s="78">
        <v>-28.3039816</v>
      </c>
      <c r="F12" s="24"/>
      <c r="G12" s="77"/>
      <c r="H12" s="25"/>
      <c r="I12" s="74">
        <v>97</v>
      </c>
      <c r="J12" s="22" t="s">
        <v>405</v>
      </c>
      <c r="K12" s="78">
        <v>27.9195314</v>
      </c>
      <c r="L12" s="78">
        <v>24.350342199999993</v>
      </c>
      <c r="M12" s="24"/>
      <c r="N12" s="23"/>
      <c r="O12" s="21"/>
      <c r="P12" s="75">
        <v>99</v>
      </c>
      <c r="Q12" s="22" t="s">
        <v>369</v>
      </c>
      <c r="R12" s="224">
        <f t="shared" si="0"/>
        <v>2.2299999999999542E-2</v>
      </c>
      <c r="S12" s="224">
        <f t="shared" si="1"/>
        <v>0.31060000000000088</v>
      </c>
      <c r="T12" s="241">
        <v>12.9223</v>
      </c>
      <c r="U12" s="239">
        <v>49.8506</v>
      </c>
      <c r="V12" s="242"/>
      <c r="W12" s="243">
        <v>6.7848737000000012</v>
      </c>
      <c r="X12" s="240">
        <v>-17.761774599999999</v>
      </c>
      <c r="Y12" s="243"/>
      <c r="Z12" s="52"/>
      <c r="AA12" s="52"/>
      <c r="AB12" s="52"/>
      <c r="AC12" s="52"/>
      <c r="AD12" s="52"/>
      <c r="AE12" s="52"/>
      <c r="AF12" s="53"/>
      <c r="AG12" s="53"/>
      <c r="AH12" s="54"/>
      <c r="AJ12" s="58"/>
      <c r="AK12" s="58"/>
      <c r="AL12" s="58"/>
      <c r="AN12" s="58"/>
      <c r="AP12" s="59"/>
      <c r="AQ12" s="59"/>
      <c r="AR12" s="60"/>
    </row>
    <row r="13" spans="2:45" ht="15.75" x14ac:dyDescent="0.25">
      <c r="B13" s="74">
        <v>4</v>
      </c>
      <c r="C13" s="22" t="s">
        <v>544</v>
      </c>
      <c r="D13" s="78">
        <v>-4.4924477999999999</v>
      </c>
      <c r="E13" s="78">
        <v>-28.180626799999999</v>
      </c>
      <c r="F13" s="24"/>
      <c r="G13" s="77"/>
      <c r="H13" s="25"/>
      <c r="I13" s="74">
        <v>6</v>
      </c>
      <c r="J13" s="22" t="s">
        <v>558</v>
      </c>
      <c r="K13" s="78">
        <v>27.965724599999998</v>
      </c>
      <c r="L13" s="78">
        <v>24.049966599999998</v>
      </c>
      <c r="M13" s="24"/>
      <c r="N13" s="23"/>
      <c r="O13" s="21"/>
      <c r="P13" s="75">
        <v>8</v>
      </c>
      <c r="Q13" s="22" t="s">
        <v>530</v>
      </c>
      <c r="R13" s="224">
        <f t="shared" si="0"/>
        <v>8.3800000000000097E-2</v>
      </c>
      <c r="S13" s="224">
        <f t="shared" si="1"/>
        <v>0.2517999999999958</v>
      </c>
      <c r="T13" s="241">
        <v>12.8162</v>
      </c>
      <c r="U13" s="239">
        <v>49.288200000000003</v>
      </c>
      <c r="V13" s="242"/>
      <c r="W13" s="243">
        <v>6.9081167999999993</v>
      </c>
      <c r="X13" s="240">
        <v>-17.7140132</v>
      </c>
      <c r="Y13" s="243"/>
      <c r="Z13" s="52"/>
      <c r="AA13" s="52"/>
      <c r="AB13" s="52"/>
      <c r="AC13" s="52"/>
      <c r="AD13" s="52"/>
      <c r="AE13" s="52"/>
      <c r="AF13" s="53"/>
      <c r="AG13" s="53"/>
      <c r="AH13" s="54"/>
      <c r="AJ13" s="58"/>
      <c r="AK13" s="58"/>
      <c r="AL13" s="58"/>
      <c r="AN13" s="58"/>
      <c r="AP13" s="59"/>
      <c r="AQ13" s="59"/>
      <c r="AR13" s="60"/>
    </row>
    <row r="14" spans="2:45" ht="15.75" x14ac:dyDescent="0.25">
      <c r="B14" s="74">
        <v>5</v>
      </c>
      <c r="C14" s="22" t="s">
        <v>546</v>
      </c>
      <c r="D14" s="78">
        <v>-4.5365621999999997</v>
      </c>
      <c r="E14" s="78">
        <v>-28.214108599999999</v>
      </c>
      <c r="F14" s="24"/>
      <c r="G14" s="77"/>
      <c r="H14" s="25"/>
      <c r="I14" s="74">
        <v>7</v>
      </c>
      <c r="J14" s="22" t="s">
        <v>560</v>
      </c>
      <c r="K14" s="78">
        <v>27.969735</v>
      </c>
      <c r="L14" s="78">
        <v>24.195054400000004</v>
      </c>
      <c r="M14" s="24"/>
      <c r="N14" s="23"/>
      <c r="O14" s="21"/>
      <c r="P14" s="75">
        <v>9</v>
      </c>
      <c r="Q14" s="22" t="s">
        <v>532</v>
      </c>
      <c r="R14" s="224">
        <f t="shared" si="0"/>
        <v>0.15650000000000119</v>
      </c>
      <c r="S14" s="224">
        <f t="shared" si="1"/>
        <v>0.4923999999999964</v>
      </c>
      <c r="T14" s="241">
        <v>12.743499999999999</v>
      </c>
      <c r="U14" s="239">
        <v>49.047600000000003</v>
      </c>
      <c r="V14" s="242"/>
      <c r="W14" s="243">
        <v>6.9472181999999991</v>
      </c>
      <c r="X14" s="240">
        <v>-17.818517</v>
      </c>
      <c r="Y14" s="243"/>
      <c r="Z14" s="52"/>
      <c r="AA14" s="52"/>
      <c r="AB14" s="52"/>
      <c r="AC14" s="52"/>
      <c r="AD14" s="52"/>
      <c r="AE14" s="52"/>
      <c r="AF14" s="53"/>
      <c r="AG14" s="53"/>
      <c r="AH14" s="54"/>
      <c r="AJ14" s="58"/>
      <c r="AK14" s="58"/>
      <c r="AL14" s="58"/>
      <c r="AN14" s="58"/>
      <c r="AP14" s="59"/>
      <c r="AQ14" s="59"/>
      <c r="AR14" s="60"/>
    </row>
    <row r="15" spans="2:45" ht="15.75" x14ac:dyDescent="0.25">
      <c r="B15" s="74">
        <v>34</v>
      </c>
      <c r="C15" s="22" t="s">
        <v>548</v>
      </c>
      <c r="D15" s="78">
        <v>-4.6568741999999999</v>
      </c>
      <c r="E15" s="78">
        <v>-28.344991999999998</v>
      </c>
      <c r="F15" s="24"/>
      <c r="G15" s="77"/>
      <c r="H15" s="25"/>
      <c r="I15" s="74">
        <v>36</v>
      </c>
      <c r="J15" s="22" t="s">
        <v>562</v>
      </c>
      <c r="K15" s="78">
        <v>27.812326800000001</v>
      </c>
      <c r="L15" s="78">
        <v>24.240711399999995</v>
      </c>
      <c r="M15" s="24"/>
      <c r="N15" s="23"/>
      <c r="O15" s="21"/>
      <c r="P15" s="75">
        <v>38</v>
      </c>
      <c r="Q15" s="22" t="s">
        <v>534</v>
      </c>
      <c r="R15" s="224">
        <f t="shared" si="0"/>
        <v>0.38710000000000022</v>
      </c>
      <c r="S15" s="224">
        <f t="shared" si="1"/>
        <v>1.0028000000000006</v>
      </c>
      <c r="T15" s="241">
        <v>12.5129</v>
      </c>
      <c r="U15" s="239">
        <v>48.537199999999999</v>
      </c>
      <c r="V15" s="242"/>
      <c r="W15" s="243">
        <v>6.8740283999999994</v>
      </c>
      <c r="X15" s="240">
        <v>-17.809385599999999</v>
      </c>
      <c r="Y15" s="243"/>
      <c r="Z15" s="52"/>
      <c r="AA15" s="52"/>
      <c r="AB15" s="52"/>
      <c r="AC15" s="52"/>
      <c r="AD15" s="52"/>
      <c r="AE15" s="52"/>
      <c r="AF15" s="53"/>
      <c r="AG15" s="53"/>
      <c r="AH15" s="54"/>
      <c r="AJ15" s="58"/>
      <c r="AK15" s="58"/>
      <c r="AL15" s="58"/>
      <c r="AN15" s="58"/>
      <c r="AP15" s="59"/>
      <c r="AQ15" s="59"/>
      <c r="AR15" s="60"/>
    </row>
    <row r="16" spans="2:45" ht="15.75" x14ac:dyDescent="0.25">
      <c r="B16" s="74">
        <v>35</v>
      </c>
      <c r="C16" s="22" t="s">
        <v>550</v>
      </c>
      <c r="D16" s="78">
        <v>-4.6318091999999993</v>
      </c>
      <c r="E16" s="78">
        <v>-28.375430000000001</v>
      </c>
      <c r="F16" s="24"/>
      <c r="G16" s="77"/>
      <c r="H16" s="25"/>
      <c r="I16" s="74">
        <v>37</v>
      </c>
      <c r="J16" s="22" t="s">
        <v>564</v>
      </c>
      <c r="K16" s="78">
        <v>27.894539999999996</v>
      </c>
      <c r="L16" s="78">
        <v>24.484215399999997</v>
      </c>
      <c r="M16" s="24"/>
      <c r="N16" s="23"/>
      <c r="O16" s="21"/>
      <c r="P16" s="75">
        <v>39</v>
      </c>
      <c r="Q16" s="22" t="s">
        <v>536</v>
      </c>
      <c r="R16" s="224">
        <f t="shared" si="0"/>
        <v>0.33230000000000004</v>
      </c>
      <c r="S16" s="224">
        <f t="shared" si="1"/>
        <v>0.85969999999999658</v>
      </c>
      <c r="T16" s="241">
        <v>12.5677</v>
      </c>
      <c r="U16" s="239">
        <v>48.680300000000003</v>
      </c>
      <c r="V16" s="242"/>
      <c r="W16" s="243">
        <v>6.8048489999999999</v>
      </c>
      <c r="X16" s="240">
        <v>-17.803297999999998</v>
      </c>
      <c r="Y16" s="243"/>
      <c r="Z16" s="52"/>
      <c r="AA16" s="52"/>
      <c r="AB16" s="52"/>
      <c r="AC16" s="52"/>
      <c r="AD16" s="52"/>
      <c r="AE16" s="52"/>
      <c r="AF16" s="53"/>
      <c r="AG16" s="53"/>
      <c r="AH16" s="54"/>
      <c r="AJ16" s="58"/>
      <c r="AK16" s="58"/>
      <c r="AL16" s="58"/>
      <c r="AN16" s="58"/>
      <c r="AP16" s="59"/>
      <c r="AQ16" s="59"/>
      <c r="AR16" s="60"/>
    </row>
    <row r="17" spans="2:44" ht="15.75" x14ac:dyDescent="0.25">
      <c r="B17" s="74">
        <v>52</v>
      </c>
      <c r="C17" s="22" t="s">
        <v>552</v>
      </c>
      <c r="D17" s="78">
        <v>-4.6638923999999999</v>
      </c>
      <c r="E17" s="78">
        <v>-28.348035799999998</v>
      </c>
      <c r="F17" s="24"/>
      <c r="G17" s="77"/>
      <c r="H17" s="25"/>
      <c r="I17" s="74">
        <v>54</v>
      </c>
      <c r="J17" s="22" t="s">
        <v>566</v>
      </c>
      <c r="K17" s="78">
        <v>27.860451599999998</v>
      </c>
      <c r="L17" s="78">
        <v>24.356375800000002</v>
      </c>
      <c r="M17" s="24"/>
      <c r="N17" s="23"/>
      <c r="O17" s="21"/>
      <c r="P17" s="75">
        <v>56</v>
      </c>
      <c r="Q17" s="22" t="s">
        <v>538</v>
      </c>
      <c r="R17" s="224">
        <f t="shared" si="0"/>
        <v>0.40019999999999989</v>
      </c>
      <c r="S17" s="224">
        <f t="shared" si="1"/>
        <v>0.99759999999999849</v>
      </c>
      <c r="T17" s="241">
        <v>12.4998</v>
      </c>
      <c r="U17" s="239">
        <v>48.542400000000001</v>
      </c>
      <c r="V17" s="242"/>
      <c r="W17" s="243">
        <v>6.7537164000000001</v>
      </c>
      <c r="X17" s="240">
        <v>-17.765757799999999</v>
      </c>
      <c r="Y17" s="243"/>
      <c r="Z17" s="52"/>
      <c r="AA17" s="52"/>
      <c r="AB17" s="52"/>
      <c r="AC17" s="52"/>
      <c r="AD17" s="52"/>
      <c r="AE17" s="52"/>
      <c r="AF17" s="53"/>
      <c r="AG17" s="53"/>
      <c r="AH17" s="54"/>
      <c r="AJ17" s="58"/>
      <c r="AK17" s="58"/>
      <c r="AL17" s="58"/>
      <c r="AN17" s="58"/>
      <c r="AP17" s="59"/>
      <c r="AQ17" s="59"/>
      <c r="AR17" s="60"/>
    </row>
    <row r="18" spans="2:44" ht="15.75" x14ac:dyDescent="0.25">
      <c r="B18" s="74">
        <v>53</v>
      </c>
      <c r="C18" s="22" t="s">
        <v>554</v>
      </c>
      <c r="D18" s="78">
        <v>-4.6739183999999989</v>
      </c>
      <c r="E18" s="78">
        <v>-28.303393399999997</v>
      </c>
      <c r="F18" s="24"/>
      <c r="G18" s="77"/>
      <c r="H18" s="25"/>
      <c r="I18" s="74">
        <v>55</v>
      </c>
      <c r="J18" s="22" t="s">
        <v>568</v>
      </c>
      <c r="K18" s="78">
        <v>27.816337199999996</v>
      </c>
      <c r="L18" s="78">
        <v>24.618142599999999</v>
      </c>
      <c r="M18" s="24"/>
      <c r="N18" s="23"/>
      <c r="O18" s="21"/>
      <c r="P18" s="75">
        <v>57</v>
      </c>
      <c r="Q18" s="22" t="s">
        <v>540</v>
      </c>
      <c r="R18" s="224">
        <f t="shared" si="0"/>
        <v>0.40990000000000038</v>
      </c>
      <c r="S18" s="224">
        <f t="shared" si="1"/>
        <v>0.97030000000000172</v>
      </c>
      <c r="T18" s="241">
        <v>12.4901</v>
      </c>
      <c r="U18" s="239">
        <v>48.569699999999997</v>
      </c>
      <c r="V18" s="242"/>
      <c r="W18" s="243">
        <v>6.7426877999999997</v>
      </c>
      <c r="X18" s="240">
        <v>-17.818517</v>
      </c>
      <c r="Y18" s="243"/>
      <c r="Z18" s="52"/>
      <c r="AA18" s="52"/>
      <c r="AB18" s="52"/>
      <c r="AC18" s="52"/>
      <c r="AD18" s="52"/>
      <c r="AE18" s="52"/>
      <c r="AF18" s="53"/>
      <c r="AG18" s="53"/>
      <c r="AH18" s="54"/>
      <c r="AJ18" s="58"/>
      <c r="AK18" s="58"/>
      <c r="AL18" s="58"/>
      <c r="AN18" s="58"/>
      <c r="AP18" s="59"/>
      <c r="AQ18" s="59"/>
      <c r="AR18" s="60"/>
    </row>
    <row r="19" spans="2:44" ht="15.75" x14ac:dyDescent="0.25">
      <c r="B19" s="74">
        <v>82</v>
      </c>
      <c r="C19" s="22" t="s">
        <v>552</v>
      </c>
      <c r="D19" s="78">
        <v>-4.6468482</v>
      </c>
      <c r="E19" s="78">
        <v>-28.2445466</v>
      </c>
      <c r="F19" s="24"/>
      <c r="G19" s="77"/>
      <c r="H19" s="25"/>
      <c r="I19" s="74">
        <v>84</v>
      </c>
      <c r="J19" s="22" t="s">
        <v>566</v>
      </c>
      <c r="K19" s="78">
        <v>27.904565999999999</v>
      </c>
      <c r="L19" s="78">
        <v>24.477113199999998</v>
      </c>
      <c r="M19" s="24"/>
      <c r="N19" s="23"/>
      <c r="O19" s="21"/>
      <c r="P19" s="75">
        <v>86</v>
      </c>
      <c r="Q19" s="22" t="s">
        <v>538</v>
      </c>
      <c r="R19" s="224">
        <f t="shared" si="0"/>
        <v>0.39470000000000027</v>
      </c>
      <c r="S19" s="224">
        <f t="shared" si="1"/>
        <v>1.0850999999999971</v>
      </c>
      <c r="T19" s="241">
        <v>12.5053</v>
      </c>
      <c r="U19" s="239">
        <v>48.454900000000002</v>
      </c>
      <c r="V19" s="242"/>
      <c r="W19" s="243">
        <v>6.7938203999999995</v>
      </c>
      <c r="X19" s="240">
        <v>-17.625743</v>
      </c>
      <c r="Y19" s="243"/>
      <c r="Z19" s="52"/>
      <c r="AA19" s="52"/>
      <c r="AB19" s="52"/>
      <c r="AC19" s="52"/>
      <c r="AD19" s="52"/>
      <c r="AE19" s="52"/>
      <c r="AF19" s="53"/>
      <c r="AG19" s="53"/>
      <c r="AH19" s="54"/>
      <c r="AJ19" s="58"/>
      <c r="AK19" s="58"/>
      <c r="AL19" s="58"/>
      <c r="AN19" s="58"/>
      <c r="AP19" s="59"/>
      <c r="AQ19" s="59"/>
      <c r="AR19" s="60"/>
    </row>
    <row r="20" spans="2:44" ht="15.75" x14ac:dyDescent="0.25">
      <c r="B20" s="74">
        <v>83</v>
      </c>
      <c r="C20" s="22" t="s">
        <v>554</v>
      </c>
      <c r="D20" s="78">
        <v>-4.6267961999999994</v>
      </c>
      <c r="E20" s="78">
        <v>-28.215123200000001</v>
      </c>
      <c r="F20" s="24"/>
      <c r="G20" s="77"/>
      <c r="H20" s="25"/>
      <c r="I20" s="74">
        <v>85</v>
      </c>
      <c r="J20" s="22" t="s">
        <v>568</v>
      </c>
      <c r="K20" s="78">
        <v>27.888524399999998</v>
      </c>
      <c r="L20" s="78">
        <v>24.463923399999999</v>
      </c>
      <c r="M20" s="24"/>
      <c r="N20" s="23"/>
      <c r="O20" s="21"/>
      <c r="P20" s="75">
        <v>87</v>
      </c>
      <c r="Q20" s="22" t="s">
        <v>540</v>
      </c>
      <c r="R20" s="224">
        <f t="shared" si="0"/>
        <v>0.32220000000000049</v>
      </c>
      <c r="S20" s="224">
        <f t="shared" si="1"/>
        <v>0.75730000000000075</v>
      </c>
      <c r="T20" s="241">
        <v>12.5778</v>
      </c>
      <c r="U20" s="239">
        <v>48.782699999999998</v>
      </c>
      <c r="V20" s="242"/>
      <c r="W20" s="243">
        <v>6.7527137999999995</v>
      </c>
      <c r="X20" s="240">
        <v>-17.6805314</v>
      </c>
      <c r="Y20" s="243"/>
      <c r="Z20" s="52"/>
      <c r="AA20" s="52"/>
      <c r="AB20" s="52"/>
      <c r="AC20" s="52"/>
      <c r="AD20" s="52"/>
      <c r="AE20" s="52"/>
      <c r="AF20" s="53"/>
      <c r="AG20" s="53"/>
      <c r="AH20" s="54"/>
      <c r="AJ20" s="58"/>
      <c r="AK20" s="58"/>
      <c r="AL20" s="58"/>
      <c r="AN20" s="58"/>
      <c r="AP20" s="59"/>
      <c r="AQ20" s="59"/>
      <c r="AR20" s="60"/>
    </row>
    <row r="21" spans="2:44" ht="18.75" x14ac:dyDescent="0.25">
      <c r="B21" s="70">
        <f>COUNT(B5:B20)</f>
        <v>16</v>
      </c>
      <c r="C21" s="71" t="s">
        <v>0</v>
      </c>
      <c r="D21" s="72">
        <f>AVERAGE(D5:D20)</f>
        <v>-4.6160493000000002</v>
      </c>
      <c r="E21" s="73">
        <f>AVERAGE(E5:E20)</f>
        <v>-28.279042718749995</v>
      </c>
      <c r="F21" s="72">
        <v>-4.62</v>
      </c>
      <c r="G21" s="73">
        <v>-28.28</v>
      </c>
      <c r="H21" s="25"/>
      <c r="I21" s="76">
        <f>COUNT(I5:I20)</f>
        <v>16</v>
      </c>
      <c r="J21" s="71" t="s">
        <v>0</v>
      </c>
      <c r="K21" s="72">
        <f>AVERAGE(K5:K20)</f>
        <v>27.888158387499999</v>
      </c>
      <c r="L21" s="73">
        <f>AVERAGE(L5:L20)</f>
        <v>24.361844400000003</v>
      </c>
      <c r="M21" s="72">
        <v>27.89</v>
      </c>
      <c r="N21" s="73">
        <v>24.36</v>
      </c>
      <c r="O21" s="26"/>
      <c r="P21" s="28">
        <f>COUNT(P5:P20)</f>
        <v>16</v>
      </c>
      <c r="Q21" s="227"/>
      <c r="R21" s="227"/>
      <c r="S21" s="229" t="s">
        <v>103</v>
      </c>
      <c r="T21" s="229">
        <v>12.9</v>
      </c>
      <c r="U21" s="234">
        <v>49.54</v>
      </c>
      <c r="V21" s="83" t="s">
        <v>41</v>
      </c>
      <c r="W21" s="84">
        <v>6.78</v>
      </c>
      <c r="X21" s="85" t="s">
        <v>42</v>
      </c>
      <c r="Y21" s="86">
        <v>-17.82</v>
      </c>
      <c r="AB21" s="52"/>
      <c r="AC21" s="52"/>
      <c r="AD21" s="52"/>
      <c r="AE21" s="52"/>
      <c r="AF21" s="52"/>
      <c r="AG21" s="52"/>
      <c r="AH21" s="53"/>
      <c r="AI21" s="53"/>
      <c r="AJ21" s="54"/>
    </row>
    <row r="22" spans="2:44" ht="19.5" thickBot="1" x14ac:dyDescent="0.3">
      <c r="B22" s="48"/>
      <c r="C22" s="44" t="s">
        <v>47</v>
      </c>
      <c r="D22" s="45">
        <f>STDEV(D5:D20)</f>
        <v>5.2454025983407475E-2</v>
      </c>
      <c r="E22" s="46">
        <f>STDEV(E5:E20)</f>
        <v>5.7209724315716699E-2</v>
      </c>
      <c r="F22" s="45"/>
      <c r="G22" s="46"/>
      <c r="I22" s="47"/>
      <c r="J22" s="44" t="s">
        <v>47</v>
      </c>
      <c r="K22" s="45">
        <f>STDEV(K5:K20)</f>
        <v>4.6042692666956611E-2</v>
      </c>
      <c r="L22" s="46">
        <f>STDEV(L5:L20)</f>
        <v>0.15046126647488572</v>
      </c>
      <c r="M22" s="45"/>
      <c r="N22" s="46"/>
      <c r="O22" s="27"/>
      <c r="P22" s="28"/>
      <c r="Q22" s="227"/>
      <c r="R22" s="227"/>
      <c r="S22" s="230" t="s">
        <v>104</v>
      </c>
      <c r="T22" s="230">
        <f>AVERAGE(T5:T20)</f>
        <v>12.748843750000001</v>
      </c>
      <c r="U22" s="235">
        <f>AVERAGE(U5:U20)</f>
        <v>49.222987499999995</v>
      </c>
      <c r="V22" s="79" t="s">
        <v>43</v>
      </c>
      <c r="W22" s="29">
        <f>AVERAGE(W5:W20)</f>
        <v>6.8307506</v>
      </c>
      <c r="X22" s="80" t="s">
        <v>44</v>
      </c>
      <c r="Y22" s="30">
        <f>AVERAGE(X5:X20)</f>
        <v>-17.7419192875</v>
      </c>
      <c r="AB22" s="52"/>
      <c r="AC22" s="52"/>
      <c r="AD22" s="52"/>
      <c r="AE22" s="52"/>
      <c r="AF22" s="52"/>
      <c r="AG22" s="52"/>
      <c r="AH22" s="53"/>
      <c r="AI22" s="53"/>
      <c r="AJ22" s="54"/>
    </row>
    <row r="23" spans="2:44" ht="18.75" x14ac:dyDescent="0.25">
      <c r="K23" s="64"/>
      <c r="O23" s="27"/>
      <c r="P23" s="28"/>
      <c r="Q23" s="227"/>
      <c r="R23" s="227"/>
      <c r="S23" s="230" t="s">
        <v>107</v>
      </c>
      <c r="T23" s="230">
        <f>STDEV(T5:T20)</f>
        <v>0.18719692650165659</v>
      </c>
      <c r="U23" s="235">
        <f>STDEV(U5:U20)</f>
        <v>0.55026116572042394</v>
      </c>
      <c r="V23" s="79" t="s">
        <v>45</v>
      </c>
      <c r="W23" s="29">
        <f>STDEV(W5:W20)</f>
        <v>5.910243361224065E-2</v>
      </c>
      <c r="X23" s="80" t="s">
        <v>46</v>
      </c>
      <c r="Y23" s="30">
        <f>STDEV(X5:X20)</f>
        <v>6.5331320792321027E-2</v>
      </c>
      <c r="AB23" s="58"/>
      <c r="AC23" s="58"/>
      <c r="AD23" s="58"/>
      <c r="AE23" s="58"/>
      <c r="AF23" s="58"/>
      <c r="AG23" s="58"/>
      <c r="AH23" s="59"/>
      <c r="AI23" s="59"/>
    </row>
    <row r="24" spans="2:44" ht="16.5" thickBot="1" x14ac:dyDescent="0.3">
      <c r="K24" s="64"/>
      <c r="O24" s="27"/>
      <c r="P24" s="28"/>
      <c r="Q24" s="227"/>
      <c r="R24" s="227"/>
      <c r="S24" s="231" t="s">
        <v>105</v>
      </c>
      <c r="T24" s="231">
        <f>AVERAGE(R5:R20)</f>
        <v>0.17160625000000007</v>
      </c>
      <c r="U24" s="236">
        <f>AVERAGE(S5:S20)</f>
        <v>0.49079999999999924</v>
      </c>
      <c r="V24" s="81"/>
      <c r="W24" s="31"/>
      <c r="X24" s="82"/>
      <c r="Y24" s="32"/>
      <c r="AB24" s="58"/>
      <c r="AC24" s="58"/>
      <c r="AD24" s="58"/>
      <c r="AE24" s="58"/>
      <c r="AF24" s="58"/>
      <c r="AG24" s="58"/>
      <c r="AH24" s="59"/>
      <c r="AI24" s="59"/>
    </row>
    <row r="25" spans="2:44" ht="15.75" x14ac:dyDescent="0.25">
      <c r="K25" s="64"/>
      <c r="O25" s="27"/>
      <c r="P25" s="28"/>
      <c r="Q25" s="228"/>
      <c r="R25" s="228"/>
      <c r="S25" s="232" t="s">
        <v>102</v>
      </c>
      <c r="T25" s="232">
        <f>T24/T21*100</f>
        <v>1.3302810077519385</v>
      </c>
      <c r="U25" s="237">
        <f>U24/U21*100</f>
        <v>0.99071457408154884</v>
      </c>
      <c r="V25" s="33" t="s">
        <v>108</v>
      </c>
      <c r="W25" s="34">
        <f>W21+(2*0.2)</f>
        <v>7.1800000000000006</v>
      </c>
      <c r="X25" s="35" t="s">
        <v>108</v>
      </c>
      <c r="Y25" s="36">
        <f>Y21+(2*0.15)</f>
        <v>-17.52</v>
      </c>
      <c r="AB25" s="58"/>
      <c r="AC25" s="58"/>
      <c r="AD25" s="58"/>
      <c r="AE25" s="58"/>
      <c r="AF25" s="58"/>
      <c r="AG25" s="58"/>
      <c r="AH25" s="59"/>
      <c r="AI25" s="59"/>
    </row>
    <row r="26" spans="2:44" ht="16.5" thickBot="1" x14ac:dyDescent="0.3">
      <c r="K26" s="64"/>
      <c r="O26" s="27"/>
      <c r="P26" s="37"/>
      <c r="Q26" s="226"/>
      <c r="R26" s="226"/>
      <c r="S26" s="233"/>
      <c r="T26" s="233"/>
      <c r="U26" s="238"/>
      <c r="V26" s="38" t="s">
        <v>109</v>
      </c>
      <c r="W26" s="39">
        <f>W21-(2*0.2)</f>
        <v>6.38</v>
      </c>
      <c r="X26" s="40" t="s">
        <v>109</v>
      </c>
      <c r="Y26" s="41">
        <f>Y21-(2*0.15)</f>
        <v>-18.12</v>
      </c>
      <c r="AB26" s="58"/>
      <c r="AC26" s="58"/>
      <c r="AD26" s="58"/>
      <c r="AE26" s="58"/>
      <c r="AF26" s="58"/>
      <c r="AG26" s="58"/>
      <c r="AH26" s="59"/>
      <c r="AI26" s="59"/>
    </row>
    <row r="27" spans="2:44" ht="15.75" x14ac:dyDescent="0.25">
      <c r="K27" s="64"/>
      <c r="O27" s="42"/>
      <c r="P27" s="42"/>
      <c r="Q27" s="42"/>
      <c r="R27" s="42"/>
      <c r="S27" s="42"/>
      <c r="T27" s="42"/>
      <c r="U27" s="42"/>
      <c r="V27" s="42"/>
      <c r="W27" s="43"/>
      <c r="X27" s="43"/>
      <c r="Y27" s="43"/>
      <c r="Z27" s="43"/>
      <c r="AB27" s="58"/>
      <c r="AC27" s="58"/>
      <c r="AD27" s="58"/>
      <c r="AE27" s="58"/>
      <c r="AF27" s="58"/>
      <c r="AG27" s="58"/>
      <c r="AH27" s="59"/>
      <c r="AI27" s="59"/>
    </row>
    <row r="28" spans="2:44" ht="15.75" x14ac:dyDescent="0.25">
      <c r="K28" s="64"/>
      <c r="O28" s="42"/>
      <c r="P28" s="42"/>
      <c r="Q28" s="42"/>
      <c r="R28" s="42"/>
      <c r="S28" s="42"/>
      <c r="T28" s="42"/>
      <c r="U28" s="42"/>
      <c r="V28" s="42"/>
      <c r="W28" s="43"/>
      <c r="X28" s="43"/>
      <c r="Y28" s="43"/>
      <c r="Z28" s="43"/>
      <c r="AB28" s="58"/>
      <c r="AC28" s="58"/>
      <c r="AD28" s="58"/>
      <c r="AE28" s="58"/>
      <c r="AF28" s="58"/>
      <c r="AG28" s="58"/>
      <c r="AH28" s="59"/>
      <c r="AI28" s="59"/>
    </row>
    <row r="29" spans="2:44" x14ac:dyDescent="0.2">
      <c r="K29" s="64"/>
      <c r="O29"/>
      <c r="W29" s="64"/>
      <c r="X29" s="64"/>
      <c r="Y29" s="64"/>
      <c r="Z29" s="64"/>
      <c r="AB29" s="58"/>
      <c r="AC29" s="58"/>
      <c r="AD29" s="58"/>
      <c r="AE29" s="58"/>
      <c r="AF29" s="58"/>
      <c r="AG29" s="58"/>
      <c r="AH29" s="59"/>
      <c r="AI29" s="59"/>
    </row>
    <row r="30" spans="2:44" x14ac:dyDescent="0.2">
      <c r="K30" s="64"/>
      <c r="O30"/>
      <c r="W30" s="64"/>
      <c r="X30" s="64"/>
      <c r="Y30" s="64"/>
      <c r="Z30" s="64"/>
      <c r="AB30" s="58"/>
      <c r="AC30" s="58"/>
      <c r="AD30" s="58"/>
      <c r="AE30" s="58"/>
      <c r="AF30" s="58"/>
      <c r="AG30" s="58"/>
      <c r="AH30" s="59"/>
      <c r="AI30" s="59"/>
    </row>
    <row r="31" spans="2:44" x14ac:dyDescent="0.2">
      <c r="K31" s="64"/>
      <c r="O31"/>
      <c r="W31" s="64"/>
      <c r="X31" s="64"/>
      <c r="Y31" s="64"/>
      <c r="Z31" s="64"/>
      <c r="AB31" s="58"/>
      <c r="AC31" s="58"/>
      <c r="AD31" s="58"/>
      <c r="AE31" s="58"/>
      <c r="AF31" s="58"/>
      <c r="AG31" s="58"/>
      <c r="AH31" s="59"/>
      <c r="AI31" s="59"/>
      <c r="AJ31" s="60"/>
    </row>
    <row r="32" spans="2:44" x14ac:dyDescent="0.2">
      <c r="K32" s="64"/>
      <c r="O32"/>
      <c r="W32" s="64"/>
      <c r="X32" s="64"/>
      <c r="Y32" s="64"/>
      <c r="Z32" s="64"/>
      <c r="AB32" s="58"/>
      <c r="AC32" s="58"/>
      <c r="AD32" s="58"/>
      <c r="AE32" s="58"/>
      <c r="AF32" s="58"/>
      <c r="AG32" s="58"/>
      <c r="AH32" s="59"/>
      <c r="AI32" s="59"/>
      <c r="AJ32" s="60"/>
    </row>
    <row r="33" spans="11:36" x14ac:dyDescent="0.2">
      <c r="K33" s="64"/>
      <c r="O33"/>
      <c r="W33" s="64"/>
      <c r="X33" s="64"/>
      <c r="Y33" s="64"/>
      <c r="Z33" s="64"/>
      <c r="AB33" s="58"/>
      <c r="AC33" s="58"/>
      <c r="AD33" s="58"/>
      <c r="AE33" s="58"/>
      <c r="AF33" s="58"/>
      <c r="AG33" s="58"/>
      <c r="AH33" s="59"/>
      <c r="AI33" s="59"/>
      <c r="AJ33" s="60"/>
    </row>
    <row r="34" spans="11:36" x14ac:dyDescent="0.2">
      <c r="K34" s="64"/>
      <c r="O34"/>
      <c r="W34" s="64"/>
      <c r="X34" s="64"/>
      <c r="Y34" s="64"/>
      <c r="Z34" s="64"/>
      <c r="AB34" s="58"/>
      <c r="AC34" s="58"/>
      <c r="AD34" s="58"/>
      <c r="AE34" s="58"/>
      <c r="AF34" s="58"/>
      <c r="AG34" s="58"/>
      <c r="AH34" s="59"/>
      <c r="AI34" s="59"/>
      <c r="AJ34" s="60"/>
    </row>
    <row r="35" spans="11:36" x14ac:dyDescent="0.2">
      <c r="K35" s="64"/>
      <c r="O35"/>
      <c r="W35" s="64"/>
      <c r="X35" s="64"/>
      <c r="Y35" s="64"/>
      <c r="Z35" s="64"/>
      <c r="AB35" s="58"/>
      <c r="AC35" s="58"/>
      <c r="AD35" s="58"/>
      <c r="AE35" s="58"/>
      <c r="AF35" s="58"/>
      <c r="AG35" s="58"/>
      <c r="AH35" s="59"/>
      <c r="AI35" s="59"/>
      <c r="AJ35" s="60"/>
    </row>
    <row r="36" spans="11:36" x14ac:dyDescent="0.2">
      <c r="K36" s="64"/>
      <c r="O36"/>
      <c r="W36" s="64"/>
      <c r="X36" s="64"/>
      <c r="Y36" s="64"/>
      <c r="Z36" s="64"/>
      <c r="AB36" s="58"/>
      <c r="AC36" s="58"/>
      <c r="AD36" s="58"/>
      <c r="AE36" s="58"/>
      <c r="AF36" s="58"/>
      <c r="AG36" s="58"/>
      <c r="AH36" s="59"/>
      <c r="AI36" s="59"/>
      <c r="AJ36" s="60"/>
    </row>
    <row r="37" spans="11:36" x14ac:dyDescent="0.2">
      <c r="K37" s="64"/>
      <c r="O37"/>
      <c r="W37" s="64"/>
      <c r="X37" s="64"/>
      <c r="Y37" s="64"/>
      <c r="Z37" s="64"/>
      <c r="AB37" s="58"/>
      <c r="AC37" s="58"/>
      <c r="AD37" s="58"/>
      <c r="AE37" s="58"/>
      <c r="AF37" s="58"/>
      <c r="AG37" s="58"/>
      <c r="AH37" s="59"/>
      <c r="AI37" s="59"/>
      <c r="AJ37" s="60"/>
    </row>
    <row r="38" spans="11:36" x14ac:dyDescent="0.2">
      <c r="K38" s="64"/>
      <c r="O38"/>
      <c r="W38" s="64"/>
      <c r="X38" s="64"/>
      <c r="Y38" s="64"/>
      <c r="Z38" s="64"/>
      <c r="AB38" s="61"/>
      <c r="AC38" s="61"/>
      <c r="AD38" s="61"/>
      <c r="AE38" s="61"/>
      <c r="AF38" s="61"/>
      <c r="AG38" s="61"/>
      <c r="AH38" s="62"/>
      <c r="AI38" s="62"/>
      <c r="AJ38" s="63"/>
    </row>
    <row r="39" spans="11:36" x14ac:dyDescent="0.2">
      <c r="K39" s="64"/>
      <c r="O39"/>
      <c r="W39" s="64"/>
      <c r="X39" s="64"/>
      <c r="Y39" s="64"/>
      <c r="Z39" s="64"/>
      <c r="AB39" s="61"/>
      <c r="AC39" s="61"/>
      <c r="AD39" s="61"/>
      <c r="AE39" s="61"/>
      <c r="AF39" s="61"/>
      <c r="AG39" s="61"/>
      <c r="AH39" s="62"/>
      <c r="AI39" s="62"/>
      <c r="AJ39" s="63"/>
    </row>
    <row r="40" spans="11:36" x14ac:dyDescent="0.2">
      <c r="K40" s="64"/>
      <c r="O40"/>
      <c r="W40" s="64"/>
      <c r="X40" s="64"/>
      <c r="Y40" s="64"/>
      <c r="Z40" s="64"/>
      <c r="AB40" s="61"/>
      <c r="AC40" s="61"/>
      <c r="AD40" s="61"/>
      <c r="AE40" s="61"/>
      <c r="AF40" s="61"/>
      <c r="AG40" s="61"/>
      <c r="AH40" s="62"/>
      <c r="AI40" s="62"/>
      <c r="AJ40" s="63"/>
    </row>
    <row r="41" spans="11:36" x14ac:dyDescent="0.2">
      <c r="K41" s="64"/>
      <c r="O41"/>
      <c r="W41" s="64"/>
      <c r="X41" s="64"/>
      <c r="Y41" s="64"/>
      <c r="Z41" s="64"/>
    </row>
    <row r="42" spans="11:36" x14ac:dyDescent="0.2">
      <c r="K42" s="64"/>
      <c r="O42"/>
      <c r="W42" s="64"/>
      <c r="X42" s="64"/>
      <c r="Y42" s="64"/>
      <c r="Z42" s="64"/>
    </row>
    <row r="43" spans="11:36" x14ac:dyDescent="0.2">
      <c r="K43" s="64"/>
      <c r="O43"/>
      <c r="W43" s="64"/>
      <c r="X43" s="64"/>
      <c r="Y43" s="64"/>
      <c r="Z43" s="64"/>
    </row>
    <row r="44" spans="11:36" x14ac:dyDescent="0.2">
      <c r="K44" s="64"/>
      <c r="O44"/>
      <c r="W44" s="64"/>
      <c r="X44" s="64"/>
      <c r="Y44" s="64"/>
      <c r="Z44" s="64"/>
      <c r="AB44" s="56"/>
      <c r="AC44" s="56"/>
      <c r="AD44" s="55"/>
      <c r="AE44" s="55"/>
      <c r="AF44" s="55"/>
      <c r="AG44" s="55"/>
      <c r="AH44" s="55"/>
      <c r="AI44" s="55"/>
      <c r="AJ44" s="55"/>
    </row>
    <row r="45" spans="11:36" x14ac:dyDescent="0.2">
      <c r="K45" s="64"/>
      <c r="O45"/>
      <c r="W45" s="64"/>
      <c r="X45" s="64"/>
      <c r="Y45" s="64"/>
      <c r="Z45" s="64"/>
      <c r="AB45" s="56"/>
      <c r="AC45" s="56"/>
      <c r="AD45" s="55"/>
      <c r="AE45" s="55"/>
      <c r="AF45" s="55"/>
      <c r="AG45" s="55"/>
      <c r="AH45" s="55"/>
      <c r="AI45" s="55"/>
      <c r="AJ45" s="55"/>
    </row>
    <row r="46" spans="11:36" x14ac:dyDescent="0.2">
      <c r="K46" s="64"/>
      <c r="O46"/>
      <c r="W46" s="64"/>
      <c r="X46" s="64"/>
      <c r="Y46" s="64"/>
      <c r="Z46" s="64"/>
    </row>
    <row r="47" spans="11:36" x14ac:dyDescent="0.2">
      <c r="K47" s="64"/>
      <c r="O47"/>
      <c r="W47" s="64"/>
      <c r="X47" s="64"/>
      <c r="Y47" s="64"/>
      <c r="Z47" s="64"/>
    </row>
    <row r="48" spans="11:36" x14ac:dyDescent="0.2">
      <c r="K48" s="64"/>
      <c r="O48"/>
      <c r="W48" s="64"/>
      <c r="X48" s="64"/>
      <c r="Y48" s="64"/>
      <c r="Z48" s="64"/>
    </row>
    <row r="49" spans="11:35" x14ac:dyDescent="0.2">
      <c r="K49" s="64"/>
      <c r="O49"/>
      <c r="W49" s="64"/>
      <c r="X49" s="64"/>
      <c r="Y49" s="64"/>
      <c r="Z49" s="64"/>
    </row>
    <row r="50" spans="11:35" x14ac:dyDescent="0.2">
      <c r="K50" s="64"/>
      <c r="O50"/>
      <c r="W50" s="64"/>
      <c r="X50" s="64"/>
      <c r="Y50" s="64"/>
      <c r="Z50" s="64"/>
    </row>
    <row r="51" spans="11:35" x14ac:dyDescent="0.2">
      <c r="K51" s="64"/>
      <c r="O51"/>
      <c r="W51" s="64"/>
      <c r="X51" s="64"/>
      <c r="Y51" s="64"/>
      <c r="Z51" s="64"/>
    </row>
    <row r="52" spans="11:35" x14ac:dyDescent="0.2">
      <c r="K52" s="64"/>
      <c r="O52"/>
      <c r="W52" s="64"/>
      <c r="X52" s="64"/>
      <c r="Y52" s="64"/>
      <c r="Z52" s="64"/>
    </row>
    <row r="53" spans="11:35" x14ac:dyDescent="0.2">
      <c r="K53" s="64"/>
      <c r="O53"/>
      <c r="W53" s="64"/>
      <c r="X53" s="64"/>
      <c r="Y53" s="64"/>
      <c r="Z53" s="64"/>
    </row>
    <row r="54" spans="11:35" x14ac:dyDescent="0.2">
      <c r="K54" s="64"/>
      <c r="O54"/>
      <c r="W54" s="64"/>
      <c r="X54" s="64"/>
      <c r="Y54" s="64"/>
      <c r="Z54" s="64"/>
    </row>
    <row r="55" spans="11:35" x14ac:dyDescent="0.2">
      <c r="K55" s="64"/>
      <c r="O55"/>
      <c r="W55" s="64"/>
      <c r="X55" s="64"/>
      <c r="Y55" s="64"/>
      <c r="Z55" s="64"/>
    </row>
    <row r="56" spans="11:35" x14ac:dyDescent="0.2">
      <c r="K56" s="64"/>
      <c r="O56"/>
      <c r="W56" s="64"/>
      <c r="X56" s="64"/>
      <c r="Y56" s="64"/>
      <c r="Z56" s="64"/>
      <c r="AB56" s="56"/>
      <c r="AC56" s="56"/>
      <c r="AD56" s="55"/>
      <c r="AE56" s="55"/>
      <c r="AF56" s="55"/>
      <c r="AG56" s="55"/>
      <c r="AH56" s="55"/>
      <c r="AI56" s="55"/>
    </row>
    <row r="57" spans="11:35" x14ac:dyDescent="0.2">
      <c r="K57" s="64"/>
      <c r="O57"/>
      <c r="W57" s="64"/>
      <c r="X57" s="64"/>
      <c r="Y57" s="64"/>
      <c r="Z57" s="64"/>
      <c r="AB57" s="56"/>
      <c r="AC57" s="56"/>
      <c r="AD57" s="55"/>
      <c r="AE57" s="55"/>
      <c r="AF57" s="55"/>
      <c r="AG57" s="55"/>
      <c r="AH57" s="55"/>
      <c r="AI57" s="55"/>
    </row>
    <row r="58" spans="11:35" x14ac:dyDescent="0.2">
      <c r="K58" s="64"/>
      <c r="O58"/>
      <c r="W58" s="64"/>
      <c r="X58" s="64"/>
      <c r="Y58" s="64"/>
      <c r="Z58" s="64"/>
    </row>
    <row r="59" spans="11:35" x14ac:dyDescent="0.2">
      <c r="K59" s="64"/>
      <c r="O59"/>
      <c r="W59" s="64"/>
      <c r="X59" s="64"/>
      <c r="Y59" s="64"/>
      <c r="Z59" s="64"/>
    </row>
    <row r="60" spans="11:35" x14ac:dyDescent="0.2">
      <c r="K60" s="64"/>
      <c r="O60"/>
      <c r="W60" s="64"/>
      <c r="X60" s="64"/>
      <c r="Y60" s="64"/>
      <c r="Z60" s="64"/>
    </row>
    <row r="61" spans="11:35" x14ac:dyDescent="0.2">
      <c r="K61" s="64"/>
      <c r="O61"/>
      <c r="W61" s="64"/>
      <c r="X61" s="64"/>
      <c r="Y61" s="64"/>
      <c r="Z61" s="64"/>
    </row>
    <row r="62" spans="11:35" x14ac:dyDescent="0.2">
      <c r="K62" s="64"/>
      <c r="O62"/>
      <c r="W62" s="64"/>
      <c r="X62" s="64"/>
      <c r="Y62" s="64"/>
      <c r="Z62" s="64"/>
    </row>
    <row r="63" spans="11:35" x14ac:dyDescent="0.2">
      <c r="K63" s="64"/>
      <c r="O63"/>
      <c r="W63" s="64"/>
      <c r="X63" s="64"/>
      <c r="Y63" s="64"/>
      <c r="Z63" s="64"/>
    </row>
    <row r="64" spans="11:35" x14ac:dyDescent="0.2">
      <c r="K64" s="64"/>
      <c r="O64"/>
      <c r="W64" s="64"/>
      <c r="X64" s="64"/>
      <c r="Y64" s="64"/>
      <c r="Z64" s="64"/>
    </row>
    <row r="65" spans="11:36" x14ac:dyDescent="0.2">
      <c r="K65" s="64"/>
      <c r="O65"/>
      <c r="W65" s="64"/>
      <c r="X65" s="64"/>
      <c r="Y65" s="64"/>
      <c r="Z65" s="64"/>
    </row>
    <row r="66" spans="11:36" x14ac:dyDescent="0.2">
      <c r="K66" s="64"/>
      <c r="O66"/>
      <c r="W66" s="64"/>
      <c r="X66" s="64"/>
      <c r="Y66" s="64"/>
      <c r="Z66" s="64"/>
      <c r="AB66" s="56"/>
      <c r="AC66" s="56"/>
      <c r="AD66" s="55"/>
      <c r="AE66" s="55"/>
      <c r="AF66" s="55"/>
      <c r="AG66" s="55"/>
      <c r="AH66" s="55"/>
      <c r="AI66" s="55"/>
      <c r="AJ66" s="55"/>
    </row>
    <row r="67" spans="11:36" x14ac:dyDescent="0.2">
      <c r="K67" s="64"/>
      <c r="O67"/>
      <c r="W67" s="64"/>
      <c r="X67" s="64"/>
      <c r="Y67" s="64"/>
      <c r="Z67" s="64"/>
      <c r="AB67" s="56"/>
      <c r="AC67" s="56"/>
      <c r="AD67" s="55"/>
      <c r="AE67" s="55"/>
      <c r="AF67" s="55"/>
      <c r="AG67" s="55"/>
      <c r="AH67" s="55"/>
      <c r="AI67" s="55"/>
      <c r="AJ67" s="55"/>
    </row>
    <row r="68" spans="11:36" x14ac:dyDescent="0.2">
      <c r="K68" s="64"/>
      <c r="O68"/>
      <c r="W68" s="64"/>
      <c r="X68" s="64"/>
      <c r="Y68" s="64"/>
      <c r="Z68" s="64"/>
    </row>
    <row r="69" spans="11:36" x14ac:dyDescent="0.2">
      <c r="K69" s="64"/>
      <c r="O69"/>
      <c r="W69" s="64"/>
      <c r="X69" s="64"/>
      <c r="Y69" s="64"/>
      <c r="Z69" s="64"/>
    </row>
    <row r="70" spans="11:36" x14ac:dyDescent="0.2">
      <c r="K70" s="64"/>
      <c r="O70"/>
      <c r="W70" s="64"/>
      <c r="X70" s="64"/>
      <c r="Y70" s="64"/>
      <c r="Z70" s="64"/>
    </row>
    <row r="71" spans="11:36" x14ac:dyDescent="0.2">
      <c r="K71" s="64"/>
      <c r="O71"/>
      <c r="W71" s="64"/>
      <c r="X71" s="64"/>
      <c r="Y71" s="64"/>
      <c r="Z71" s="64"/>
    </row>
    <row r="72" spans="11:36" x14ac:dyDescent="0.2">
      <c r="K72" s="64"/>
      <c r="O72"/>
      <c r="W72" s="64"/>
      <c r="X72" s="64"/>
      <c r="Y72" s="64"/>
      <c r="Z72" s="64"/>
    </row>
    <row r="73" spans="11:36" x14ac:dyDescent="0.2">
      <c r="K73" s="64"/>
      <c r="O73"/>
      <c r="W73" s="64"/>
      <c r="X73" s="64"/>
      <c r="Y73" s="64"/>
      <c r="Z73" s="64"/>
    </row>
    <row r="74" spans="11:36" x14ac:dyDescent="0.2">
      <c r="K74" s="64"/>
      <c r="O74"/>
      <c r="W74" s="64"/>
      <c r="X74" s="64"/>
      <c r="Y74" s="64"/>
      <c r="Z74" s="64"/>
      <c r="AB74" s="56"/>
      <c r="AC74" s="56"/>
      <c r="AD74" s="55"/>
      <c r="AE74" s="55"/>
      <c r="AF74" s="55"/>
      <c r="AG74" s="55"/>
      <c r="AH74" s="55"/>
      <c r="AI74" s="55"/>
      <c r="AJ74" s="55"/>
    </row>
    <row r="75" spans="11:36" x14ac:dyDescent="0.2">
      <c r="K75" s="64"/>
      <c r="O75"/>
      <c r="W75" s="64"/>
      <c r="X75" s="64"/>
      <c r="Y75" s="64"/>
      <c r="Z75" s="64"/>
      <c r="AB75" s="56"/>
      <c r="AC75" s="56"/>
      <c r="AD75" s="55"/>
      <c r="AE75" s="55"/>
      <c r="AF75" s="55"/>
      <c r="AG75" s="55"/>
      <c r="AH75" s="55"/>
      <c r="AI75" s="55"/>
      <c r="AJ75" s="55"/>
    </row>
    <row r="76" spans="11:36" x14ac:dyDescent="0.2">
      <c r="K76" s="64"/>
      <c r="O76"/>
      <c r="W76" s="64"/>
      <c r="X76" s="64"/>
      <c r="Y76" s="64"/>
      <c r="Z76" s="64"/>
    </row>
    <row r="77" spans="11:36" x14ac:dyDescent="0.2">
      <c r="K77" s="64"/>
      <c r="O77"/>
      <c r="W77" s="64"/>
      <c r="X77" s="64"/>
      <c r="Y77" s="64"/>
      <c r="Z77" s="64"/>
    </row>
    <row r="78" spans="11:36" x14ac:dyDescent="0.2">
      <c r="K78" s="64"/>
      <c r="O78"/>
      <c r="W78" s="64"/>
      <c r="X78" s="64"/>
      <c r="Y78" s="64"/>
      <c r="Z78" s="64"/>
    </row>
    <row r="79" spans="11:36" x14ac:dyDescent="0.2">
      <c r="K79" s="64"/>
      <c r="O79"/>
      <c r="W79" s="64"/>
      <c r="X79" s="64"/>
      <c r="Y79" s="64"/>
      <c r="Z79" s="64"/>
    </row>
    <row r="80" spans="11:36" x14ac:dyDescent="0.2">
      <c r="K80" s="64"/>
      <c r="O80"/>
      <c r="W80" s="64"/>
      <c r="X80" s="64"/>
      <c r="Y80" s="64"/>
      <c r="Z80" s="64"/>
    </row>
    <row r="81" spans="11:36" x14ac:dyDescent="0.2">
      <c r="K81" s="64"/>
      <c r="O81"/>
      <c r="W81" s="64"/>
      <c r="X81" s="64"/>
      <c r="Y81" s="64"/>
      <c r="Z81" s="64"/>
    </row>
    <row r="82" spans="11:36" x14ac:dyDescent="0.2">
      <c r="K82" s="64"/>
      <c r="O82"/>
      <c r="W82" s="64"/>
      <c r="X82" s="64"/>
      <c r="Y82" s="64"/>
      <c r="Z82" s="64"/>
      <c r="AB82" s="56"/>
      <c r="AC82" s="56"/>
      <c r="AD82" s="55"/>
      <c r="AE82" s="55"/>
      <c r="AF82" s="55"/>
      <c r="AG82" s="55"/>
      <c r="AH82" s="55"/>
      <c r="AI82" s="55"/>
      <c r="AJ82" s="55"/>
    </row>
    <row r="83" spans="11:36" x14ac:dyDescent="0.2">
      <c r="K83" s="64"/>
      <c r="O83"/>
      <c r="W83" s="64"/>
      <c r="X83" s="64"/>
      <c r="Y83" s="64"/>
      <c r="Z83" s="64"/>
      <c r="AB83" s="56"/>
      <c r="AC83" s="56"/>
      <c r="AD83" s="55"/>
      <c r="AE83" s="55"/>
      <c r="AF83" s="55"/>
      <c r="AG83" s="55"/>
      <c r="AH83" s="55"/>
      <c r="AI83" s="55"/>
      <c r="AJ83" s="55"/>
    </row>
    <row r="84" spans="11:36" x14ac:dyDescent="0.2">
      <c r="K84" s="64"/>
      <c r="O84"/>
      <c r="W84" s="64"/>
      <c r="X84" s="64"/>
      <c r="Y84" s="64"/>
      <c r="Z84" s="64"/>
    </row>
    <row r="85" spans="11:36" x14ac:dyDescent="0.2">
      <c r="K85" s="64"/>
      <c r="O85"/>
      <c r="W85" s="64"/>
      <c r="X85" s="64"/>
      <c r="Y85" s="64"/>
      <c r="Z85" s="64"/>
    </row>
    <row r="86" spans="11:36" x14ac:dyDescent="0.2">
      <c r="K86" s="64"/>
      <c r="O86"/>
      <c r="W86" s="64"/>
      <c r="X86" s="64"/>
      <c r="Y86" s="64"/>
      <c r="Z86" s="64"/>
    </row>
    <row r="87" spans="11:36" x14ac:dyDescent="0.2">
      <c r="K87" s="64"/>
      <c r="O87"/>
      <c r="W87" s="64"/>
      <c r="X87" s="64"/>
      <c r="Y87" s="64"/>
      <c r="Z87" s="64"/>
    </row>
    <row r="88" spans="11:36" x14ac:dyDescent="0.2">
      <c r="K88" s="64"/>
      <c r="O88"/>
      <c r="W88" s="64"/>
      <c r="X88" s="64"/>
      <c r="Y88" s="64"/>
      <c r="Z88" s="64"/>
    </row>
    <row r="89" spans="11:36" x14ac:dyDescent="0.2">
      <c r="K89" s="64"/>
      <c r="O89"/>
      <c r="W89" s="64"/>
      <c r="X89" s="64"/>
      <c r="Y89" s="64"/>
      <c r="Z89" s="64"/>
    </row>
    <row r="90" spans="11:36" x14ac:dyDescent="0.2">
      <c r="K90" s="64"/>
      <c r="O90"/>
      <c r="W90" s="64"/>
      <c r="X90" s="64"/>
      <c r="Y90" s="64"/>
      <c r="Z90" s="64"/>
    </row>
    <row r="91" spans="11:36" x14ac:dyDescent="0.2">
      <c r="K91" s="64"/>
      <c r="O91"/>
      <c r="W91" s="64"/>
      <c r="X91" s="64"/>
      <c r="Y91" s="64"/>
      <c r="Z91" s="64"/>
    </row>
    <row r="92" spans="11:36" x14ac:dyDescent="0.2">
      <c r="K92" s="64"/>
      <c r="O92"/>
      <c r="W92" s="64"/>
      <c r="X92" s="64"/>
      <c r="Y92" s="64"/>
      <c r="Z92" s="64"/>
    </row>
    <row r="93" spans="11:36" x14ac:dyDescent="0.2">
      <c r="K93" s="64"/>
      <c r="O93"/>
      <c r="W93" s="64"/>
      <c r="X93" s="64"/>
      <c r="Y93" s="64"/>
      <c r="Z93" s="64"/>
    </row>
    <row r="94" spans="11:36" x14ac:dyDescent="0.2">
      <c r="K94" s="64"/>
      <c r="O94"/>
      <c r="W94" s="64"/>
      <c r="X94" s="64"/>
      <c r="Y94" s="64"/>
      <c r="Z94" s="64"/>
    </row>
    <row r="95" spans="11:36" x14ac:dyDescent="0.2">
      <c r="K95" s="64"/>
      <c r="O95"/>
      <c r="W95" s="64"/>
      <c r="X95" s="64"/>
      <c r="Y95" s="64"/>
      <c r="Z95" s="64"/>
    </row>
    <row r="96" spans="11:36" x14ac:dyDescent="0.2">
      <c r="K96" s="64"/>
      <c r="O96"/>
      <c r="W96" s="64"/>
      <c r="X96" s="64"/>
      <c r="Y96" s="64"/>
      <c r="Z96" s="64"/>
    </row>
    <row r="97" spans="11:26" x14ac:dyDescent="0.2">
      <c r="K97" s="64"/>
      <c r="O97"/>
      <c r="W97" s="64"/>
      <c r="X97" s="64"/>
      <c r="Y97" s="64"/>
      <c r="Z97" s="64"/>
    </row>
    <row r="98" spans="11:26" x14ac:dyDescent="0.2">
      <c r="K98" s="64"/>
      <c r="O98"/>
      <c r="W98" s="64"/>
      <c r="X98" s="64"/>
      <c r="Y98" s="64"/>
      <c r="Z98" s="64"/>
    </row>
    <row r="99" spans="11:26" x14ac:dyDescent="0.2">
      <c r="K99" s="64"/>
      <c r="O99"/>
      <c r="W99" s="64"/>
      <c r="X99" s="64"/>
      <c r="Y99" s="64"/>
      <c r="Z99" s="64"/>
    </row>
    <row r="100" spans="11:26" x14ac:dyDescent="0.2">
      <c r="K100" s="64"/>
      <c r="O100"/>
      <c r="W100" s="64"/>
      <c r="X100" s="64"/>
      <c r="Y100" s="64"/>
      <c r="Z100" s="64"/>
    </row>
    <row r="101" spans="11:26" x14ac:dyDescent="0.2">
      <c r="K101" s="64"/>
      <c r="O101"/>
      <c r="W101" s="64"/>
      <c r="X101" s="64"/>
      <c r="Y101" s="64"/>
      <c r="Z101" s="64"/>
    </row>
    <row r="102" spans="11:26" x14ac:dyDescent="0.2">
      <c r="K102" s="64"/>
      <c r="O102"/>
      <c r="W102" s="64"/>
      <c r="X102" s="64"/>
      <c r="Y102" s="64"/>
      <c r="Z102" s="64"/>
    </row>
    <row r="103" spans="11:26" x14ac:dyDescent="0.2">
      <c r="K103" s="64"/>
      <c r="O103"/>
      <c r="W103" s="64"/>
      <c r="X103" s="64"/>
      <c r="Y103" s="64"/>
      <c r="Z103" s="64"/>
    </row>
    <row r="104" spans="11:26" x14ac:dyDescent="0.2">
      <c r="K104" s="64"/>
      <c r="O104"/>
      <c r="W104" s="64"/>
      <c r="X104" s="64"/>
      <c r="Y104" s="64"/>
      <c r="Z104" s="64"/>
    </row>
    <row r="105" spans="11:26" x14ac:dyDescent="0.2">
      <c r="K105" s="64"/>
      <c r="O105"/>
      <c r="W105" s="64"/>
      <c r="X105" s="64"/>
      <c r="Y105" s="64"/>
      <c r="Z105" s="64"/>
    </row>
    <row r="106" spans="11:26" x14ac:dyDescent="0.2">
      <c r="K106" s="64"/>
    </row>
    <row r="107" spans="11:26" x14ac:dyDescent="0.2">
      <c r="K107" s="64"/>
    </row>
    <row r="108" spans="11:26" x14ac:dyDescent="0.2">
      <c r="K108" s="64"/>
    </row>
    <row r="109" spans="11:26" x14ac:dyDescent="0.2">
      <c r="K109" s="64"/>
    </row>
    <row r="110" spans="11:26" x14ac:dyDescent="0.2">
      <c r="K110" s="64"/>
    </row>
    <row r="111" spans="11:26" x14ac:dyDescent="0.2">
      <c r="K111" s="64"/>
    </row>
    <row r="112" spans="11:26" x14ac:dyDescent="0.2">
      <c r="K112" s="64"/>
    </row>
    <row r="113" spans="11:11" x14ac:dyDescent="0.2">
      <c r="K113" s="64"/>
    </row>
    <row r="114" spans="11:11" x14ac:dyDescent="0.2">
      <c r="K114" s="64"/>
    </row>
    <row r="115" spans="11:11" x14ac:dyDescent="0.2">
      <c r="K115" s="64"/>
    </row>
    <row r="116" spans="11:11" x14ac:dyDescent="0.2">
      <c r="K116" s="64"/>
    </row>
    <row r="117" spans="11:11" x14ac:dyDescent="0.2">
      <c r="K117" s="64"/>
    </row>
  </sheetData>
  <mergeCells count="7">
    <mergeCell ref="V4:W4"/>
    <mergeCell ref="R2:S2"/>
    <mergeCell ref="T2:U2"/>
    <mergeCell ref="X2:Y2"/>
    <mergeCell ref="X3:Y3"/>
    <mergeCell ref="V2:W2"/>
    <mergeCell ref="V3:W3"/>
  </mergeCells>
  <conditionalFormatting sqref="W22">
    <cfRule type="cellIs" dxfId="9" priority="10" stopIfTrue="1" operator="lessThan">
      <formula>$W$26</formula>
    </cfRule>
    <cfRule type="cellIs" dxfId="8" priority="11" stopIfTrue="1" operator="greaterThan">
      <formula>$W$25</formula>
    </cfRule>
  </conditionalFormatting>
  <conditionalFormatting sqref="Y22">
    <cfRule type="cellIs" dxfId="7" priority="3" stopIfTrue="1" operator="lessThan">
      <formula>$Y$26</formula>
    </cfRule>
    <cfRule type="cellIs" dxfId="6" priority="4" stopIfTrue="1" operator="greaterThan">
      <formula>$Y$25</formula>
    </cfRule>
  </conditionalFormatting>
  <conditionalFormatting sqref="Y21">
    <cfRule type="cellIs" dxfId="5" priority="1" operator="lessThan">
      <formula>$Y$26</formula>
    </cfRule>
    <cfRule type="cellIs" dxfId="4" priority="2" operator="greaterThan">
      <formula>$Y$25</formula>
    </cfRule>
  </conditionalFormatting>
  <pageMargins left="0.75" right="0.75" top="1" bottom="1" header="0.5" footer="0.5"/>
  <pageSetup orientation="portrait" horizontalDpi="4294967292" verticalDpi="4294967292"/>
  <ignoredErrors>
    <ignoredError sqref="T22" formulaRange="1"/>
    <ignoredError sqref="T23:U23 U22" evalError="1" formulaRange="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9"/>
  <sheetViews>
    <sheetView workbookViewId="0">
      <pane ySplit="1" topLeftCell="A2" activePane="bottomLeft" state="frozen"/>
      <selection activeCell="N104" sqref="N104"/>
      <selection pane="bottomLeft" activeCell="C73" activeCellId="1" sqref="J2:O73 C2:D73"/>
    </sheetView>
  </sheetViews>
  <sheetFormatPr defaultColWidth="8.85546875" defaultRowHeight="12.75" x14ac:dyDescent="0.2"/>
  <cols>
    <col min="1" max="1" width="10.28515625" style="284" customWidth="1"/>
    <col min="2" max="2" width="4.85546875" style="284" customWidth="1"/>
    <col min="3" max="3" width="21.7109375" style="284" customWidth="1"/>
    <col min="4" max="4" width="11" style="284" bestFit="1" customWidth="1"/>
    <col min="5" max="5" width="8.28515625" style="284" customWidth="1"/>
    <col min="6" max="6" width="9.42578125" style="284" customWidth="1"/>
    <col min="7" max="7" width="11" style="284" customWidth="1"/>
    <col min="8" max="8" width="10" style="284" customWidth="1"/>
    <col min="9" max="9" width="10.42578125" style="284" customWidth="1"/>
    <col min="10" max="10" width="11.7109375" style="284" customWidth="1"/>
    <col min="11" max="11" width="10.7109375" style="284" customWidth="1"/>
    <col min="12" max="12" width="4.85546875" style="284" customWidth="1"/>
    <col min="13" max="13" width="11.28515625" style="284" customWidth="1"/>
    <col min="14" max="14" width="10.85546875" style="284" customWidth="1"/>
    <col min="15" max="15" width="10.42578125" style="284" bestFit="1" customWidth="1"/>
    <col min="16" max="16384" width="8.85546875" style="284"/>
  </cols>
  <sheetData>
    <row r="1" spans="1:15" s="271" customFormat="1" ht="15.75" x14ac:dyDescent="0.2">
      <c r="A1" s="271" t="s">
        <v>123</v>
      </c>
      <c r="B1" s="272" t="s">
        <v>34</v>
      </c>
      <c r="C1" s="272" t="s">
        <v>28</v>
      </c>
      <c r="D1" s="272" t="s">
        <v>124</v>
      </c>
      <c r="E1" s="272" t="s">
        <v>125</v>
      </c>
      <c r="F1" s="272" t="s">
        <v>126</v>
      </c>
      <c r="G1" s="273" t="s">
        <v>127</v>
      </c>
      <c r="H1" s="272" t="s">
        <v>128</v>
      </c>
      <c r="I1" s="273" t="s">
        <v>129</v>
      </c>
      <c r="J1" s="274" t="s">
        <v>130</v>
      </c>
      <c r="K1" s="274" t="s">
        <v>131</v>
      </c>
      <c r="L1" s="274" t="s">
        <v>132</v>
      </c>
      <c r="M1" s="274" t="s">
        <v>133</v>
      </c>
      <c r="N1" s="274" t="s">
        <v>134</v>
      </c>
    </row>
    <row r="2" spans="1:15" s="278" customFormat="1" x14ac:dyDescent="0.2">
      <c r="A2" s="275" t="s">
        <v>135</v>
      </c>
      <c r="B2" s="275">
        <v>10</v>
      </c>
      <c r="C2" s="275" t="s">
        <v>136</v>
      </c>
      <c r="D2" s="275" t="s">
        <v>137</v>
      </c>
      <c r="E2" s="275">
        <v>0.89</v>
      </c>
      <c r="F2" s="275">
        <v>2752</v>
      </c>
      <c r="G2" s="275">
        <v>14.648999999999999</v>
      </c>
      <c r="H2" s="275">
        <v>2378</v>
      </c>
      <c r="I2" s="275">
        <v>-14.073</v>
      </c>
      <c r="J2" s="276">
        <v>9.9088999999999992</v>
      </c>
      <c r="K2" s="276">
        <v>45.856699999999996</v>
      </c>
      <c r="L2" s="277">
        <f t="shared" ref="L2:L65" si="0">K2/J2</f>
        <v>4.6278295269908867</v>
      </c>
      <c r="M2" s="276">
        <f t="shared" ref="M2:M65" si="1">0.9997*G2 - 0.6339</f>
        <v>14.0107053</v>
      </c>
      <c r="N2" s="276">
        <f t="shared" ref="N2:N65" si="2">1.0127*I2 - 13.713</f>
        <v>-27.964727099999998</v>
      </c>
    </row>
    <row r="3" spans="1:15" s="278" customFormat="1" x14ac:dyDescent="0.2">
      <c r="A3" s="275" t="s">
        <v>138</v>
      </c>
      <c r="B3" s="275">
        <v>11</v>
      </c>
      <c r="C3" s="275" t="s">
        <v>139</v>
      </c>
      <c r="D3" s="275" t="s">
        <v>140</v>
      </c>
      <c r="E3" s="275">
        <v>0.74</v>
      </c>
      <c r="F3" s="275">
        <v>2490</v>
      </c>
      <c r="G3" s="275">
        <v>13.401999999999999</v>
      </c>
      <c r="H3" s="275">
        <v>2091</v>
      </c>
      <c r="I3" s="275">
        <v>-14.081</v>
      </c>
      <c r="J3" s="276">
        <v>10.9031</v>
      </c>
      <c r="K3" s="276">
        <v>48.951300000000003</v>
      </c>
      <c r="L3" s="277">
        <f t="shared" si="0"/>
        <v>4.4896680760517649</v>
      </c>
      <c r="M3" s="276">
        <f t="shared" si="1"/>
        <v>12.7640794</v>
      </c>
      <c r="N3" s="276">
        <f t="shared" si="2"/>
        <v>-27.972828699999997</v>
      </c>
    </row>
    <row r="4" spans="1:15" s="278" customFormat="1" x14ac:dyDescent="0.2">
      <c r="A4" s="275" t="s">
        <v>141</v>
      </c>
      <c r="B4" s="275">
        <v>12</v>
      </c>
      <c r="C4" s="275" t="s">
        <v>142</v>
      </c>
      <c r="D4" s="275" t="s">
        <v>143</v>
      </c>
      <c r="E4" s="275">
        <v>0.83</v>
      </c>
      <c r="F4" s="275">
        <v>2578</v>
      </c>
      <c r="G4" s="275">
        <v>13.957000000000001</v>
      </c>
      <c r="H4" s="275">
        <v>2527</v>
      </c>
      <c r="I4" s="275">
        <v>-16.239999999999998</v>
      </c>
      <c r="J4" s="276">
        <v>10.0146</v>
      </c>
      <c r="K4" s="276">
        <v>52.2639</v>
      </c>
      <c r="L4" s="277">
        <f t="shared" si="0"/>
        <v>5.2187705949314003</v>
      </c>
      <c r="M4" s="276">
        <f t="shared" si="1"/>
        <v>13.318912900000001</v>
      </c>
      <c r="N4" s="276">
        <f t="shared" si="2"/>
        <v>-30.159247999999998</v>
      </c>
    </row>
    <row r="5" spans="1:15" s="278" customFormat="1" x14ac:dyDescent="0.2">
      <c r="A5" s="275" t="s">
        <v>144</v>
      </c>
      <c r="B5" s="275">
        <v>13</v>
      </c>
      <c r="C5" s="275" t="s">
        <v>145</v>
      </c>
      <c r="D5" s="275" t="s">
        <v>146</v>
      </c>
      <c r="E5" s="275">
        <v>0.88</v>
      </c>
      <c r="F5" s="275">
        <v>2619</v>
      </c>
      <c r="G5" s="275">
        <v>13.75</v>
      </c>
      <c r="H5" s="275">
        <v>2587</v>
      </c>
      <c r="I5" s="275">
        <v>-16.905999999999999</v>
      </c>
      <c r="J5" s="276">
        <v>9.5375999999999994</v>
      </c>
      <c r="K5" s="276">
        <v>50.437800000000003</v>
      </c>
      <c r="L5" s="277">
        <f t="shared" si="0"/>
        <v>5.2883115249119284</v>
      </c>
      <c r="M5" s="276">
        <f t="shared" si="1"/>
        <v>13.111974999999999</v>
      </c>
      <c r="N5" s="276">
        <f t="shared" si="2"/>
        <v>-30.833706199999995</v>
      </c>
    </row>
    <row r="6" spans="1:15" s="278" customFormat="1" x14ac:dyDescent="0.2">
      <c r="A6" s="275" t="s">
        <v>147</v>
      </c>
      <c r="B6" s="275">
        <v>14</v>
      </c>
      <c r="C6" s="275" t="s">
        <v>148</v>
      </c>
      <c r="D6" s="275" t="s">
        <v>149</v>
      </c>
      <c r="E6" s="275">
        <v>0.79</v>
      </c>
      <c r="F6" s="275">
        <v>2735</v>
      </c>
      <c r="G6" s="275">
        <v>13.83</v>
      </c>
      <c r="H6" s="275">
        <v>2086</v>
      </c>
      <c r="I6" s="275">
        <v>-12.343</v>
      </c>
      <c r="J6" s="276">
        <v>11.133599999999999</v>
      </c>
      <c r="K6" s="276">
        <v>45.124299999999998</v>
      </c>
      <c r="L6" s="277">
        <f t="shared" si="0"/>
        <v>4.0529837608680035</v>
      </c>
      <c r="M6" s="276">
        <f t="shared" si="1"/>
        <v>13.191951</v>
      </c>
      <c r="N6" s="276">
        <f t="shared" si="2"/>
        <v>-26.2127561</v>
      </c>
    </row>
    <row r="7" spans="1:15" s="278" customFormat="1" x14ac:dyDescent="0.2">
      <c r="A7" s="275" t="s">
        <v>150</v>
      </c>
      <c r="B7" s="275">
        <v>15</v>
      </c>
      <c r="C7" s="275" t="s">
        <v>151</v>
      </c>
      <c r="D7" s="275" t="s">
        <v>152</v>
      </c>
      <c r="E7" s="275">
        <v>0.74</v>
      </c>
      <c r="F7" s="275">
        <v>2263</v>
      </c>
      <c r="G7" s="275">
        <v>13.664999999999999</v>
      </c>
      <c r="H7" s="275">
        <v>2043</v>
      </c>
      <c r="I7" s="275">
        <v>-14.759</v>
      </c>
      <c r="J7" s="276">
        <v>9.7904</v>
      </c>
      <c r="K7" s="276">
        <v>47.125</v>
      </c>
      <c r="L7" s="277">
        <f t="shared" si="0"/>
        <v>4.8133886255924168</v>
      </c>
      <c r="M7" s="276">
        <f t="shared" si="1"/>
        <v>13.0270005</v>
      </c>
      <c r="N7" s="276">
        <f t="shared" si="2"/>
        <v>-28.659439299999999</v>
      </c>
    </row>
    <row r="8" spans="1:15" s="278" customFormat="1" x14ac:dyDescent="0.2">
      <c r="A8" s="275" t="s">
        <v>153</v>
      </c>
      <c r="B8" s="275">
        <v>16</v>
      </c>
      <c r="C8" s="275" t="s">
        <v>154</v>
      </c>
      <c r="D8" s="275" t="s">
        <v>155</v>
      </c>
      <c r="E8" s="275">
        <v>0.76</v>
      </c>
      <c r="F8" s="275">
        <v>2577</v>
      </c>
      <c r="G8" s="275">
        <v>13.566000000000001</v>
      </c>
      <c r="H8" s="275">
        <v>1980</v>
      </c>
      <c r="I8" s="275">
        <v>-13.721</v>
      </c>
      <c r="J8" s="276">
        <v>10.849299999999999</v>
      </c>
      <c r="K8" s="276">
        <v>44.628999999999998</v>
      </c>
      <c r="L8" s="277">
        <f t="shared" si="0"/>
        <v>4.1135372789027862</v>
      </c>
      <c r="M8" s="276">
        <f t="shared" si="1"/>
        <v>12.9280302</v>
      </c>
      <c r="N8" s="276">
        <f t="shared" si="2"/>
        <v>-27.608256699999998</v>
      </c>
    </row>
    <row r="9" spans="1:15" s="278" customFormat="1" x14ac:dyDescent="0.2">
      <c r="A9" s="275" t="s">
        <v>156</v>
      </c>
      <c r="B9" s="275">
        <v>17</v>
      </c>
      <c r="C9" s="275" t="s">
        <v>157</v>
      </c>
      <c r="D9" s="275" t="s">
        <v>158</v>
      </c>
      <c r="E9" s="275">
        <v>0.76</v>
      </c>
      <c r="F9" s="275">
        <v>2395</v>
      </c>
      <c r="G9" s="275">
        <v>13.3</v>
      </c>
      <c r="H9" s="275">
        <v>2132</v>
      </c>
      <c r="I9" s="275">
        <v>-16.309999999999999</v>
      </c>
      <c r="J9" s="276">
        <v>10.178800000000001</v>
      </c>
      <c r="K9" s="276">
        <v>48.579300000000003</v>
      </c>
      <c r="L9" s="277">
        <f t="shared" si="0"/>
        <v>4.7725959838094862</v>
      </c>
      <c r="M9" s="276">
        <f t="shared" si="1"/>
        <v>12.66211</v>
      </c>
      <c r="N9" s="276">
        <f t="shared" si="2"/>
        <v>-30.230136999999999</v>
      </c>
    </row>
    <row r="10" spans="1:15" s="278" customFormat="1" x14ac:dyDescent="0.2">
      <c r="A10" s="275" t="s">
        <v>159</v>
      </c>
      <c r="B10" s="275">
        <v>18</v>
      </c>
      <c r="C10" s="275" t="s">
        <v>160</v>
      </c>
      <c r="D10" s="275" t="s">
        <v>161</v>
      </c>
      <c r="E10" s="275">
        <v>0.83</v>
      </c>
      <c r="F10" s="275">
        <v>3034</v>
      </c>
      <c r="G10" s="275">
        <v>14.731999999999999</v>
      </c>
      <c r="H10" s="275">
        <v>2143</v>
      </c>
      <c r="I10" s="275">
        <v>-15.583</v>
      </c>
      <c r="J10" s="276">
        <v>11.8428</v>
      </c>
      <c r="K10" s="276">
        <v>44.491199999999999</v>
      </c>
      <c r="L10" s="277">
        <f t="shared" si="0"/>
        <v>3.7568142668963418</v>
      </c>
      <c r="M10" s="276">
        <f t="shared" si="1"/>
        <v>14.093680399999998</v>
      </c>
      <c r="N10" s="276">
        <f t="shared" si="2"/>
        <v>-29.493904099999998</v>
      </c>
    </row>
    <row r="11" spans="1:15" s="278" customFormat="1" x14ac:dyDescent="0.2">
      <c r="A11" s="275" t="s">
        <v>162</v>
      </c>
      <c r="B11" s="275">
        <v>19</v>
      </c>
      <c r="C11" s="275" t="s">
        <v>163</v>
      </c>
      <c r="D11" s="275" t="s">
        <v>164</v>
      </c>
      <c r="E11" s="275">
        <v>0.83</v>
      </c>
      <c r="F11" s="275">
        <v>3146</v>
      </c>
      <c r="G11" s="275">
        <v>13.824</v>
      </c>
      <c r="H11" s="275">
        <v>2195</v>
      </c>
      <c r="I11" s="275">
        <v>-15.606999999999999</v>
      </c>
      <c r="J11" s="276">
        <v>12.2141</v>
      </c>
      <c r="K11" s="276">
        <v>45.301299999999998</v>
      </c>
      <c r="L11" s="277">
        <f t="shared" si="0"/>
        <v>3.7089347557331278</v>
      </c>
      <c r="M11" s="276">
        <f t="shared" si="1"/>
        <v>13.185952799999999</v>
      </c>
      <c r="N11" s="276">
        <f t="shared" si="2"/>
        <v>-29.518208899999998</v>
      </c>
    </row>
    <row r="12" spans="1:15" s="278" customFormat="1" x14ac:dyDescent="0.2">
      <c r="A12" s="275" t="s">
        <v>165</v>
      </c>
      <c r="B12" s="275">
        <v>20</v>
      </c>
      <c r="C12" s="275" t="s">
        <v>166</v>
      </c>
      <c r="D12" s="275" t="s">
        <v>167</v>
      </c>
      <c r="E12" s="275">
        <v>0.86</v>
      </c>
      <c r="F12" s="275">
        <v>2689</v>
      </c>
      <c r="G12" s="275">
        <v>13.651999999999999</v>
      </c>
      <c r="H12" s="275">
        <v>2317</v>
      </c>
      <c r="I12" s="275">
        <v>-13.714</v>
      </c>
      <c r="J12" s="276">
        <v>10.019500000000001</v>
      </c>
      <c r="K12" s="276">
        <v>46.433100000000003</v>
      </c>
      <c r="L12" s="277">
        <f t="shared" si="0"/>
        <v>4.6342731673237187</v>
      </c>
      <c r="M12" s="276">
        <f t="shared" si="1"/>
        <v>13.014004399999999</v>
      </c>
      <c r="N12" s="276">
        <f t="shared" si="2"/>
        <v>-27.601167799999999</v>
      </c>
    </row>
    <row r="13" spans="1:15" s="278" customFormat="1" x14ac:dyDescent="0.2">
      <c r="A13" s="275" t="s">
        <v>168</v>
      </c>
      <c r="B13" s="275">
        <v>21</v>
      </c>
      <c r="C13" s="275" t="s">
        <v>169</v>
      </c>
      <c r="D13" s="275" t="s">
        <v>170</v>
      </c>
      <c r="E13" s="275">
        <v>0.86</v>
      </c>
      <c r="F13" s="275">
        <v>3036</v>
      </c>
      <c r="G13" s="275">
        <v>14.587999999999999</v>
      </c>
      <c r="H13" s="275">
        <v>2254</v>
      </c>
      <c r="I13" s="275">
        <v>-12.41</v>
      </c>
      <c r="J13" s="276">
        <v>11.484</v>
      </c>
      <c r="K13" s="276">
        <v>45.383899999999997</v>
      </c>
      <c r="L13" s="277">
        <f t="shared" si="0"/>
        <v>3.9519244165795886</v>
      </c>
      <c r="M13" s="276">
        <f t="shared" si="1"/>
        <v>13.949723599999999</v>
      </c>
      <c r="N13" s="276">
        <f t="shared" si="2"/>
        <v>-26.280606999999996</v>
      </c>
    </row>
    <row r="14" spans="1:15" s="278" customFormat="1" x14ac:dyDescent="0.2">
      <c r="A14" s="275" t="s">
        <v>171</v>
      </c>
      <c r="B14" s="275">
        <v>22</v>
      </c>
      <c r="C14" s="275" t="s">
        <v>172</v>
      </c>
      <c r="D14" s="275" t="s">
        <v>173</v>
      </c>
      <c r="E14" s="275">
        <v>0.84</v>
      </c>
      <c r="F14" s="275">
        <v>2528</v>
      </c>
      <c r="G14" s="275">
        <v>13.302</v>
      </c>
      <c r="H14" s="275">
        <v>2227</v>
      </c>
      <c r="I14" s="275">
        <v>-13.147</v>
      </c>
      <c r="J14" s="276">
        <v>9.8040000000000003</v>
      </c>
      <c r="K14" s="276">
        <v>45.983600000000003</v>
      </c>
      <c r="L14" s="277">
        <f t="shared" si="0"/>
        <v>4.6902896776825784</v>
      </c>
      <c r="M14" s="276">
        <f t="shared" si="1"/>
        <v>12.664109399999999</v>
      </c>
      <c r="N14" s="276">
        <f t="shared" si="2"/>
        <v>-27.026966899999998</v>
      </c>
    </row>
    <row r="15" spans="1:15" s="278" customFormat="1" x14ac:dyDescent="0.2">
      <c r="A15" s="275" t="s">
        <v>174</v>
      </c>
      <c r="B15" s="275">
        <v>23</v>
      </c>
      <c r="C15" s="275" t="s">
        <v>175</v>
      </c>
      <c r="D15" s="275" t="s">
        <v>176</v>
      </c>
      <c r="E15" s="275">
        <v>0.83</v>
      </c>
      <c r="F15" s="275">
        <v>2969</v>
      </c>
      <c r="G15" s="275">
        <v>14.898</v>
      </c>
      <c r="H15" s="275">
        <v>2117</v>
      </c>
      <c r="I15" s="275">
        <v>-11.337</v>
      </c>
      <c r="J15" s="276">
        <v>11.6911</v>
      </c>
      <c r="K15" s="276">
        <v>44.4101</v>
      </c>
      <c r="L15" s="277">
        <f t="shared" si="0"/>
        <v>3.7986245947772237</v>
      </c>
      <c r="M15" s="276">
        <f t="shared" si="1"/>
        <v>14.259630599999999</v>
      </c>
      <c r="N15" s="276">
        <f t="shared" si="2"/>
        <v>-25.193979899999999</v>
      </c>
    </row>
    <row r="16" spans="1:15" s="278" customFormat="1" x14ac:dyDescent="0.2">
      <c r="A16" s="275" t="s">
        <v>177</v>
      </c>
      <c r="B16" s="275">
        <v>24</v>
      </c>
      <c r="C16" s="275" t="s">
        <v>178</v>
      </c>
      <c r="D16" s="275" t="s">
        <v>179</v>
      </c>
      <c r="E16" s="275">
        <v>0.84</v>
      </c>
      <c r="F16" s="279"/>
      <c r="G16" s="279"/>
      <c r="H16" s="279"/>
      <c r="I16" s="279"/>
      <c r="J16" s="280"/>
      <c r="K16" s="280"/>
      <c r="L16" s="281"/>
      <c r="M16" s="280"/>
      <c r="N16" s="280"/>
      <c r="O16" s="282" t="s">
        <v>180</v>
      </c>
    </row>
    <row r="17" spans="1:14" s="278" customFormat="1" x14ac:dyDescent="0.2">
      <c r="A17" s="275" t="s">
        <v>181</v>
      </c>
      <c r="B17" s="275">
        <v>25</v>
      </c>
      <c r="C17" s="275" t="s">
        <v>182</v>
      </c>
      <c r="D17" s="275" t="s">
        <v>183</v>
      </c>
      <c r="E17" s="275">
        <v>0.8</v>
      </c>
      <c r="F17" s="283"/>
      <c r="G17" s="283"/>
      <c r="H17" s="283"/>
      <c r="I17" s="283"/>
      <c r="J17" s="280"/>
      <c r="K17" s="280"/>
      <c r="L17" s="281"/>
      <c r="M17" s="280"/>
      <c r="N17" s="280"/>
    </row>
    <row r="18" spans="1:14" s="278" customFormat="1" x14ac:dyDescent="0.2">
      <c r="A18" s="275" t="s">
        <v>184</v>
      </c>
      <c r="B18" s="275">
        <v>26</v>
      </c>
      <c r="C18" s="275" t="s">
        <v>185</v>
      </c>
      <c r="D18" s="275" t="s">
        <v>186</v>
      </c>
      <c r="E18" s="275">
        <v>0.82</v>
      </c>
      <c r="F18" s="275">
        <v>2583</v>
      </c>
      <c r="G18" s="275">
        <v>13.321</v>
      </c>
      <c r="H18" s="275">
        <v>2107</v>
      </c>
      <c r="I18" s="275">
        <v>-13.382999999999999</v>
      </c>
      <c r="J18" s="276">
        <v>10.493499999999999</v>
      </c>
      <c r="K18" s="276">
        <v>45.3444</v>
      </c>
      <c r="L18" s="277">
        <f t="shared" si="0"/>
        <v>4.3211893076666508</v>
      </c>
      <c r="M18" s="276">
        <f t="shared" si="1"/>
        <v>12.6831037</v>
      </c>
      <c r="N18" s="276">
        <f t="shared" si="2"/>
        <v>-27.265964099999998</v>
      </c>
    </row>
    <row r="19" spans="1:14" s="278" customFormat="1" x14ac:dyDescent="0.2">
      <c r="A19" s="275" t="s">
        <v>187</v>
      </c>
      <c r="B19" s="275">
        <v>27</v>
      </c>
      <c r="C19" s="275" t="s">
        <v>188</v>
      </c>
      <c r="D19" s="275" t="s">
        <v>189</v>
      </c>
      <c r="E19" s="275">
        <v>0.79</v>
      </c>
      <c r="F19" s="275">
        <v>2373</v>
      </c>
      <c r="G19" s="275">
        <v>14.023</v>
      </c>
      <c r="H19" s="275">
        <v>2127</v>
      </c>
      <c r="I19" s="275">
        <v>-12.311</v>
      </c>
      <c r="J19" s="276">
        <v>9.9393999999999991</v>
      </c>
      <c r="K19" s="276">
        <v>47.500900000000001</v>
      </c>
      <c r="L19" s="277">
        <f t="shared" si="0"/>
        <v>4.7790510493591167</v>
      </c>
      <c r="M19" s="276">
        <f t="shared" si="1"/>
        <v>13.384893099999999</v>
      </c>
      <c r="N19" s="276">
        <f t="shared" si="2"/>
        <v>-26.180349700000001</v>
      </c>
    </row>
    <row r="20" spans="1:14" s="278" customFormat="1" x14ac:dyDescent="0.2">
      <c r="A20" s="275" t="s">
        <v>190</v>
      </c>
      <c r="B20" s="275">
        <v>28</v>
      </c>
      <c r="C20" s="275" t="s">
        <v>191</v>
      </c>
      <c r="D20" s="275" t="s">
        <v>192</v>
      </c>
      <c r="E20" s="275">
        <v>0.79</v>
      </c>
      <c r="F20" s="275">
        <v>2369</v>
      </c>
      <c r="G20" s="275">
        <v>14.747999999999999</v>
      </c>
      <c r="H20" s="275">
        <v>2082</v>
      </c>
      <c r="I20" s="275">
        <v>-12.31</v>
      </c>
      <c r="J20" s="276">
        <v>9.8940000000000001</v>
      </c>
      <c r="K20" s="276">
        <v>46.2468</v>
      </c>
      <c r="L20" s="277">
        <f t="shared" si="0"/>
        <v>4.6742268041237116</v>
      </c>
      <c r="M20" s="276">
        <f t="shared" si="1"/>
        <v>14.109675599999999</v>
      </c>
      <c r="N20" s="276">
        <f t="shared" si="2"/>
        <v>-26.179336999999997</v>
      </c>
    </row>
    <row r="21" spans="1:14" s="278" customFormat="1" x14ac:dyDescent="0.2">
      <c r="A21" s="275" t="s">
        <v>193</v>
      </c>
      <c r="B21" s="275">
        <v>29</v>
      </c>
      <c r="C21" s="275" t="s">
        <v>194</v>
      </c>
      <c r="D21" s="275" t="s">
        <v>195</v>
      </c>
      <c r="E21" s="275">
        <v>0.75</v>
      </c>
      <c r="F21" s="275">
        <v>2084</v>
      </c>
      <c r="G21" s="275">
        <v>14.292</v>
      </c>
      <c r="H21" s="275">
        <v>1936</v>
      </c>
      <c r="I21" s="275">
        <v>-15.58</v>
      </c>
      <c r="J21" s="276">
        <v>9.2209000000000003</v>
      </c>
      <c r="K21" s="276">
        <v>45.364600000000003</v>
      </c>
      <c r="L21" s="277">
        <f t="shared" si="0"/>
        <v>4.9197583749959337</v>
      </c>
      <c r="M21" s="276">
        <f t="shared" si="1"/>
        <v>13.6538124</v>
      </c>
      <c r="N21" s="276">
        <f t="shared" si="2"/>
        <v>-29.490865999999997</v>
      </c>
    </row>
    <row r="22" spans="1:14" s="278" customFormat="1" x14ac:dyDescent="0.2">
      <c r="A22" s="275" t="s">
        <v>196</v>
      </c>
      <c r="B22" s="275">
        <v>30</v>
      </c>
      <c r="C22" s="275" t="s">
        <v>197</v>
      </c>
      <c r="D22" s="275" t="s">
        <v>198</v>
      </c>
      <c r="E22" s="275">
        <v>0.78</v>
      </c>
      <c r="F22" s="275">
        <v>2457</v>
      </c>
      <c r="G22" s="275">
        <v>13.89</v>
      </c>
      <c r="H22" s="275">
        <v>1882</v>
      </c>
      <c r="I22" s="275">
        <v>-14.244</v>
      </c>
      <c r="J22" s="276">
        <v>10.4343</v>
      </c>
      <c r="K22" s="276">
        <v>42.344900000000003</v>
      </c>
      <c r="L22" s="277">
        <f t="shared" si="0"/>
        <v>4.0582406102948934</v>
      </c>
      <c r="M22" s="276">
        <f t="shared" si="1"/>
        <v>13.251933000000001</v>
      </c>
      <c r="N22" s="276">
        <f t="shared" si="2"/>
        <v>-28.137898799999999</v>
      </c>
    </row>
    <row r="23" spans="1:14" s="278" customFormat="1" x14ac:dyDescent="0.2">
      <c r="A23" s="275" t="s">
        <v>199</v>
      </c>
      <c r="B23" s="275">
        <v>31</v>
      </c>
      <c r="C23" s="275" t="s">
        <v>200</v>
      </c>
      <c r="D23" s="275" t="s">
        <v>201</v>
      </c>
      <c r="E23" s="275">
        <v>0.8</v>
      </c>
      <c r="F23" s="275">
        <v>2597</v>
      </c>
      <c r="G23" s="275">
        <v>14.606999999999999</v>
      </c>
      <c r="H23" s="275">
        <v>2109</v>
      </c>
      <c r="I23" s="275">
        <v>-11.983000000000001</v>
      </c>
      <c r="J23" s="276">
        <v>10.705299999999999</v>
      </c>
      <c r="K23" s="276">
        <v>46.330199999999998</v>
      </c>
      <c r="L23" s="277">
        <f t="shared" si="0"/>
        <v>4.3277815661401364</v>
      </c>
      <c r="M23" s="276">
        <f t="shared" si="1"/>
        <v>13.9687179</v>
      </c>
      <c r="N23" s="276">
        <f t="shared" si="2"/>
        <v>-25.848184099999997</v>
      </c>
    </row>
    <row r="24" spans="1:14" s="278" customFormat="1" x14ac:dyDescent="0.2">
      <c r="A24" s="275" t="s">
        <v>202</v>
      </c>
      <c r="B24" s="275">
        <v>32</v>
      </c>
      <c r="C24" s="275" t="s">
        <v>203</v>
      </c>
      <c r="D24" s="275" t="s">
        <v>204</v>
      </c>
      <c r="E24" s="275">
        <v>0.79</v>
      </c>
      <c r="F24" s="275">
        <v>2763</v>
      </c>
      <c r="G24" s="275">
        <v>13.92</v>
      </c>
      <c r="H24" s="275">
        <v>2035</v>
      </c>
      <c r="I24" s="275">
        <v>-14.9</v>
      </c>
      <c r="J24" s="276">
        <v>11.628</v>
      </c>
      <c r="K24" s="276">
        <v>45.3782</v>
      </c>
      <c r="L24" s="277">
        <f t="shared" si="0"/>
        <v>3.9024939800481597</v>
      </c>
      <c r="M24" s="276">
        <f t="shared" si="1"/>
        <v>13.281924</v>
      </c>
      <c r="N24" s="276">
        <f t="shared" si="2"/>
        <v>-28.802229999999998</v>
      </c>
    </row>
    <row r="25" spans="1:14" s="278" customFormat="1" x14ac:dyDescent="0.2">
      <c r="A25" s="275" t="s">
        <v>205</v>
      </c>
      <c r="B25" s="275">
        <v>33</v>
      </c>
      <c r="C25" s="275" t="s">
        <v>206</v>
      </c>
      <c r="D25" s="275" t="s">
        <v>207</v>
      </c>
      <c r="E25" s="275">
        <v>0.87</v>
      </c>
      <c r="F25" s="275">
        <v>2862</v>
      </c>
      <c r="G25" s="275">
        <v>13.381</v>
      </c>
      <c r="H25" s="275">
        <v>2020</v>
      </c>
      <c r="I25" s="275">
        <v>-14.18</v>
      </c>
      <c r="J25" s="276">
        <v>10.9261</v>
      </c>
      <c r="K25" s="276">
        <v>41.186900000000001</v>
      </c>
      <c r="L25" s="277">
        <f t="shared" si="0"/>
        <v>3.7695884167269202</v>
      </c>
      <c r="M25" s="276">
        <f t="shared" si="1"/>
        <v>12.7430857</v>
      </c>
      <c r="N25" s="276">
        <f t="shared" si="2"/>
        <v>-28.073085999999996</v>
      </c>
    </row>
    <row r="26" spans="1:14" s="278" customFormat="1" x14ac:dyDescent="0.2">
      <c r="A26" s="275" t="s">
        <v>208</v>
      </c>
      <c r="B26" s="275">
        <v>40</v>
      </c>
      <c r="C26" s="275" t="s">
        <v>209</v>
      </c>
      <c r="D26" s="275" t="s">
        <v>210</v>
      </c>
      <c r="E26" s="275">
        <v>0.86</v>
      </c>
      <c r="F26" s="275">
        <v>2792</v>
      </c>
      <c r="G26" s="275">
        <v>14.138</v>
      </c>
      <c r="H26" s="275">
        <v>2279</v>
      </c>
      <c r="I26" s="275">
        <v>-14.141</v>
      </c>
      <c r="J26" s="276">
        <v>10.642200000000001</v>
      </c>
      <c r="K26" s="276">
        <v>46.272100000000002</v>
      </c>
      <c r="L26" s="277">
        <f t="shared" si="0"/>
        <v>4.3479825599969928</v>
      </c>
      <c r="M26" s="276">
        <f t="shared" si="1"/>
        <v>13.4998586</v>
      </c>
      <c r="N26" s="276">
        <f t="shared" si="2"/>
        <v>-28.033590699999998</v>
      </c>
    </row>
    <row r="27" spans="1:14" s="278" customFormat="1" x14ac:dyDescent="0.2">
      <c r="A27" s="275" t="s">
        <v>211</v>
      </c>
      <c r="B27" s="275">
        <v>41</v>
      </c>
      <c r="C27" s="275" t="s">
        <v>212</v>
      </c>
      <c r="D27" s="275" t="s">
        <v>213</v>
      </c>
      <c r="E27" s="275">
        <v>0.81</v>
      </c>
      <c r="F27" s="275">
        <v>2460</v>
      </c>
      <c r="G27" s="275">
        <v>13.093999999999999</v>
      </c>
      <c r="H27" s="275">
        <v>1989</v>
      </c>
      <c r="I27" s="275">
        <v>-15.516</v>
      </c>
      <c r="J27" s="276">
        <v>10.0075</v>
      </c>
      <c r="K27" s="276">
        <v>42.932299999999998</v>
      </c>
      <c r="L27" s="277">
        <f t="shared" si="0"/>
        <v>4.2900124906320256</v>
      </c>
      <c r="M27" s="276">
        <f t="shared" si="1"/>
        <v>12.4561718</v>
      </c>
      <c r="N27" s="276">
        <f t="shared" si="2"/>
        <v>-29.426053199999998</v>
      </c>
    </row>
    <row r="28" spans="1:14" s="278" customFormat="1" x14ac:dyDescent="0.2">
      <c r="A28" s="275" t="s">
        <v>214</v>
      </c>
      <c r="B28" s="275">
        <v>42</v>
      </c>
      <c r="C28" s="275" t="s">
        <v>215</v>
      </c>
      <c r="D28" s="275" t="s">
        <v>216</v>
      </c>
      <c r="E28" s="275">
        <v>0.84</v>
      </c>
      <c r="F28" s="275">
        <v>2459</v>
      </c>
      <c r="G28" s="275">
        <v>13.534000000000001</v>
      </c>
      <c r="H28" s="275">
        <v>2073</v>
      </c>
      <c r="I28" s="275">
        <v>-14.256</v>
      </c>
      <c r="J28" s="276">
        <v>9.5937999999999999</v>
      </c>
      <c r="K28" s="276">
        <v>43.212899999999998</v>
      </c>
      <c r="L28" s="277">
        <f t="shared" si="0"/>
        <v>4.5042527465654905</v>
      </c>
      <c r="M28" s="276">
        <f t="shared" si="1"/>
        <v>12.8960398</v>
      </c>
      <c r="N28" s="276">
        <f t="shared" si="2"/>
        <v>-28.1500512</v>
      </c>
    </row>
    <row r="29" spans="1:14" s="278" customFormat="1" x14ac:dyDescent="0.2">
      <c r="A29" s="275" t="s">
        <v>217</v>
      </c>
      <c r="B29" s="275">
        <v>43</v>
      </c>
      <c r="C29" s="275" t="s">
        <v>218</v>
      </c>
      <c r="D29" s="275" t="s">
        <v>219</v>
      </c>
      <c r="E29" s="275">
        <v>0.82</v>
      </c>
      <c r="F29" s="275">
        <v>2594</v>
      </c>
      <c r="G29" s="275">
        <v>13.599</v>
      </c>
      <c r="H29" s="275">
        <v>2146</v>
      </c>
      <c r="I29" s="275">
        <v>-14.143000000000001</v>
      </c>
      <c r="J29" s="276">
        <v>10.3299</v>
      </c>
      <c r="K29" s="276">
        <v>45.616199999999999</v>
      </c>
      <c r="L29" s="277">
        <f t="shared" si="0"/>
        <v>4.4159381988208981</v>
      </c>
      <c r="M29" s="276">
        <f t="shared" si="1"/>
        <v>12.961020299999999</v>
      </c>
      <c r="N29" s="276">
        <f t="shared" si="2"/>
        <v>-28.035616099999999</v>
      </c>
    </row>
    <row r="30" spans="1:14" s="278" customFormat="1" x14ac:dyDescent="0.2">
      <c r="A30" s="275" t="s">
        <v>220</v>
      </c>
      <c r="B30" s="275">
        <v>44</v>
      </c>
      <c r="C30" s="275" t="s">
        <v>221</v>
      </c>
      <c r="D30" s="275" t="s">
        <v>222</v>
      </c>
      <c r="E30" s="275">
        <v>0.77</v>
      </c>
      <c r="F30" s="275">
        <v>2666</v>
      </c>
      <c r="G30" s="275">
        <v>14.59</v>
      </c>
      <c r="H30" s="275">
        <v>2067</v>
      </c>
      <c r="I30" s="275">
        <v>-13.631</v>
      </c>
      <c r="J30" s="276">
        <v>11.393700000000001</v>
      </c>
      <c r="K30" s="276">
        <v>47.139800000000001</v>
      </c>
      <c r="L30" s="277">
        <f t="shared" si="0"/>
        <v>4.1373566093542919</v>
      </c>
      <c r="M30" s="276">
        <f t="shared" si="1"/>
        <v>13.951722999999999</v>
      </c>
      <c r="N30" s="276">
        <f t="shared" si="2"/>
        <v>-27.517113699999996</v>
      </c>
    </row>
    <row r="31" spans="1:14" s="278" customFormat="1" x14ac:dyDescent="0.2">
      <c r="A31" s="275" t="s">
        <v>223</v>
      </c>
      <c r="B31" s="275">
        <v>45</v>
      </c>
      <c r="C31" s="275" t="s">
        <v>224</v>
      </c>
      <c r="D31" s="275" t="s">
        <v>225</v>
      </c>
      <c r="E31" s="275">
        <v>0.75</v>
      </c>
      <c r="F31" s="275">
        <v>2413</v>
      </c>
      <c r="G31" s="275">
        <v>14.430999999999999</v>
      </c>
      <c r="H31" s="275">
        <v>1962</v>
      </c>
      <c r="I31" s="275">
        <v>-12.182</v>
      </c>
      <c r="J31" s="276">
        <v>10.663600000000001</v>
      </c>
      <c r="K31" s="276">
        <v>46.2194</v>
      </c>
      <c r="L31" s="277">
        <f t="shared" si="0"/>
        <v>4.3343148655238375</v>
      </c>
      <c r="M31" s="276">
        <f t="shared" si="1"/>
        <v>13.792770699999998</v>
      </c>
      <c r="N31" s="276">
        <f t="shared" si="2"/>
        <v>-26.0497114</v>
      </c>
    </row>
    <row r="32" spans="1:14" s="278" customFormat="1" x14ac:dyDescent="0.2">
      <c r="A32" s="275" t="s">
        <v>226</v>
      </c>
      <c r="B32" s="275">
        <v>46</v>
      </c>
      <c r="C32" s="275" t="s">
        <v>227</v>
      </c>
      <c r="D32" s="275" t="s">
        <v>228</v>
      </c>
      <c r="E32" s="275">
        <v>0.8</v>
      </c>
      <c r="F32" s="275">
        <v>2561</v>
      </c>
      <c r="G32" s="275">
        <v>14.481</v>
      </c>
      <c r="H32" s="275">
        <v>2002</v>
      </c>
      <c r="I32" s="275">
        <v>-12.029</v>
      </c>
      <c r="J32" s="276">
        <v>10.662599999999999</v>
      </c>
      <c r="K32" s="276">
        <v>44.6128</v>
      </c>
      <c r="L32" s="277">
        <f t="shared" si="0"/>
        <v>4.1840451672200025</v>
      </c>
      <c r="M32" s="276">
        <f t="shared" si="1"/>
        <v>13.8427557</v>
      </c>
      <c r="N32" s="276">
        <f t="shared" si="2"/>
        <v>-25.894768299999999</v>
      </c>
    </row>
    <row r="33" spans="1:14" s="278" customFormat="1" x14ac:dyDescent="0.2">
      <c r="A33" s="275" t="s">
        <v>229</v>
      </c>
      <c r="B33" s="275">
        <v>47</v>
      </c>
      <c r="C33" s="275" t="s">
        <v>230</v>
      </c>
      <c r="D33" s="275" t="s">
        <v>231</v>
      </c>
      <c r="E33" s="275">
        <v>0.8</v>
      </c>
      <c r="F33" s="275">
        <v>2557</v>
      </c>
      <c r="G33" s="275">
        <v>14.012</v>
      </c>
      <c r="H33" s="275">
        <v>1945</v>
      </c>
      <c r="I33" s="275">
        <v>-12.96</v>
      </c>
      <c r="J33" s="276">
        <v>10.656000000000001</v>
      </c>
      <c r="K33" s="276">
        <v>43.354399999999998</v>
      </c>
      <c r="L33" s="277">
        <f t="shared" si="0"/>
        <v>4.0685435435435435</v>
      </c>
      <c r="M33" s="276">
        <f t="shared" si="1"/>
        <v>13.3738964</v>
      </c>
      <c r="N33" s="276">
        <f t="shared" si="2"/>
        <v>-26.837592000000001</v>
      </c>
    </row>
    <row r="34" spans="1:14" s="278" customFormat="1" x14ac:dyDescent="0.2">
      <c r="A34" s="275" t="s">
        <v>232</v>
      </c>
      <c r="B34" s="275">
        <v>48</v>
      </c>
      <c r="C34" s="275" t="s">
        <v>233</v>
      </c>
      <c r="D34" s="275" t="s">
        <v>234</v>
      </c>
      <c r="E34" s="275">
        <v>0.84</v>
      </c>
      <c r="F34" s="275">
        <v>2641</v>
      </c>
      <c r="G34" s="275">
        <v>13.711</v>
      </c>
      <c r="H34" s="275">
        <v>2353</v>
      </c>
      <c r="I34" s="275">
        <v>-14.228</v>
      </c>
      <c r="J34" s="276">
        <v>10.4693</v>
      </c>
      <c r="K34" s="276">
        <v>50.139000000000003</v>
      </c>
      <c r="L34" s="277">
        <f t="shared" si="0"/>
        <v>4.7891454060920982</v>
      </c>
      <c r="M34" s="276">
        <f t="shared" si="1"/>
        <v>13.0729867</v>
      </c>
      <c r="N34" s="276">
        <f t="shared" si="2"/>
        <v>-28.121695599999995</v>
      </c>
    </row>
    <row r="35" spans="1:14" s="278" customFormat="1" x14ac:dyDescent="0.2">
      <c r="A35" s="275" t="s">
        <v>235</v>
      </c>
      <c r="B35" s="275">
        <v>49</v>
      </c>
      <c r="C35" s="275" t="s">
        <v>236</v>
      </c>
      <c r="D35" s="275" t="s">
        <v>237</v>
      </c>
      <c r="E35" s="275">
        <v>0.85</v>
      </c>
      <c r="F35" s="275">
        <v>2692</v>
      </c>
      <c r="G35" s="275">
        <v>14.403</v>
      </c>
      <c r="H35" s="275">
        <v>2221</v>
      </c>
      <c r="I35" s="275">
        <v>-15.259</v>
      </c>
      <c r="J35" s="276">
        <v>10.6012</v>
      </c>
      <c r="K35" s="276">
        <v>46.6447</v>
      </c>
      <c r="L35" s="277">
        <f t="shared" si="0"/>
        <v>4.3999452892125417</v>
      </c>
      <c r="M35" s="276">
        <f t="shared" si="1"/>
        <v>13.7647791</v>
      </c>
      <c r="N35" s="276">
        <f t="shared" si="2"/>
        <v>-29.1657893</v>
      </c>
    </row>
    <row r="36" spans="1:14" s="278" customFormat="1" x14ac:dyDescent="0.2">
      <c r="A36" s="275" t="s">
        <v>238</v>
      </c>
      <c r="B36" s="275">
        <v>50</v>
      </c>
      <c r="C36" s="275" t="s">
        <v>239</v>
      </c>
      <c r="D36" s="275" t="s">
        <v>240</v>
      </c>
      <c r="E36" s="275">
        <v>0.79</v>
      </c>
      <c r="F36" s="275">
        <v>2936</v>
      </c>
      <c r="G36" s="275">
        <v>15.263999999999999</v>
      </c>
      <c r="H36" s="275">
        <v>2101</v>
      </c>
      <c r="I36" s="275">
        <v>-11.861000000000001</v>
      </c>
      <c r="J36" s="276">
        <v>12.553000000000001</v>
      </c>
      <c r="K36" s="276">
        <v>48.058900000000001</v>
      </c>
      <c r="L36" s="277">
        <f t="shared" si="0"/>
        <v>3.8284792479885286</v>
      </c>
      <c r="M36" s="276">
        <f t="shared" si="1"/>
        <v>14.625520799999999</v>
      </c>
      <c r="N36" s="276">
        <f t="shared" si="2"/>
        <v>-25.724634699999999</v>
      </c>
    </row>
    <row r="37" spans="1:14" s="278" customFormat="1" x14ac:dyDescent="0.2">
      <c r="A37" s="275" t="s">
        <v>241</v>
      </c>
      <c r="B37" s="275">
        <v>51</v>
      </c>
      <c r="C37" s="275" t="s">
        <v>242</v>
      </c>
      <c r="D37" s="275" t="s">
        <v>243</v>
      </c>
      <c r="E37" s="275">
        <v>0.83</v>
      </c>
      <c r="F37" s="275">
        <v>2838</v>
      </c>
      <c r="G37" s="275">
        <v>13.433999999999999</v>
      </c>
      <c r="H37" s="275">
        <v>2094</v>
      </c>
      <c r="I37" s="275">
        <v>-14.901999999999999</v>
      </c>
      <c r="J37" s="276">
        <v>11.5938</v>
      </c>
      <c r="K37" s="276">
        <v>45.508299999999998</v>
      </c>
      <c r="L37" s="277">
        <f t="shared" si="0"/>
        <v>3.9252272766478633</v>
      </c>
      <c r="M37" s="276">
        <f t="shared" si="1"/>
        <v>12.7960698</v>
      </c>
      <c r="N37" s="276">
        <f t="shared" si="2"/>
        <v>-28.804255399999995</v>
      </c>
    </row>
    <row r="38" spans="1:14" s="278" customFormat="1" x14ac:dyDescent="0.2">
      <c r="A38" s="275" t="s">
        <v>244</v>
      </c>
      <c r="B38" s="275">
        <v>52</v>
      </c>
      <c r="C38" s="275" t="s">
        <v>245</v>
      </c>
      <c r="D38" s="275" t="s">
        <v>246</v>
      </c>
      <c r="E38" s="275">
        <v>0.84</v>
      </c>
      <c r="F38" s="275">
        <v>2765</v>
      </c>
      <c r="G38" s="275">
        <v>13.442</v>
      </c>
      <c r="H38" s="275">
        <v>2271</v>
      </c>
      <c r="I38" s="275">
        <v>-13.762</v>
      </c>
      <c r="J38" s="276">
        <v>10.9377</v>
      </c>
      <c r="K38" s="276">
        <v>47.8461</v>
      </c>
      <c r="L38" s="277">
        <f t="shared" si="0"/>
        <v>4.3744205820236433</v>
      </c>
      <c r="M38" s="276">
        <f t="shared" si="1"/>
        <v>12.804067399999999</v>
      </c>
      <c r="N38" s="276">
        <f t="shared" si="2"/>
        <v>-27.649777399999998</v>
      </c>
    </row>
    <row r="39" spans="1:14" s="278" customFormat="1" x14ac:dyDescent="0.2">
      <c r="A39" s="275" t="s">
        <v>247</v>
      </c>
      <c r="B39" s="275">
        <v>53</v>
      </c>
      <c r="C39" s="275" t="s">
        <v>248</v>
      </c>
      <c r="D39" s="275" t="s">
        <v>249</v>
      </c>
      <c r="E39" s="275">
        <v>0.85</v>
      </c>
      <c r="F39" s="275">
        <v>2717</v>
      </c>
      <c r="G39" s="275">
        <v>14.718999999999999</v>
      </c>
      <c r="H39" s="275">
        <v>2504</v>
      </c>
      <c r="I39" s="275">
        <v>-12.21</v>
      </c>
      <c r="J39" s="276">
        <v>10.467499999999999</v>
      </c>
      <c r="K39" s="276">
        <v>51.695099999999996</v>
      </c>
      <c r="L39" s="277">
        <f t="shared" si="0"/>
        <v>4.9386290900406022</v>
      </c>
      <c r="M39" s="276">
        <f t="shared" si="1"/>
        <v>14.0806843</v>
      </c>
      <c r="N39" s="276">
        <f t="shared" si="2"/>
        <v>-26.078066999999997</v>
      </c>
    </row>
    <row r="40" spans="1:14" s="278" customFormat="1" x14ac:dyDescent="0.2">
      <c r="A40" s="275" t="s">
        <v>250</v>
      </c>
      <c r="B40" s="275">
        <v>54</v>
      </c>
      <c r="C40" s="275" t="s">
        <v>251</v>
      </c>
      <c r="D40" s="275" t="s">
        <v>252</v>
      </c>
      <c r="E40" s="275">
        <v>0.86</v>
      </c>
      <c r="F40" s="275">
        <v>2793</v>
      </c>
      <c r="G40" s="275">
        <v>15.097</v>
      </c>
      <c r="H40" s="275">
        <v>2490</v>
      </c>
      <c r="I40" s="275">
        <v>-13.657</v>
      </c>
      <c r="J40" s="276">
        <v>10.594900000000001</v>
      </c>
      <c r="K40" s="276">
        <v>50.721499999999999</v>
      </c>
      <c r="L40" s="277">
        <f t="shared" si="0"/>
        <v>4.7873505177019124</v>
      </c>
      <c r="M40" s="276">
        <f t="shared" si="1"/>
        <v>14.4585709</v>
      </c>
      <c r="N40" s="276">
        <f t="shared" si="2"/>
        <v>-27.5434439</v>
      </c>
    </row>
    <row r="41" spans="1:14" s="278" customFormat="1" x14ac:dyDescent="0.2">
      <c r="A41" s="275" t="s">
        <v>253</v>
      </c>
      <c r="B41" s="275">
        <v>55</v>
      </c>
      <c r="C41" s="275" t="s">
        <v>254</v>
      </c>
      <c r="D41" s="275" t="s">
        <v>255</v>
      </c>
      <c r="E41" s="275">
        <v>0.79</v>
      </c>
      <c r="F41" s="275">
        <v>2601</v>
      </c>
      <c r="G41" s="275">
        <v>14.045999999999999</v>
      </c>
      <c r="H41" s="275">
        <v>1908</v>
      </c>
      <c r="I41" s="275">
        <v>-12.21</v>
      </c>
      <c r="J41" s="276">
        <v>10.830500000000001</v>
      </c>
      <c r="K41" s="276">
        <v>42.282600000000002</v>
      </c>
      <c r="L41" s="277">
        <f t="shared" si="0"/>
        <v>3.9040302848437283</v>
      </c>
      <c r="M41" s="276">
        <f t="shared" si="1"/>
        <v>13.4078862</v>
      </c>
      <c r="N41" s="276">
        <f t="shared" si="2"/>
        <v>-26.078066999999997</v>
      </c>
    </row>
    <row r="42" spans="1:14" s="278" customFormat="1" x14ac:dyDescent="0.2">
      <c r="A42" s="275" t="s">
        <v>256</v>
      </c>
      <c r="B42" s="275">
        <v>56</v>
      </c>
      <c r="C42" s="275" t="s">
        <v>257</v>
      </c>
      <c r="D42" s="275" t="s">
        <v>258</v>
      </c>
      <c r="E42" s="275">
        <v>0.85</v>
      </c>
      <c r="F42" s="275">
        <v>2797</v>
      </c>
      <c r="G42" s="275">
        <v>15.584</v>
      </c>
      <c r="H42" s="275">
        <v>2318</v>
      </c>
      <c r="I42" s="275">
        <v>-13.124000000000001</v>
      </c>
      <c r="J42" s="276">
        <v>10.784599999999999</v>
      </c>
      <c r="K42" s="276">
        <v>47.742400000000004</v>
      </c>
      <c r="L42" s="277">
        <f t="shared" si="0"/>
        <v>4.4269050312482623</v>
      </c>
      <c r="M42" s="276">
        <f t="shared" si="1"/>
        <v>14.9454248</v>
      </c>
      <c r="N42" s="276">
        <f t="shared" si="2"/>
        <v>-27.003674799999999</v>
      </c>
    </row>
    <row r="43" spans="1:14" s="278" customFormat="1" x14ac:dyDescent="0.2">
      <c r="A43" s="275" t="s">
        <v>259</v>
      </c>
      <c r="B43" s="275">
        <v>57</v>
      </c>
      <c r="C43" s="275" t="s">
        <v>260</v>
      </c>
      <c r="D43" s="275" t="s">
        <v>261</v>
      </c>
      <c r="E43" s="275">
        <v>0.85</v>
      </c>
      <c r="F43" s="275">
        <v>2797</v>
      </c>
      <c r="G43" s="275">
        <v>14.776</v>
      </c>
      <c r="H43" s="275">
        <v>2280</v>
      </c>
      <c r="I43" s="275">
        <v>-13.984</v>
      </c>
      <c r="J43" s="276">
        <v>10.748100000000001</v>
      </c>
      <c r="K43" s="276">
        <v>46.927999999999997</v>
      </c>
      <c r="L43" s="277">
        <f t="shared" si="0"/>
        <v>4.3661670434774509</v>
      </c>
      <c r="M43" s="276">
        <f t="shared" si="1"/>
        <v>14.137667199999999</v>
      </c>
      <c r="N43" s="276">
        <f t="shared" si="2"/>
        <v>-27.874596799999999</v>
      </c>
    </row>
    <row r="44" spans="1:14" s="278" customFormat="1" x14ac:dyDescent="0.2">
      <c r="A44" s="275" t="s">
        <v>262</v>
      </c>
      <c r="B44" s="275">
        <v>58</v>
      </c>
      <c r="C44" s="275" t="s">
        <v>263</v>
      </c>
      <c r="D44" s="275" t="s">
        <v>264</v>
      </c>
      <c r="E44" s="275">
        <v>0.76</v>
      </c>
      <c r="F44" s="275">
        <v>2638</v>
      </c>
      <c r="G44" s="275">
        <v>14.397</v>
      </c>
      <c r="H44" s="275">
        <v>1862</v>
      </c>
      <c r="I44" s="275">
        <v>-11.994999999999999</v>
      </c>
      <c r="J44" s="276">
        <v>11.417199999999999</v>
      </c>
      <c r="K44" s="276">
        <v>42.784599999999998</v>
      </c>
      <c r="L44" s="277">
        <f t="shared" si="0"/>
        <v>3.7473811442385174</v>
      </c>
      <c r="M44" s="276">
        <f t="shared" si="1"/>
        <v>13.7587809</v>
      </c>
      <c r="N44" s="276">
        <f t="shared" si="2"/>
        <v>-25.860336499999995</v>
      </c>
    </row>
    <row r="45" spans="1:14" s="278" customFormat="1" x14ac:dyDescent="0.2">
      <c r="A45" s="275" t="s">
        <v>265</v>
      </c>
      <c r="B45" s="275">
        <v>59</v>
      </c>
      <c r="C45" s="275" t="s">
        <v>266</v>
      </c>
      <c r="D45" s="275" t="s">
        <v>267</v>
      </c>
      <c r="E45" s="275">
        <v>0.87</v>
      </c>
      <c r="F45" s="275">
        <v>3434</v>
      </c>
      <c r="G45" s="275">
        <v>15.353999999999999</v>
      </c>
      <c r="H45" s="275">
        <v>2328</v>
      </c>
      <c r="I45" s="275">
        <v>-14.396000000000001</v>
      </c>
      <c r="J45" s="276">
        <v>12.894500000000001</v>
      </c>
      <c r="K45" s="276">
        <v>46.768900000000002</v>
      </c>
      <c r="L45" s="277">
        <f t="shared" si="0"/>
        <v>3.6270425375159951</v>
      </c>
      <c r="M45" s="276">
        <f t="shared" si="1"/>
        <v>14.715493799999999</v>
      </c>
      <c r="N45" s="276">
        <f t="shared" si="2"/>
        <v>-28.291829199999999</v>
      </c>
    </row>
    <row r="46" spans="1:14" s="278" customFormat="1" x14ac:dyDescent="0.2">
      <c r="A46" s="275" t="s">
        <v>268</v>
      </c>
      <c r="B46" s="275">
        <v>60</v>
      </c>
      <c r="C46" s="275" t="s">
        <v>269</v>
      </c>
      <c r="D46" s="275" t="s">
        <v>270</v>
      </c>
      <c r="E46" s="275">
        <v>0.77</v>
      </c>
      <c r="F46" s="275">
        <v>2474</v>
      </c>
      <c r="G46" s="275">
        <v>13.500999999999999</v>
      </c>
      <c r="H46" s="275">
        <v>2063</v>
      </c>
      <c r="I46" s="275">
        <v>-14.765000000000001</v>
      </c>
      <c r="J46" s="276">
        <v>10.5114</v>
      </c>
      <c r="K46" s="276">
        <v>46.822200000000002</v>
      </c>
      <c r="L46" s="277">
        <f t="shared" si="0"/>
        <v>4.4544209144357554</v>
      </c>
      <c r="M46" s="276">
        <f t="shared" si="1"/>
        <v>12.863049699999999</v>
      </c>
      <c r="N46" s="276">
        <f t="shared" si="2"/>
        <v>-28.665515499999998</v>
      </c>
    </row>
    <row r="47" spans="1:14" s="278" customFormat="1" x14ac:dyDescent="0.2">
      <c r="A47" s="275" t="s">
        <v>271</v>
      </c>
      <c r="B47" s="275">
        <v>61</v>
      </c>
      <c r="C47" s="275" t="s">
        <v>272</v>
      </c>
      <c r="D47" s="275" t="s">
        <v>273</v>
      </c>
      <c r="E47" s="275">
        <v>0.83</v>
      </c>
      <c r="F47" s="275">
        <v>2656</v>
      </c>
      <c r="G47" s="275">
        <v>13.343999999999999</v>
      </c>
      <c r="H47" s="275">
        <v>1862</v>
      </c>
      <c r="I47" s="275">
        <v>-13.787000000000001</v>
      </c>
      <c r="J47" s="276">
        <v>10.5078</v>
      </c>
      <c r="K47" s="276">
        <v>39.196199999999997</v>
      </c>
      <c r="L47" s="277">
        <f t="shared" si="0"/>
        <v>3.7302004225432537</v>
      </c>
      <c r="M47" s="276">
        <f t="shared" si="1"/>
        <v>12.706096799999999</v>
      </c>
      <c r="N47" s="276">
        <f t="shared" si="2"/>
        <v>-27.675094899999998</v>
      </c>
    </row>
    <row r="48" spans="1:14" s="278" customFormat="1" x14ac:dyDescent="0.2">
      <c r="A48" s="275" t="s">
        <v>274</v>
      </c>
      <c r="B48" s="275">
        <v>62</v>
      </c>
      <c r="C48" s="275" t="s">
        <v>275</v>
      </c>
      <c r="D48" s="275" t="s">
        <v>276</v>
      </c>
      <c r="E48" s="275">
        <v>0.8</v>
      </c>
      <c r="F48" s="275">
        <v>2586</v>
      </c>
      <c r="G48" s="275">
        <v>14.943</v>
      </c>
      <c r="H48" s="275">
        <v>2098</v>
      </c>
      <c r="I48" s="275">
        <v>-12.084</v>
      </c>
      <c r="J48" s="276">
        <v>10.636100000000001</v>
      </c>
      <c r="K48" s="276">
        <v>46.043300000000002</v>
      </c>
      <c r="L48" s="277">
        <f t="shared" si="0"/>
        <v>4.3289645640789383</v>
      </c>
      <c r="M48" s="276">
        <f t="shared" si="1"/>
        <v>14.3046171</v>
      </c>
      <c r="N48" s="276">
        <f t="shared" si="2"/>
        <v>-25.950466799999997</v>
      </c>
    </row>
    <row r="49" spans="1:14" s="278" customFormat="1" x14ac:dyDescent="0.2">
      <c r="A49" s="275" t="s">
        <v>277</v>
      </c>
      <c r="B49" s="275">
        <v>63</v>
      </c>
      <c r="C49" s="275" t="s">
        <v>278</v>
      </c>
      <c r="D49" s="275" t="s">
        <v>279</v>
      </c>
      <c r="E49" s="275">
        <v>0.85</v>
      </c>
      <c r="F49" s="275">
        <v>2897</v>
      </c>
      <c r="G49" s="275">
        <v>14.895</v>
      </c>
      <c r="H49" s="275">
        <v>2281</v>
      </c>
      <c r="I49" s="275">
        <v>-13.263</v>
      </c>
      <c r="J49" s="276">
        <v>11.104900000000001</v>
      </c>
      <c r="K49" s="276">
        <v>46.767400000000002</v>
      </c>
      <c r="L49" s="277">
        <f t="shared" si="0"/>
        <v>4.2114201838827903</v>
      </c>
      <c r="M49" s="276">
        <f t="shared" si="1"/>
        <v>14.256631499999999</v>
      </c>
      <c r="N49" s="276">
        <f t="shared" si="2"/>
        <v>-27.144440099999997</v>
      </c>
    </row>
    <row r="50" spans="1:14" s="278" customFormat="1" x14ac:dyDescent="0.2">
      <c r="A50" s="275" t="s">
        <v>280</v>
      </c>
      <c r="B50" s="275">
        <v>70</v>
      </c>
      <c r="C50" s="275" t="s">
        <v>281</v>
      </c>
      <c r="D50" s="275" t="s">
        <v>282</v>
      </c>
      <c r="E50" s="275">
        <v>0.82</v>
      </c>
      <c r="F50" s="275">
        <v>2603</v>
      </c>
      <c r="G50" s="275">
        <v>14.023</v>
      </c>
      <c r="H50" s="275">
        <v>2000</v>
      </c>
      <c r="I50" s="275">
        <v>-13.039</v>
      </c>
      <c r="J50" s="276">
        <v>10.41</v>
      </c>
      <c r="K50" s="276">
        <v>42.621499999999997</v>
      </c>
      <c r="L50" s="277">
        <f t="shared" si="0"/>
        <v>4.0942843419788666</v>
      </c>
      <c r="M50" s="276">
        <f t="shared" si="1"/>
        <v>13.384893099999999</v>
      </c>
      <c r="N50" s="276">
        <f t="shared" si="2"/>
        <v>-26.917595299999999</v>
      </c>
    </row>
    <row r="51" spans="1:14" s="278" customFormat="1" x14ac:dyDescent="0.2">
      <c r="A51" s="275" t="s">
        <v>283</v>
      </c>
      <c r="B51" s="275">
        <v>71</v>
      </c>
      <c r="C51" s="275" t="s">
        <v>284</v>
      </c>
      <c r="D51" s="275" t="s">
        <v>285</v>
      </c>
      <c r="E51" s="275">
        <v>0.86</v>
      </c>
      <c r="F51" s="275">
        <v>3127</v>
      </c>
      <c r="G51" s="275">
        <v>14.852</v>
      </c>
      <c r="H51" s="275">
        <v>2482</v>
      </c>
      <c r="I51" s="275">
        <v>-15.54</v>
      </c>
      <c r="J51" s="276">
        <v>11.8125</v>
      </c>
      <c r="K51" s="276">
        <v>50.417700000000004</v>
      </c>
      <c r="L51" s="277">
        <f t="shared" si="0"/>
        <v>4.2681650793650796</v>
      </c>
      <c r="M51" s="276">
        <f t="shared" si="1"/>
        <v>14.2136444</v>
      </c>
      <c r="N51" s="276">
        <f t="shared" si="2"/>
        <v>-29.450357999999998</v>
      </c>
    </row>
    <row r="52" spans="1:14" s="278" customFormat="1" x14ac:dyDescent="0.2">
      <c r="A52" s="275" t="s">
        <v>286</v>
      </c>
      <c r="B52" s="275">
        <v>72</v>
      </c>
      <c r="C52" s="275" t="s">
        <v>287</v>
      </c>
      <c r="D52" s="275" t="s">
        <v>288</v>
      </c>
      <c r="E52" s="275">
        <v>0.76</v>
      </c>
      <c r="F52" s="275">
        <v>2608</v>
      </c>
      <c r="G52" s="275">
        <v>14.94</v>
      </c>
      <c r="H52" s="275">
        <v>1981</v>
      </c>
      <c r="I52" s="275">
        <v>-13</v>
      </c>
      <c r="J52" s="276">
        <v>11.2095</v>
      </c>
      <c r="K52" s="276">
        <v>45.501399999999997</v>
      </c>
      <c r="L52" s="277">
        <f t="shared" si="0"/>
        <v>4.0591819438868812</v>
      </c>
      <c r="M52" s="276">
        <f t="shared" si="1"/>
        <v>14.301617999999999</v>
      </c>
      <c r="N52" s="276">
        <f t="shared" si="2"/>
        <v>-26.878099999999996</v>
      </c>
    </row>
    <row r="53" spans="1:14" s="278" customFormat="1" x14ac:dyDescent="0.2">
      <c r="A53" s="275" t="s">
        <v>289</v>
      </c>
      <c r="B53" s="275">
        <v>73</v>
      </c>
      <c r="C53" s="275" t="s">
        <v>290</v>
      </c>
      <c r="D53" s="275" t="s">
        <v>291</v>
      </c>
      <c r="E53" s="275">
        <v>0.81</v>
      </c>
      <c r="F53" s="275">
        <v>2544</v>
      </c>
      <c r="G53" s="275">
        <v>13.112</v>
      </c>
      <c r="H53" s="275">
        <v>2094</v>
      </c>
      <c r="I53" s="275">
        <v>-15.03</v>
      </c>
      <c r="J53" s="276">
        <v>10.299799999999999</v>
      </c>
      <c r="K53" s="276">
        <v>45.241399999999999</v>
      </c>
      <c r="L53" s="277">
        <f t="shared" si="0"/>
        <v>4.3924542224120859</v>
      </c>
      <c r="M53" s="276">
        <f t="shared" si="1"/>
        <v>12.4741664</v>
      </c>
      <c r="N53" s="276">
        <f t="shared" si="2"/>
        <v>-28.933881</v>
      </c>
    </row>
    <row r="54" spans="1:14" s="278" customFormat="1" x14ac:dyDescent="0.2">
      <c r="A54" s="275" t="s">
        <v>292</v>
      </c>
      <c r="B54" s="275">
        <v>74</v>
      </c>
      <c r="C54" s="275" t="s">
        <v>293</v>
      </c>
      <c r="D54" s="275" t="s">
        <v>294</v>
      </c>
      <c r="E54" s="275">
        <v>0.85</v>
      </c>
      <c r="F54" s="275">
        <v>2701</v>
      </c>
      <c r="G54" s="275">
        <v>13.433999999999999</v>
      </c>
      <c r="H54" s="275">
        <v>2366</v>
      </c>
      <c r="I54" s="275">
        <v>-14.038</v>
      </c>
      <c r="J54" s="276">
        <v>10.365</v>
      </c>
      <c r="K54" s="276">
        <v>48.656999999999996</v>
      </c>
      <c r="L54" s="277">
        <f t="shared" si="0"/>
        <v>4.6943560057887117</v>
      </c>
      <c r="M54" s="276">
        <f t="shared" si="1"/>
        <v>12.7960698</v>
      </c>
      <c r="N54" s="276">
        <f t="shared" si="2"/>
        <v>-27.929282600000001</v>
      </c>
    </row>
    <row r="55" spans="1:14" s="278" customFormat="1" x14ac:dyDescent="0.2">
      <c r="A55" s="275" t="s">
        <v>295</v>
      </c>
      <c r="B55" s="275">
        <v>75</v>
      </c>
      <c r="C55" s="275" t="s">
        <v>296</v>
      </c>
      <c r="D55" s="275" t="s">
        <v>297</v>
      </c>
      <c r="E55" s="275">
        <v>0.85</v>
      </c>
      <c r="F55" s="275">
        <v>2578</v>
      </c>
      <c r="G55" s="275">
        <v>14.252000000000001</v>
      </c>
      <c r="H55" s="275">
        <v>2053</v>
      </c>
      <c r="I55" s="275">
        <v>-13.554</v>
      </c>
      <c r="J55" s="276">
        <v>9.9499999999999993</v>
      </c>
      <c r="K55" s="276">
        <v>42.498399999999997</v>
      </c>
      <c r="L55" s="277">
        <f t="shared" si="0"/>
        <v>4.2711959798994972</v>
      </c>
      <c r="M55" s="276">
        <f t="shared" si="1"/>
        <v>13.6138244</v>
      </c>
      <c r="N55" s="276">
        <f t="shared" si="2"/>
        <v>-27.439135799999999</v>
      </c>
    </row>
    <row r="56" spans="1:14" s="278" customFormat="1" x14ac:dyDescent="0.2">
      <c r="A56" s="275" t="s">
        <v>298</v>
      </c>
      <c r="B56" s="275">
        <v>76</v>
      </c>
      <c r="C56" s="275" t="s">
        <v>299</v>
      </c>
      <c r="D56" s="275" t="s">
        <v>300</v>
      </c>
      <c r="E56" s="275">
        <v>0.74</v>
      </c>
      <c r="F56" s="275">
        <v>2312</v>
      </c>
      <c r="G56" s="275">
        <v>14.06</v>
      </c>
      <c r="H56" s="275">
        <v>1935</v>
      </c>
      <c r="I56" s="275">
        <v>-12.183</v>
      </c>
      <c r="J56" s="276">
        <v>10.255800000000001</v>
      </c>
      <c r="K56" s="276">
        <v>45.862499999999997</v>
      </c>
      <c r="L56" s="277">
        <f t="shared" si="0"/>
        <v>4.4718598256596263</v>
      </c>
      <c r="M56" s="276">
        <f t="shared" si="1"/>
        <v>13.421882</v>
      </c>
      <c r="N56" s="276">
        <f t="shared" si="2"/>
        <v>-26.050724099999996</v>
      </c>
    </row>
    <row r="57" spans="1:14" s="278" customFormat="1" x14ac:dyDescent="0.2">
      <c r="A57" s="275" t="s">
        <v>301</v>
      </c>
      <c r="B57" s="275">
        <v>77</v>
      </c>
      <c r="C57" s="275" t="s">
        <v>302</v>
      </c>
      <c r="D57" s="275" t="s">
        <v>303</v>
      </c>
      <c r="E57" s="275">
        <v>0.86</v>
      </c>
      <c r="F57" s="275">
        <v>2595</v>
      </c>
      <c r="G57" s="275">
        <v>14.336</v>
      </c>
      <c r="H57" s="275">
        <v>2129</v>
      </c>
      <c r="I57" s="275">
        <v>-12.510999999999999</v>
      </c>
      <c r="J57" s="276">
        <v>9.8681999999999999</v>
      </c>
      <c r="K57" s="276">
        <v>43.232799999999997</v>
      </c>
      <c r="L57" s="277">
        <f t="shared" si="0"/>
        <v>4.381021868223181</v>
      </c>
      <c r="M57" s="276">
        <f t="shared" si="1"/>
        <v>13.6977992</v>
      </c>
      <c r="N57" s="276">
        <f t="shared" si="2"/>
        <v>-26.3828897</v>
      </c>
    </row>
    <row r="58" spans="1:14" s="278" customFormat="1" x14ac:dyDescent="0.2">
      <c r="A58" s="275" t="s">
        <v>304</v>
      </c>
      <c r="B58" s="275">
        <v>78</v>
      </c>
      <c r="C58" s="275" t="s">
        <v>305</v>
      </c>
      <c r="D58" s="275" t="s">
        <v>306</v>
      </c>
      <c r="E58" s="275">
        <v>0.83</v>
      </c>
      <c r="F58" s="275">
        <v>2632</v>
      </c>
      <c r="G58" s="275">
        <v>14.01</v>
      </c>
      <c r="H58" s="275">
        <v>1903</v>
      </c>
      <c r="I58" s="275">
        <v>-11.766</v>
      </c>
      <c r="J58" s="276">
        <v>10.409700000000001</v>
      </c>
      <c r="K58" s="276">
        <v>40.140700000000002</v>
      </c>
      <c r="L58" s="277">
        <f t="shared" si="0"/>
        <v>3.8560861504173989</v>
      </c>
      <c r="M58" s="276">
        <f t="shared" si="1"/>
        <v>13.371896999999999</v>
      </c>
      <c r="N58" s="276">
        <f t="shared" si="2"/>
        <v>-25.628428199999998</v>
      </c>
    </row>
    <row r="59" spans="1:14" s="278" customFormat="1" x14ac:dyDescent="0.2">
      <c r="A59" s="275" t="s">
        <v>307</v>
      </c>
      <c r="B59" s="275">
        <v>79</v>
      </c>
      <c r="C59" s="275" t="s">
        <v>308</v>
      </c>
      <c r="D59" s="275" t="s">
        <v>309</v>
      </c>
      <c r="E59" s="275">
        <v>0.86</v>
      </c>
      <c r="F59" s="275">
        <v>2931</v>
      </c>
      <c r="G59" s="275">
        <v>13.605</v>
      </c>
      <c r="H59" s="275">
        <v>2331</v>
      </c>
      <c r="I59" s="275">
        <v>-13.821999999999999</v>
      </c>
      <c r="J59" s="276">
        <v>11.1212</v>
      </c>
      <c r="K59" s="276">
        <v>47.457700000000003</v>
      </c>
      <c r="L59" s="277">
        <f t="shared" si="0"/>
        <v>4.2673182750062946</v>
      </c>
      <c r="M59" s="276">
        <f t="shared" si="1"/>
        <v>12.9670185</v>
      </c>
      <c r="N59" s="276">
        <f t="shared" si="2"/>
        <v>-27.710539399999998</v>
      </c>
    </row>
    <row r="60" spans="1:14" s="278" customFormat="1" x14ac:dyDescent="0.2">
      <c r="A60" s="275" t="s">
        <v>310</v>
      </c>
      <c r="B60" s="275">
        <v>80</v>
      </c>
      <c r="C60" s="275" t="s">
        <v>311</v>
      </c>
      <c r="D60" s="275" t="s">
        <v>312</v>
      </c>
      <c r="E60" s="275">
        <v>0.78</v>
      </c>
      <c r="F60" s="275">
        <v>2447</v>
      </c>
      <c r="G60" s="275">
        <v>15.454000000000001</v>
      </c>
      <c r="H60" s="275">
        <v>2111</v>
      </c>
      <c r="I60" s="275">
        <v>-14.903</v>
      </c>
      <c r="J60" s="276">
        <v>10.252599999999999</v>
      </c>
      <c r="K60" s="276">
        <v>47.313800000000001</v>
      </c>
      <c r="L60" s="277">
        <f t="shared" si="0"/>
        <v>4.614809901878548</v>
      </c>
      <c r="M60" s="276">
        <f t="shared" si="1"/>
        <v>14.8154638</v>
      </c>
      <c r="N60" s="276">
        <f t="shared" si="2"/>
        <v>-28.805268099999999</v>
      </c>
    </row>
    <row r="61" spans="1:14" s="278" customFormat="1" x14ac:dyDescent="0.2">
      <c r="A61" s="275" t="s">
        <v>313</v>
      </c>
      <c r="B61" s="275">
        <v>81</v>
      </c>
      <c r="C61" s="275" t="s">
        <v>314</v>
      </c>
      <c r="D61" s="275" t="s">
        <v>315</v>
      </c>
      <c r="E61" s="275">
        <v>0.79</v>
      </c>
      <c r="F61" s="275">
        <v>2710</v>
      </c>
      <c r="G61" s="275">
        <v>13.42</v>
      </c>
      <c r="H61" s="275">
        <v>2044</v>
      </c>
      <c r="I61" s="275">
        <v>-13.53</v>
      </c>
      <c r="J61" s="276">
        <v>11.230600000000001</v>
      </c>
      <c r="K61" s="276">
        <v>45.303699999999999</v>
      </c>
      <c r="L61" s="277">
        <f t="shared" si="0"/>
        <v>4.0339518814667068</v>
      </c>
      <c r="M61" s="276">
        <f t="shared" si="1"/>
        <v>12.782074</v>
      </c>
      <c r="N61" s="276">
        <f t="shared" si="2"/>
        <v>-27.414831</v>
      </c>
    </row>
    <row r="62" spans="1:14" s="278" customFormat="1" x14ac:dyDescent="0.2">
      <c r="A62" s="275" t="s">
        <v>316</v>
      </c>
      <c r="B62" s="275">
        <v>82</v>
      </c>
      <c r="C62" s="275" t="s">
        <v>317</v>
      </c>
      <c r="D62" s="275" t="s">
        <v>318</v>
      </c>
      <c r="E62" s="275">
        <v>0.86</v>
      </c>
      <c r="F62" s="275">
        <v>2696</v>
      </c>
      <c r="G62" s="275">
        <v>14.055</v>
      </c>
      <c r="H62" s="275">
        <v>2200</v>
      </c>
      <c r="I62" s="275">
        <v>-12.407999999999999</v>
      </c>
      <c r="J62" s="276">
        <v>10.2224</v>
      </c>
      <c r="K62" s="276">
        <v>44.614899999999999</v>
      </c>
      <c r="L62" s="277">
        <f t="shared" si="0"/>
        <v>4.3644251839098445</v>
      </c>
      <c r="M62" s="276">
        <f t="shared" si="1"/>
        <v>13.416883499999999</v>
      </c>
      <c r="N62" s="276">
        <f t="shared" si="2"/>
        <v>-26.278581599999995</v>
      </c>
    </row>
    <row r="63" spans="1:14" s="278" customFormat="1" x14ac:dyDescent="0.2">
      <c r="A63" s="275" t="s">
        <v>319</v>
      </c>
      <c r="B63" s="275">
        <v>83</v>
      </c>
      <c r="C63" s="275" t="s">
        <v>320</v>
      </c>
      <c r="D63" s="275" t="s">
        <v>321</v>
      </c>
      <c r="E63" s="275">
        <v>0.79</v>
      </c>
      <c r="F63" s="275">
        <v>2433</v>
      </c>
      <c r="G63" s="275">
        <v>13.006</v>
      </c>
      <c r="H63" s="275">
        <v>1994</v>
      </c>
      <c r="I63" s="275">
        <v>-15.302</v>
      </c>
      <c r="J63" s="276">
        <v>10.0588</v>
      </c>
      <c r="K63" s="276">
        <v>44.090899999999998</v>
      </c>
      <c r="L63" s="277">
        <f t="shared" si="0"/>
        <v>4.3833161013242137</v>
      </c>
      <c r="M63" s="276">
        <f t="shared" si="1"/>
        <v>12.3681982</v>
      </c>
      <c r="N63" s="276">
        <f t="shared" si="2"/>
        <v>-29.209335399999997</v>
      </c>
    </row>
    <row r="64" spans="1:14" s="278" customFormat="1" x14ac:dyDescent="0.2">
      <c r="A64" s="275" t="s">
        <v>322</v>
      </c>
      <c r="B64" s="275">
        <v>84</v>
      </c>
      <c r="C64" s="275" t="s">
        <v>323</v>
      </c>
      <c r="D64" s="275" t="s">
        <v>324</v>
      </c>
      <c r="E64" s="275">
        <v>0.84</v>
      </c>
      <c r="F64" s="275">
        <v>2481</v>
      </c>
      <c r="G64" s="275">
        <v>13.929</v>
      </c>
      <c r="H64" s="275">
        <v>2032</v>
      </c>
      <c r="I64" s="275">
        <v>-13.534000000000001</v>
      </c>
      <c r="J64" s="276">
        <v>9.6532</v>
      </c>
      <c r="K64" s="276">
        <v>42.341200000000001</v>
      </c>
      <c r="L64" s="277">
        <f t="shared" si="0"/>
        <v>4.3862346165002277</v>
      </c>
      <c r="M64" s="276">
        <f t="shared" si="1"/>
        <v>13.290921300000001</v>
      </c>
      <c r="N64" s="276">
        <f t="shared" si="2"/>
        <v>-27.418881800000001</v>
      </c>
    </row>
    <row r="65" spans="1:14" s="278" customFormat="1" x14ac:dyDescent="0.2">
      <c r="A65" s="275" t="s">
        <v>325</v>
      </c>
      <c r="B65" s="275">
        <v>85</v>
      </c>
      <c r="C65" s="275" t="s">
        <v>326</v>
      </c>
      <c r="D65" s="275" t="s">
        <v>327</v>
      </c>
      <c r="E65" s="275">
        <v>0.82</v>
      </c>
      <c r="F65" s="275">
        <v>2481</v>
      </c>
      <c r="G65" s="275">
        <v>13.346</v>
      </c>
      <c r="H65" s="275">
        <v>2195</v>
      </c>
      <c r="I65" s="275">
        <v>-12.901</v>
      </c>
      <c r="J65" s="276">
        <v>9.8430999999999997</v>
      </c>
      <c r="K65" s="276">
        <v>46.500599999999999</v>
      </c>
      <c r="L65" s="277">
        <f t="shared" si="0"/>
        <v>4.7241824222043869</v>
      </c>
      <c r="M65" s="276">
        <f t="shared" si="1"/>
        <v>12.7080962</v>
      </c>
      <c r="N65" s="276">
        <f t="shared" si="2"/>
        <v>-26.777842700000001</v>
      </c>
    </row>
    <row r="66" spans="1:14" s="278" customFormat="1" x14ac:dyDescent="0.2">
      <c r="A66" s="275" t="s">
        <v>328</v>
      </c>
      <c r="B66" s="275">
        <v>86</v>
      </c>
      <c r="C66" s="275" t="s">
        <v>329</v>
      </c>
      <c r="D66" s="275" t="s">
        <v>330</v>
      </c>
      <c r="E66" s="275">
        <v>0.75</v>
      </c>
      <c r="F66" s="275">
        <v>2531</v>
      </c>
      <c r="G66" s="275">
        <v>15.182</v>
      </c>
      <c r="H66" s="275">
        <v>1853</v>
      </c>
      <c r="I66" s="275">
        <v>-14.266</v>
      </c>
      <c r="J66" s="276">
        <v>11.019399999999999</v>
      </c>
      <c r="K66" s="276">
        <v>43.097099999999998</v>
      </c>
      <c r="L66" s="277">
        <f t="shared" ref="L66:L73" si="3">K66/J66</f>
        <v>3.9110205637330528</v>
      </c>
      <c r="M66" s="276">
        <f t="shared" ref="M66:M73" si="4">0.9997*G66 - 0.6339</f>
        <v>14.543545400000001</v>
      </c>
      <c r="N66" s="276">
        <f t="shared" ref="N66:N73" si="5">1.0127*I66 - 13.713</f>
        <v>-28.160178199999997</v>
      </c>
    </row>
    <row r="67" spans="1:14" s="278" customFormat="1" x14ac:dyDescent="0.2">
      <c r="A67" s="275" t="s">
        <v>331</v>
      </c>
      <c r="B67" s="275">
        <v>87</v>
      </c>
      <c r="C67" s="275" t="s">
        <v>332</v>
      </c>
      <c r="D67" s="275" t="s">
        <v>333</v>
      </c>
      <c r="E67" s="275">
        <v>0.75</v>
      </c>
      <c r="F67" s="275">
        <v>2186</v>
      </c>
      <c r="G67" s="275">
        <v>13.186</v>
      </c>
      <c r="H67" s="275">
        <v>1815</v>
      </c>
      <c r="I67" s="275">
        <v>-13.058</v>
      </c>
      <c r="J67" s="276">
        <v>9.4967000000000006</v>
      </c>
      <c r="K67" s="276">
        <v>42.171999999999997</v>
      </c>
      <c r="L67" s="277">
        <f t="shared" si="3"/>
        <v>4.4407004538418606</v>
      </c>
      <c r="M67" s="276">
        <f t="shared" si="4"/>
        <v>12.548144199999999</v>
      </c>
      <c r="N67" s="276">
        <f t="shared" si="5"/>
        <v>-26.936836599999999</v>
      </c>
    </row>
    <row r="68" spans="1:14" s="278" customFormat="1" x14ac:dyDescent="0.2">
      <c r="A68" s="275" t="s">
        <v>334</v>
      </c>
      <c r="B68" s="275">
        <v>88</v>
      </c>
      <c r="C68" s="275" t="s">
        <v>335</v>
      </c>
      <c r="D68" s="275" t="s">
        <v>336</v>
      </c>
      <c r="E68" s="275">
        <v>0.86</v>
      </c>
      <c r="F68" s="275">
        <v>2554</v>
      </c>
      <c r="G68" s="275">
        <v>13.601000000000001</v>
      </c>
      <c r="H68" s="275">
        <v>2164</v>
      </c>
      <c r="I68" s="275">
        <v>-15.673</v>
      </c>
      <c r="J68" s="276">
        <v>9.6760000000000002</v>
      </c>
      <c r="K68" s="276">
        <v>43.981400000000001</v>
      </c>
      <c r="L68" s="277">
        <f t="shared" si="3"/>
        <v>4.5454113269946257</v>
      </c>
      <c r="M68" s="276">
        <f t="shared" si="4"/>
        <v>12.9630197</v>
      </c>
      <c r="N68" s="276">
        <f t="shared" si="5"/>
        <v>-29.585047099999997</v>
      </c>
    </row>
    <row r="69" spans="1:14" s="278" customFormat="1" x14ac:dyDescent="0.2">
      <c r="A69" s="275" t="s">
        <v>337</v>
      </c>
      <c r="B69" s="275">
        <v>89</v>
      </c>
      <c r="C69" s="275" t="s">
        <v>338</v>
      </c>
      <c r="D69" s="275" t="s">
        <v>339</v>
      </c>
      <c r="E69" s="275">
        <v>0.83</v>
      </c>
      <c r="F69" s="275">
        <v>2759</v>
      </c>
      <c r="G69" s="275">
        <v>13.599</v>
      </c>
      <c r="H69" s="275">
        <v>2153</v>
      </c>
      <c r="I69" s="275">
        <v>-14.132999999999999</v>
      </c>
      <c r="J69" s="276">
        <v>10.829499999999999</v>
      </c>
      <c r="K69" s="276">
        <v>45.323999999999998</v>
      </c>
      <c r="L69" s="277">
        <f t="shared" si="3"/>
        <v>4.1852347753820585</v>
      </c>
      <c r="M69" s="276">
        <f t="shared" si="4"/>
        <v>12.961020299999999</v>
      </c>
      <c r="N69" s="276">
        <f t="shared" si="5"/>
        <v>-28.025489099999998</v>
      </c>
    </row>
    <row r="70" spans="1:14" s="278" customFormat="1" x14ac:dyDescent="0.2">
      <c r="A70" s="275" t="s">
        <v>340</v>
      </c>
      <c r="B70" s="275">
        <v>90</v>
      </c>
      <c r="C70" s="275" t="s">
        <v>341</v>
      </c>
      <c r="D70" s="275" t="s">
        <v>342</v>
      </c>
      <c r="E70" s="275">
        <v>0.82</v>
      </c>
      <c r="F70" s="275">
        <v>2512</v>
      </c>
      <c r="G70" s="275">
        <v>13.895</v>
      </c>
      <c r="H70" s="275">
        <v>2194</v>
      </c>
      <c r="I70" s="275">
        <v>-15.189</v>
      </c>
      <c r="J70" s="276">
        <v>9.9710999999999999</v>
      </c>
      <c r="K70" s="276">
        <v>46.683199999999999</v>
      </c>
      <c r="L70" s="277">
        <f t="shared" si="3"/>
        <v>4.6818505480839629</v>
      </c>
      <c r="M70" s="276">
        <f t="shared" si="4"/>
        <v>13.2569315</v>
      </c>
      <c r="N70" s="276">
        <f t="shared" si="5"/>
        <v>-29.094900299999999</v>
      </c>
    </row>
    <row r="71" spans="1:14" s="278" customFormat="1" x14ac:dyDescent="0.2">
      <c r="A71" s="275" t="s">
        <v>343</v>
      </c>
      <c r="B71" s="275">
        <v>91</v>
      </c>
      <c r="C71" s="275" t="s">
        <v>344</v>
      </c>
      <c r="D71" s="275" t="s">
        <v>345</v>
      </c>
      <c r="E71" s="275">
        <v>0.85</v>
      </c>
      <c r="F71" s="275">
        <v>2669</v>
      </c>
      <c r="G71" s="275">
        <v>13.795</v>
      </c>
      <c r="H71" s="275">
        <v>2003</v>
      </c>
      <c r="I71" s="275">
        <v>-14.045999999999999</v>
      </c>
      <c r="J71" s="276">
        <v>10.2293</v>
      </c>
      <c r="K71" s="276">
        <v>41.1571</v>
      </c>
      <c r="L71" s="277">
        <f t="shared" si="3"/>
        <v>4.0234522401337331</v>
      </c>
      <c r="M71" s="276">
        <f t="shared" si="4"/>
        <v>13.1569615</v>
      </c>
      <c r="N71" s="276">
        <f t="shared" si="5"/>
        <v>-27.937384199999997</v>
      </c>
    </row>
    <row r="72" spans="1:14" s="278" customFormat="1" x14ac:dyDescent="0.2">
      <c r="A72" s="275" t="s">
        <v>346</v>
      </c>
      <c r="B72" s="275">
        <v>92</v>
      </c>
      <c r="C72" s="275" t="s">
        <v>347</v>
      </c>
      <c r="D72" s="275" t="s">
        <v>348</v>
      </c>
      <c r="E72" s="275">
        <v>0.83</v>
      </c>
      <c r="F72" s="275">
        <v>2639</v>
      </c>
      <c r="G72" s="275">
        <v>15.034000000000001</v>
      </c>
      <c r="H72" s="275">
        <v>1972</v>
      </c>
      <c r="I72" s="275">
        <v>-11.978</v>
      </c>
      <c r="J72" s="276">
        <v>10.3492</v>
      </c>
      <c r="K72" s="276">
        <v>41.424900000000001</v>
      </c>
      <c r="L72" s="277">
        <f t="shared" si="3"/>
        <v>4.0027151857148384</v>
      </c>
      <c r="M72" s="276">
        <f t="shared" si="4"/>
        <v>14.3955898</v>
      </c>
      <c r="N72" s="276">
        <f t="shared" si="5"/>
        <v>-25.843120599999999</v>
      </c>
    </row>
    <row r="73" spans="1:14" s="278" customFormat="1" x14ac:dyDescent="0.2">
      <c r="A73" s="275" t="s">
        <v>349</v>
      </c>
      <c r="B73" s="275">
        <v>93</v>
      </c>
      <c r="C73" s="275" t="s">
        <v>350</v>
      </c>
      <c r="D73" s="275" t="s">
        <v>351</v>
      </c>
      <c r="E73" s="275">
        <v>0.83</v>
      </c>
      <c r="F73" s="275">
        <v>2601</v>
      </c>
      <c r="G73" s="275">
        <v>14.361000000000001</v>
      </c>
      <c r="H73" s="275">
        <v>2167</v>
      </c>
      <c r="I73" s="275">
        <v>-12.895</v>
      </c>
      <c r="J73" s="276">
        <v>10.171799999999999</v>
      </c>
      <c r="K73" s="276">
        <v>45.620699999999999</v>
      </c>
      <c r="L73" s="277">
        <f t="shared" si="3"/>
        <v>4.4850174010499622</v>
      </c>
      <c r="M73" s="276">
        <f t="shared" si="4"/>
        <v>13.7227917</v>
      </c>
      <c r="N73" s="276">
        <f t="shared" si="5"/>
        <v>-26.771766499999998</v>
      </c>
    </row>
    <row r="74" spans="1:14" s="271" customFormat="1" x14ac:dyDescent="0.2">
      <c r="B74" s="272"/>
      <c r="C74" s="272"/>
      <c r="D74" s="272"/>
      <c r="E74" s="272"/>
      <c r="F74" s="272"/>
      <c r="G74" s="273"/>
      <c r="H74" s="272"/>
      <c r="I74" s="273"/>
      <c r="J74" s="274"/>
      <c r="K74" s="274"/>
      <c r="L74" s="274"/>
      <c r="M74" s="274"/>
      <c r="N74" s="274"/>
    </row>
    <row r="75" spans="1:14" x14ac:dyDescent="0.2">
      <c r="B75" s="285"/>
      <c r="C75" s="285"/>
      <c r="D75" s="285"/>
      <c r="E75" s="285"/>
      <c r="F75" s="285"/>
      <c r="G75" s="285"/>
      <c r="H75" s="285"/>
      <c r="I75" s="285"/>
      <c r="J75" s="286"/>
      <c r="K75" s="286"/>
    </row>
    <row r="76" spans="1:14" x14ac:dyDescent="0.2">
      <c r="C76" s="274" t="s">
        <v>352</v>
      </c>
      <c r="D76" s="274"/>
      <c r="E76" s="285"/>
      <c r="F76" s="285"/>
      <c r="G76" s="285"/>
      <c r="H76" s="285"/>
      <c r="I76" s="285"/>
      <c r="J76" s="286"/>
      <c r="K76" s="286"/>
    </row>
    <row r="77" spans="1:14" s="278" customFormat="1" x14ac:dyDescent="0.2">
      <c r="A77" s="275" t="s">
        <v>353</v>
      </c>
      <c r="B77" s="275">
        <v>8</v>
      </c>
      <c r="C77" s="275" t="s">
        <v>354</v>
      </c>
      <c r="D77" s="275" t="s">
        <v>355</v>
      </c>
      <c r="E77" s="275">
        <v>0.78100000000000003</v>
      </c>
      <c r="F77" s="275">
        <v>3172</v>
      </c>
      <c r="G77" s="275">
        <v>7.484</v>
      </c>
      <c r="H77" s="275">
        <v>2283</v>
      </c>
      <c r="I77" s="275">
        <v>-3.92</v>
      </c>
      <c r="J77" s="276">
        <v>12.9086</v>
      </c>
      <c r="K77" s="276">
        <v>49.593400000000003</v>
      </c>
      <c r="L77" s="277">
        <v>3.8418883535007673</v>
      </c>
      <c r="M77" s="276">
        <f t="shared" ref="M77:M84" si="6">0.9997*G77 - 0.6339</f>
        <v>6.8478548000000004</v>
      </c>
      <c r="N77" s="276">
        <f t="shared" ref="N77:N84" si="7">1.0127*I77 - 13.713</f>
        <v>-17.682783999999998</v>
      </c>
    </row>
    <row r="78" spans="1:14" s="278" customFormat="1" x14ac:dyDescent="0.2">
      <c r="A78" s="275" t="s">
        <v>356</v>
      </c>
      <c r="B78" s="275">
        <v>9</v>
      </c>
      <c r="C78" s="275" t="s">
        <v>357</v>
      </c>
      <c r="D78" s="275" t="s">
        <v>355</v>
      </c>
      <c r="E78" s="275">
        <v>0.72899999999999998</v>
      </c>
      <c r="F78" s="275">
        <v>2956</v>
      </c>
      <c r="G78" s="275">
        <v>7.5369999999999999</v>
      </c>
      <c r="H78" s="275">
        <v>2134</v>
      </c>
      <c r="I78" s="275">
        <v>-4.0810000000000004</v>
      </c>
      <c r="J78" s="276">
        <v>12.9124</v>
      </c>
      <c r="K78" s="276">
        <v>49.729199999999999</v>
      </c>
      <c r="L78" s="277">
        <v>3.8512747436572594</v>
      </c>
      <c r="M78" s="276">
        <f t="shared" si="6"/>
        <v>6.9008389000000001</v>
      </c>
      <c r="N78" s="276">
        <f t="shared" si="7"/>
        <v>-17.845828699999998</v>
      </c>
    </row>
    <row r="79" spans="1:14" s="278" customFormat="1" x14ac:dyDescent="0.2">
      <c r="A79" s="275" t="s">
        <v>358</v>
      </c>
      <c r="B79" s="275">
        <v>38</v>
      </c>
      <c r="C79" s="275" t="s">
        <v>359</v>
      </c>
      <c r="D79" s="275" t="s">
        <v>355</v>
      </c>
      <c r="E79" s="275">
        <v>0.78800000000000003</v>
      </c>
      <c r="F79" s="275">
        <v>3085</v>
      </c>
      <c r="G79" s="275">
        <v>7.4710000000000001</v>
      </c>
      <c r="H79" s="275">
        <v>2231</v>
      </c>
      <c r="I79" s="275">
        <v>-3.9220000000000002</v>
      </c>
      <c r="J79" s="276">
        <v>12.9124</v>
      </c>
      <c r="K79" s="276">
        <v>49.620199999999997</v>
      </c>
      <c r="L79" s="277">
        <v>3.8428332455624048</v>
      </c>
      <c r="M79" s="276">
        <f t="shared" si="6"/>
        <v>6.8348587000000007</v>
      </c>
      <c r="N79" s="276">
        <f t="shared" si="7"/>
        <v>-17.684809399999999</v>
      </c>
    </row>
    <row r="80" spans="1:14" s="278" customFormat="1" x14ac:dyDescent="0.2">
      <c r="A80" s="275" t="s">
        <v>360</v>
      </c>
      <c r="B80" s="275">
        <v>39</v>
      </c>
      <c r="C80" s="275" t="s">
        <v>361</v>
      </c>
      <c r="D80" s="275" t="s">
        <v>355</v>
      </c>
      <c r="E80" s="275">
        <v>0.76700000000000002</v>
      </c>
      <c r="F80" s="275">
        <v>2988</v>
      </c>
      <c r="G80" s="275">
        <v>7.5069999999999997</v>
      </c>
      <c r="H80" s="275">
        <v>2170</v>
      </c>
      <c r="I80" s="275">
        <v>-3.8969999999999998</v>
      </c>
      <c r="J80" s="276">
        <v>12.8445</v>
      </c>
      <c r="K80" s="276">
        <v>49.494500000000002</v>
      </c>
      <c r="L80" s="277">
        <v>3.8533613608937678</v>
      </c>
      <c r="M80" s="276">
        <f t="shared" si="6"/>
        <v>6.8708479000000002</v>
      </c>
      <c r="N80" s="276">
        <f t="shared" si="7"/>
        <v>-17.659491899999999</v>
      </c>
    </row>
    <row r="81" spans="1:14" s="278" customFormat="1" x14ac:dyDescent="0.2">
      <c r="A81" s="275" t="s">
        <v>362</v>
      </c>
      <c r="B81" s="275">
        <v>68</v>
      </c>
      <c r="C81" s="275" t="s">
        <v>363</v>
      </c>
      <c r="D81" s="275" t="s">
        <v>355</v>
      </c>
      <c r="E81" s="275">
        <v>0.74199999999999999</v>
      </c>
      <c r="F81" s="275">
        <v>2908</v>
      </c>
      <c r="G81" s="275">
        <v>7.452</v>
      </c>
      <c r="H81" s="275">
        <v>2100</v>
      </c>
      <c r="I81" s="275">
        <v>-3.9630000000000001</v>
      </c>
      <c r="J81" s="276">
        <v>12.860099999999999</v>
      </c>
      <c r="K81" s="276">
        <v>49.565899999999999</v>
      </c>
      <c r="L81" s="277">
        <v>3.8542390805670252</v>
      </c>
      <c r="M81" s="276">
        <f t="shared" si="6"/>
        <v>6.8158644000000006</v>
      </c>
      <c r="N81" s="276">
        <f t="shared" si="7"/>
        <v>-17.726330099999998</v>
      </c>
    </row>
    <row r="82" spans="1:14" s="278" customFormat="1" x14ac:dyDescent="0.2">
      <c r="A82" s="275" t="s">
        <v>364</v>
      </c>
      <c r="B82" s="275">
        <v>69</v>
      </c>
      <c r="C82" s="275" t="s">
        <v>365</v>
      </c>
      <c r="D82" s="275" t="s">
        <v>355</v>
      </c>
      <c r="E82" s="275">
        <v>0.71299999999999997</v>
      </c>
      <c r="F82" s="275">
        <v>2802</v>
      </c>
      <c r="G82" s="275">
        <v>7.4669999999999996</v>
      </c>
      <c r="H82" s="275">
        <v>2029</v>
      </c>
      <c r="I82" s="275">
        <v>-3.9609999999999999</v>
      </c>
      <c r="J82" s="276">
        <v>12.9422</v>
      </c>
      <c r="K82" s="276">
        <v>49.898400000000002</v>
      </c>
      <c r="L82" s="277">
        <v>3.8554805210860597</v>
      </c>
      <c r="M82" s="276">
        <f t="shared" si="6"/>
        <v>6.8308599000000001</v>
      </c>
      <c r="N82" s="276">
        <f t="shared" si="7"/>
        <v>-17.724304699999998</v>
      </c>
    </row>
    <row r="83" spans="1:14" s="278" customFormat="1" x14ac:dyDescent="0.2">
      <c r="A83" s="275" t="s">
        <v>366</v>
      </c>
      <c r="B83" s="275">
        <v>98</v>
      </c>
      <c r="C83" s="275" t="s">
        <v>367</v>
      </c>
      <c r="D83" s="275" t="s">
        <v>355</v>
      </c>
      <c r="E83" s="275">
        <v>0.77300000000000002</v>
      </c>
      <c r="F83" s="275">
        <v>3081</v>
      </c>
      <c r="G83" s="275">
        <v>7.4649999999999999</v>
      </c>
      <c r="H83" s="275">
        <v>2213</v>
      </c>
      <c r="I83" s="275">
        <v>-3.9860000000000002</v>
      </c>
      <c r="J83" s="276">
        <v>12.9657</v>
      </c>
      <c r="K83" s="276">
        <v>49.912599999999998</v>
      </c>
      <c r="L83" s="277">
        <v>3.8495877584704257</v>
      </c>
      <c r="M83" s="276">
        <f t="shared" si="6"/>
        <v>6.8288605000000002</v>
      </c>
      <c r="N83" s="276">
        <f t="shared" si="7"/>
        <v>-17.749622199999997</v>
      </c>
    </row>
    <row r="84" spans="1:14" s="278" customFormat="1" x14ac:dyDescent="0.2">
      <c r="A84" s="275" t="s">
        <v>368</v>
      </c>
      <c r="B84" s="275">
        <v>99</v>
      </c>
      <c r="C84" s="275" t="s">
        <v>369</v>
      </c>
      <c r="D84" s="275" t="s">
        <v>355</v>
      </c>
      <c r="E84" s="275">
        <v>0.76900000000000002</v>
      </c>
      <c r="F84" s="275">
        <v>3052</v>
      </c>
      <c r="G84" s="275">
        <v>7.4210000000000003</v>
      </c>
      <c r="H84" s="275">
        <v>2192</v>
      </c>
      <c r="I84" s="275">
        <v>-3.9980000000000002</v>
      </c>
      <c r="J84" s="276">
        <v>12.9223</v>
      </c>
      <c r="K84" s="276">
        <v>49.8506</v>
      </c>
      <c r="L84" s="277">
        <v>3.8577188271437746</v>
      </c>
      <c r="M84" s="276">
        <f t="shared" si="6"/>
        <v>6.7848737000000012</v>
      </c>
      <c r="N84" s="276">
        <f t="shared" si="7"/>
        <v>-17.761774599999999</v>
      </c>
    </row>
    <row r="85" spans="1:14" x14ac:dyDescent="0.2">
      <c r="B85" s="285"/>
      <c r="C85" s="285"/>
      <c r="D85" s="285"/>
      <c r="E85" s="285"/>
      <c r="F85" s="287" t="s">
        <v>0</v>
      </c>
      <c r="G85" s="288">
        <f>AVERAGE(G77:G84)</f>
        <v>7.4754999999999994</v>
      </c>
      <c r="H85" s="289"/>
      <c r="I85" s="288">
        <f>AVERAGE(I77:I84)</f>
        <v>-3.9660000000000002</v>
      </c>
      <c r="J85" s="288">
        <f>AVERAGE(J77:J84)</f>
        <v>12.908525000000001</v>
      </c>
      <c r="K85" s="288">
        <f>AVERAGE(K77:K84)</f>
        <v>49.708099999999995</v>
      </c>
      <c r="M85" s="290">
        <f>AVERAGE(M77:M84)</f>
        <v>6.8393573500000002</v>
      </c>
      <c r="N85" s="290">
        <f>AVERAGE(N77:N84)</f>
        <v>-17.7293682</v>
      </c>
    </row>
    <row r="86" spans="1:14" x14ac:dyDescent="0.2">
      <c r="B86" s="285"/>
      <c r="C86" s="285"/>
      <c r="D86" s="285"/>
      <c r="E86" s="285"/>
      <c r="F86" s="287" t="s">
        <v>370</v>
      </c>
      <c r="G86" s="288">
        <f>STDEV(G77:G84)</f>
        <v>3.4993877015435451E-2</v>
      </c>
      <c r="H86" s="289"/>
      <c r="I86" s="288">
        <f>STDEV(I77:I84)</f>
        <v>5.7935925198200199E-2</v>
      </c>
      <c r="J86" s="288">
        <f>STDEV(J77:J84)</f>
        <v>3.9761709865504764E-2</v>
      </c>
      <c r="K86" s="288">
        <f>STDEV(K77:K84)</f>
        <v>0.16279439267282569</v>
      </c>
      <c r="M86" s="290">
        <f>STDEV(M77:M84)</f>
        <v>3.4983378852330632E-2</v>
      </c>
      <c r="N86" s="290">
        <f>STDEV(N77:N84)</f>
        <v>5.8671711448217062E-2</v>
      </c>
    </row>
    <row r="88" spans="1:14" x14ac:dyDescent="0.2">
      <c r="C88" s="285"/>
      <c r="D88" s="285"/>
      <c r="E88" s="285"/>
    </row>
    <row r="89" spans="1:14" x14ac:dyDescent="0.2">
      <c r="B89" s="285"/>
      <c r="C89" s="274" t="s">
        <v>371</v>
      </c>
      <c r="D89" s="274"/>
      <c r="E89" s="285"/>
      <c r="F89" s="285"/>
      <c r="G89" s="285"/>
      <c r="H89" s="285"/>
      <c r="I89" s="285"/>
      <c r="M89" s="291"/>
      <c r="N89" s="291"/>
    </row>
    <row r="90" spans="1:14" s="278" customFormat="1" x14ac:dyDescent="0.2">
      <c r="A90" s="275" t="s">
        <v>372</v>
      </c>
      <c r="B90" s="275">
        <v>4</v>
      </c>
      <c r="C90" s="275" t="s">
        <v>373</v>
      </c>
      <c r="D90" s="275" t="s">
        <v>374</v>
      </c>
      <c r="E90" s="275">
        <v>0.73199999999999998</v>
      </c>
      <c r="F90" s="275">
        <v>2114</v>
      </c>
      <c r="G90" s="275">
        <v>-4.0270000000000001</v>
      </c>
      <c r="H90" s="275">
        <v>1719</v>
      </c>
      <c r="I90" s="275">
        <v>-14.38</v>
      </c>
      <c r="J90" s="276">
        <v>9.4849999999999994</v>
      </c>
      <c r="K90" s="276">
        <v>41.026800000000001</v>
      </c>
      <c r="L90" s="277">
        <v>4.3254401686874013</v>
      </c>
      <c r="M90" s="276">
        <f t="shared" ref="M90:M97" si="8">0.9997*G90 - 0.6339</f>
        <v>-4.6596919000000003</v>
      </c>
      <c r="N90" s="276">
        <f t="shared" ref="N90:N97" si="9">1.0127*I90 - 13.713</f>
        <v>-28.275625999999999</v>
      </c>
    </row>
    <row r="91" spans="1:14" s="278" customFormat="1" x14ac:dyDescent="0.2">
      <c r="A91" s="275" t="s">
        <v>375</v>
      </c>
      <c r="B91" s="275">
        <v>5</v>
      </c>
      <c r="C91" s="275" t="s">
        <v>376</v>
      </c>
      <c r="D91" s="275" t="s">
        <v>374</v>
      </c>
      <c r="E91" s="275">
        <v>1.2270000000000001</v>
      </c>
      <c r="F91" s="275">
        <v>3669</v>
      </c>
      <c r="G91" s="275">
        <v>-3.9239999999999999</v>
      </c>
      <c r="H91" s="275">
        <v>2905</v>
      </c>
      <c r="I91" s="275">
        <v>-14.307</v>
      </c>
      <c r="J91" s="276">
        <v>9.5580999999999996</v>
      </c>
      <c r="K91" s="276">
        <v>40.521900000000002</v>
      </c>
      <c r="L91" s="277">
        <v>4.2395350540379368</v>
      </c>
      <c r="M91" s="276">
        <f t="shared" si="8"/>
        <v>-4.5567228000000002</v>
      </c>
      <c r="N91" s="276">
        <f t="shared" si="9"/>
        <v>-28.201698899999997</v>
      </c>
    </row>
    <row r="92" spans="1:14" s="278" customFormat="1" x14ac:dyDescent="0.2">
      <c r="A92" s="275" t="s">
        <v>377</v>
      </c>
      <c r="B92" s="275">
        <v>34</v>
      </c>
      <c r="C92" s="275" t="s">
        <v>378</v>
      </c>
      <c r="D92" s="275" t="s">
        <v>374</v>
      </c>
      <c r="E92" s="275">
        <v>0.79800000000000004</v>
      </c>
      <c r="F92" s="275">
        <v>2267</v>
      </c>
      <c r="G92" s="275">
        <v>-3.9340000000000002</v>
      </c>
      <c r="H92" s="275">
        <v>1848</v>
      </c>
      <c r="I92" s="275">
        <v>-14.372999999999999</v>
      </c>
      <c r="J92" s="276">
        <v>9.5284999999999993</v>
      </c>
      <c r="K92" s="276">
        <v>41.113399999999999</v>
      </c>
      <c r="L92" s="277">
        <v>4.3147819698798342</v>
      </c>
      <c r="M92" s="276">
        <f t="shared" si="8"/>
        <v>-4.5667198000000004</v>
      </c>
      <c r="N92" s="276">
        <f t="shared" si="9"/>
        <v>-28.268537099999996</v>
      </c>
    </row>
    <row r="93" spans="1:14" s="278" customFormat="1" x14ac:dyDescent="0.2">
      <c r="A93" s="275" t="s">
        <v>379</v>
      </c>
      <c r="B93" s="275">
        <v>35</v>
      </c>
      <c r="C93" s="275" t="s">
        <v>380</v>
      </c>
      <c r="D93" s="275" t="s">
        <v>374</v>
      </c>
      <c r="E93" s="275">
        <v>0.85</v>
      </c>
      <c r="F93" s="275">
        <v>2407</v>
      </c>
      <c r="G93" s="275">
        <v>-4.0129999999999999</v>
      </c>
      <c r="H93" s="275">
        <v>1961</v>
      </c>
      <c r="I93" s="275">
        <v>-14.38</v>
      </c>
      <c r="J93" s="276">
        <v>9.5183</v>
      </c>
      <c r="K93" s="276">
        <v>40.959600000000002</v>
      </c>
      <c r="L93" s="277">
        <v>4.3032474286374667</v>
      </c>
      <c r="M93" s="276">
        <f t="shared" si="8"/>
        <v>-4.6456960999999994</v>
      </c>
      <c r="N93" s="276">
        <f t="shared" si="9"/>
        <v>-28.275625999999999</v>
      </c>
    </row>
    <row r="94" spans="1:14" s="278" customFormat="1" x14ac:dyDescent="0.2">
      <c r="A94" s="275" t="s">
        <v>381</v>
      </c>
      <c r="B94" s="275">
        <v>64</v>
      </c>
      <c r="C94" s="275" t="s">
        <v>382</v>
      </c>
      <c r="D94" s="275" t="s">
        <v>374</v>
      </c>
      <c r="E94" s="275">
        <v>0.8</v>
      </c>
      <c r="F94" s="275">
        <v>2319</v>
      </c>
      <c r="G94" s="275">
        <v>-3.98</v>
      </c>
      <c r="H94" s="275">
        <v>1880</v>
      </c>
      <c r="I94" s="275">
        <v>-14.446</v>
      </c>
      <c r="J94" s="276">
        <v>9.5197000000000003</v>
      </c>
      <c r="K94" s="276">
        <v>41.050899999999999</v>
      </c>
      <c r="L94" s="277">
        <v>4.3122052165509412</v>
      </c>
      <c r="M94" s="276">
        <f t="shared" si="8"/>
        <v>-4.6127060000000002</v>
      </c>
      <c r="N94" s="276">
        <f t="shared" si="9"/>
        <v>-28.342464199999998</v>
      </c>
    </row>
    <row r="95" spans="1:14" s="278" customFormat="1" x14ac:dyDescent="0.2">
      <c r="A95" s="275" t="s">
        <v>383</v>
      </c>
      <c r="B95" s="275">
        <v>65</v>
      </c>
      <c r="C95" s="275" t="s">
        <v>384</v>
      </c>
      <c r="D95" s="275" t="s">
        <v>374</v>
      </c>
      <c r="E95" s="275">
        <v>0.77600000000000002</v>
      </c>
      <c r="F95" s="275">
        <v>2232</v>
      </c>
      <c r="G95" s="275">
        <v>-4.0199999999999996</v>
      </c>
      <c r="H95" s="275">
        <v>1818</v>
      </c>
      <c r="I95" s="275">
        <v>-14.382999999999999</v>
      </c>
      <c r="J95" s="276">
        <v>9.4420000000000002</v>
      </c>
      <c r="K95" s="276">
        <v>40.863399999999999</v>
      </c>
      <c r="L95" s="277">
        <v>4.3278330862105481</v>
      </c>
      <c r="M95" s="276">
        <f t="shared" si="8"/>
        <v>-4.6526939999999994</v>
      </c>
      <c r="N95" s="276">
        <f t="shared" si="9"/>
        <v>-28.278664099999997</v>
      </c>
    </row>
    <row r="96" spans="1:14" s="278" customFormat="1" x14ac:dyDescent="0.2">
      <c r="A96" s="275" t="s">
        <v>385</v>
      </c>
      <c r="B96" s="275">
        <v>94</v>
      </c>
      <c r="C96" s="275" t="s">
        <v>386</v>
      </c>
      <c r="D96" s="275" t="s">
        <v>374</v>
      </c>
      <c r="E96" s="275">
        <v>0.85199999999999998</v>
      </c>
      <c r="F96" s="275">
        <v>2481</v>
      </c>
      <c r="G96" s="275">
        <v>-4.0060000000000002</v>
      </c>
      <c r="H96" s="275">
        <v>2008</v>
      </c>
      <c r="I96" s="275">
        <v>-14.396000000000001</v>
      </c>
      <c r="J96" s="276">
        <v>9.5115999999999996</v>
      </c>
      <c r="K96" s="276">
        <v>41.086300000000001</v>
      </c>
      <c r="L96" s="277">
        <v>4.3195992262079992</v>
      </c>
      <c r="M96" s="276">
        <f t="shared" si="8"/>
        <v>-4.6386982000000003</v>
      </c>
      <c r="N96" s="276">
        <f t="shared" si="9"/>
        <v>-28.291829199999999</v>
      </c>
    </row>
    <row r="97" spans="1:14" s="278" customFormat="1" x14ac:dyDescent="0.2">
      <c r="A97" s="275" t="s">
        <v>387</v>
      </c>
      <c r="B97" s="275">
        <v>95</v>
      </c>
      <c r="C97" s="275" t="s">
        <v>388</v>
      </c>
      <c r="D97" s="275" t="s">
        <v>374</v>
      </c>
      <c r="E97" s="275">
        <v>0.74</v>
      </c>
      <c r="F97" s="275">
        <v>2149</v>
      </c>
      <c r="G97" s="275">
        <v>-3.9620000000000002</v>
      </c>
      <c r="H97" s="275">
        <v>1749</v>
      </c>
      <c r="I97" s="275">
        <v>-14.407999999999999</v>
      </c>
      <c r="J97" s="276">
        <v>9.5164000000000009</v>
      </c>
      <c r="K97" s="276">
        <v>41.275700000000001</v>
      </c>
      <c r="L97" s="277">
        <v>4.337322937245176</v>
      </c>
      <c r="M97" s="276">
        <f t="shared" si="8"/>
        <v>-4.5947114000000004</v>
      </c>
      <c r="N97" s="276">
        <f t="shared" si="9"/>
        <v>-28.3039816</v>
      </c>
    </row>
    <row r="98" spans="1:14" x14ac:dyDescent="0.2">
      <c r="B98" s="285"/>
      <c r="C98" s="285"/>
      <c r="D98" s="285"/>
      <c r="E98" s="285"/>
      <c r="F98" s="287" t="s">
        <v>0</v>
      </c>
      <c r="G98" s="288">
        <f>AVERAGE(G90:G97)</f>
        <v>-3.98325</v>
      </c>
      <c r="I98" s="288">
        <f>AVERAGE(I90:I97)</f>
        <v>-14.384125000000001</v>
      </c>
      <c r="J98" s="288">
        <f>AVERAGE(J90:J97)</f>
        <v>9.5099499999999999</v>
      </c>
      <c r="K98" s="288">
        <f>AVERAGE(K90:K97)</f>
        <v>40.987250000000003</v>
      </c>
      <c r="M98" s="290">
        <f>AVERAGE(M90:M97)</f>
        <v>-4.6159550250000008</v>
      </c>
      <c r="N98" s="290">
        <f>AVERAGE(N90:N97)</f>
        <v>-28.279803387499996</v>
      </c>
    </row>
    <row r="99" spans="1:14" x14ac:dyDescent="0.2">
      <c r="B99" s="285"/>
      <c r="C99" s="285"/>
      <c r="D99" s="285"/>
      <c r="E99" s="285"/>
      <c r="F99" s="287" t="s">
        <v>370</v>
      </c>
      <c r="G99" s="288">
        <f>STDEV(G90:G97)</f>
        <v>3.975909599432198E-2</v>
      </c>
      <c r="I99" s="288">
        <f>STDEV(I90:I97)</f>
        <v>3.899977106159893E-2</v>
      </c>
      <c r="J99" s="288">
        <f>STDEV(J90:J97)</f>
        <v>3.404060600434209E-2</v>
      </c>
      <c r="K99" s="288">
        <f>STDEV(K90:K97)</f>
        <v>0.22270981118935859</v>
      </c>
      <c r="M99" s="290">
        <f>STDEV(M90:M97)</f>
        <v>3.9747168265523526E-2</v>
      </c>
      <c r="N99" s="290">
        <f>STDEV(N90:N97)</f>
        <v>3.9495068154082151E-2</v>
      </c>
    </row>
    <row r="100" spans="1:14" x14ac:dyDescent="0.2">
      <c r="B100" s="285"/>
      <c r="C100" s="285"/>
      <c r="D100" s="285"/>
      <c r="E100" s="285"/>
    </row>
    <row r="101" spans="1:14" s="278" customFormat="1" x14ac:dyDescent="0.2">
      <c r="A101" s="275" t="s">
        <v>389</v>
      </c>
      <c r="B101" s="275">
        <v>6</v>
      </c>
      <c r="C101" s="275" t="s">
        <v>390</v>
      </c>
      <c r="D101" s="275" t="s">
        <v>391</v>
      </c>
      <c r="E101" s="275">
        <v>0.72499999999999998</v>
      </c>
      <c r="F101" s="275">
        <v>2316</v>
      </c>
      <c r="G101" s="275">
        <v>28.509</v>
      </c>
      <c r="H101" s="275">
        <v>1878</v>
      </c>
      <c r="I101" s="275">
        <v>37.618000000000002</v>
      </c>
      <c r="J101" s="276">
        <v>10.3354</v>
      </c>
      <c r="K101" s="276">
        <v>44.583500000000001</v>
      </c>
      <c r="L101" s="277">
        <v>4.3136695241596845</v>
      </c>
      <c r="M101" s="276">
        <f t="shared" ref="M101:M106" si="10">0.9997*G101 - 0.6339</f>
        <v>27.866547300000001</v>
      </c>
      <c r="N101" s="276">
        <f t="shared" ref="N101:N106" si="11">1.0127*I101 - 13.713</f>
        <v>24.382748599999999</v>
      </c>
    </row>
    <row r="102" spans="1:14" s="278" customFormat="1" x14ac:dyDescent="0.2">
      <c r="A102" s="275" t="s">
        <v>392</v>
      </c>
      <c r="B102" s="275">
        <v>7</v>
      </c>
      <c r="C102" s="275" t="s">
        <v>393</v>
      </c>
      <c r="D102" s="275" t="s">
        <v>391</v>
      </c>
      <c r="E102" s="275">
        <v>0.72699999999999998</v>
      </c>
      <c r="F102" s="275">
        <v>2331</v>
      </c>
      <c r="G102" s="275">
        <v>28.513999999999999</v>
      </c>
      <c r="H102" s="275">
        <v>1894</v>
      </c>
      <c r="I102" s="275">
        <v>37.576999999999998</v>
      </c>
      <c r="J102" s="276">
        <v>10.31</v>
      </c>
      <c r="K102" s="276">
        <v>44.511099999999999</v>
      </c>
      <c r="L102" s="277">
        <v>4.3172744907856444</v>
      </c>
      <c r="M102" s="276">
        <f t="shared" si="10"/>
        <v>27.8715458</v>
      </c>
      <c r="N102" s="276">
        <f t="shared" si="11"/>
        <v>24.341227899999993</v>
      </c>
    </row>
    <row r="103" spans="1:14" s="278" customFormat="1" x14ac:dyDescent="0.2">
      <c r="A103" s="275" t="s">
        <v>394</v>
      </c>
      <c r="B103" s="275">
        <v>36</v>
      </c>
      <c r="C103" s="275" t="s">
        <v>395</v>
      </c>
      <c r="D103" s="275" t="s">
        <v>391</v>
      </c>
      <c r="E103" s="275">
        <v>0.73499999999999999</v>
      </c>
      <c r="F103" s="275">
        <v>2240</v>
      </c>
      <c r="G103" s="275">
        <v>28.507000000000001</v>
      </c>
      <c r="H103" s="275">
        <v>1828</v>
      </c>
      <c r="I103" s="275">
        <v>37.627000000000002</v>
      </c>
      <c r="J103" s="276">
        <v>10.231</v>
      </c>
      <c r="K103" s="276">
        <v>44.150500000000001</v>
      </c>
      <c r="L103" s="277">
        <v>4.315365066953377</v>
      </c>
      <c r="M103" s="276">
        <f t="shared" si="10"/>
        <v>27.864547900000002</v>
      </c>
      <c r="N103" s="276">
        <f t="shared" si="11"/>
        <v>24.3918629</v>
      </c>
    </row>
    <row r="104" spans="1:14" s="278" customFormat="1" x14ac:dyDescent="0.2">
      <c r="A104" s="275" t="s">
        <v>396</v>
      </c>
      <c r="B104" s="275">
        <v>37</v>
      </c>
      <c r="C104" s="275" t="s">
        <v>397</v>
      </c>
      <c r="D104" s="275" t="s">
        <v>391</v>
      </c>
      <c r="E104" s="275">
        <v>0.77200000000000002</v>
      </c>
      <c r="F104" s="275">
        <v>2369</v>
      </c>
      <c r="G104" s="275">
        <v>28.507000000000001</v>
      </c>
      <c r="H104" s="275">
        <v>1931</v>
      </c>
      <c r="I104" s="275">
        <v>37.848999999999997</v>
      </c>
      <c r="J104" s="276">
        <v>10.208399999999999</v>
      </c>
      <c r="K104" s="276">
        <v>43.959099999999999</v>
      </c>
      <c r="L104" s="277">
        <v>4.306169429097606</v>
      </c>
      <c r="M104" s="276">
        <f t="shared" si="10"/>
        <v>27.864547900000002</v>
      </c>
      <c r="N104" s="276">
        <f t="shared" si="11"/>
        <v>24.616682299999994</v>
      </c>
    </row>
    <row r="105" spans="1:14" s="278" customFormat="1" x14ac:dyDescent="0.2">
      <c r="A105" s="275" t="s">
        <v>398</v>
      </c>
      <c r="B105" s="275">
        <v>66</v>
      </c>
      <c r="C105" s="275" t="s">
        <v>399</v>
      </c>
      <c r="D105" s="275" t="s">
        <v>391</v>
      </c>
      <c r="E105" s="275">
        <v>0.77500000000000002</v>
      </c>
      <c r="F105" s="275">
        <v>2427</v>
      </c>
      <c r="G105" s="275">
        <v>28.56</v>
      </c>
      <c r="H105" s="275">
        <v>1966</v>
      </c>
      <c r="I105" s="275">
        <v>37.515999999999998</v>
      </c>
      <c r="J105" s="276">
        <v>10.2997</v>
      </c>
      <c r="K105" s="276">
        <v>44.358400000000003</v>
      </c>
      <c r="L105" s="277">
        <v>4.3067662164917433</v>
      </c>
      <c r="M105" s="276">
        <f t="shared" si="10"/>
        <v>27.917531999999998</v>
      </c>
      <c r="N105" s="276">
        <f t="shared" si="11"/>
        <v>24.279453199999992</v>
      </c>
    </row>
    <row r="106" spans="1:14" s="278" customFormat="1" x14ac:dyDescent="0.2">
      <c r="A106" s="275" t="s">
        <v>400</v>
      </c>
      <c r="B106" s="275">
        <v>67</v>
      </c>
      <c r="C106" s="275" t="s">
        <v>401</v>
      </c>
      <c r="D106" s="275" t="s">
        <v>391</v>
      </c>
      <c r="E106" s="275">
        <v>0.71699999999999997</v>
      </c>
      <c r="F106" s="275">
        <v>2235</v>
      </c>
      <c r="G106" s="275">
        <v>28.498999999999999</v>
      </c>
      <c r="H106" s="275">
        <v>1817</v>
      </c>
      <c r="I106" s="275">
        <v>37.558</v>
      </c>
      <c r="J106" s="276">
        <v>10.251200000000001</v>
      </c>
      <c r="K106" s="276">
        <v>44.335900000000002</v>
      </c>
      <c r="L106" s="277">
        <v>4.324947323240206</v>
      </c>
      <c r="M106" s="276">
        <f t="shared" si="10"/>
        <v>27.856550299999999</v>
      </c>
      <c r="N106" s="276">
        <f t="shared" si="11"/>
        <v>24.321986599999995</v>
      </c>
    </row>
    <row r="107" spans="1:14" s="278" customFormat="1" x14ac:dyDescent="0.2">
      <c r="A107" s="275" t="s">
        <v>402</v>
      </c>
      <c r="B107" s="275">
        <v>96</v>
      </c>
      <c r="C107" s="275" t="s">
        <v>403</v>
      </c>
      <c r="D107" s="275" t="s">
        <v>391</v>
      </c>
      <c r="E107" s="275">
        <v>0.71499999999999997</v>
      </c>
      <c r="F107" s="275">
        <v>2250</v>
      </c>
      <c r="G107" s="275">
        <v>28.58</v>
      </c>
      <c r="H107" s="275">
        <v>1823</v>
      </c>
      <c r="I107" s="275">
        <v>37.457000000000001</v>
      </c>
      <c r="J107" s="276">
        <v>10.374599999999999</v>
      </c>
      <c r="K107" s="276">
        <v>44.747900000000001</v>
      </c>
      <c r="L107" s="277">
        <v>4.3132168951092096</v>
      </c>
      <c r="M107" s="276">
        <f>0.9997*G107 - 0.6339</f>
        <v>27.937525999999998</v>
      </c>
      <c r="N107" s="276">
        <f>1.0127*I107 - 13.713</f>
        <v>24.219703899999999</v>
      </c>
    </row>
    <row r="108" spans="1:14" s="278" customFormat="1" x14ac:dyDescent="0.2">
      <c r="A108" s="275" t="s">
        <v>404</v>
      </c>
      <c r="B108" s="275">
        <v>97</v>
      </c>
      <c r="C108" s="275" t="s">
        <v>405</v>
      </c>
      <c r="D108" s="275" t="s">
        <v>391</v>
      </c>
      <c r="E108" s="275">
        <v>0.748</v>
      </c>
      <c r="F108" s="275">
        <v>2368</v>
      </c>
      <c r="G108" s="275">
        <v>28.562000000000001</v>
      </c>
      <c r="H108" s="275">
        <v>1912</v>
      </c>
      <c r="I108" s="275">
        <v>37.585999999999999</v>
      </c>
      <c r="J108" s="276">
        <v>10.3926</v>
      </c>
      <c r="K108" s="276">
        <v>44.665399999999998</v>
      </c>
      <c r="L108" s="277">
        <v>4.2978080557319629</v>
      </c>
      <c r="M108" s="276">
        <f>0.9997*G108 - 0.6339</f>
        <v>27.9195314</v>
      </c>
      <c r="N108" s="276">
        <f>1.0127*I108 - 13.713</f>
        <v>24.350342199999993</v>
      </c>
    </row>
    <row r="109" spans="1:14" x14ac:dyDescent="0.2">
      <c r="B109" s="285"/>
      <c r="C109" s="285"/>
      <c r="D109" s="285"/>
      <c r="E109" s="285"/>
      <c r="F109" s="287" t="s">
        <v>0</v>
      </c>
      <c r="G109" s="288">
        <f>AVERAGE(G101:G108)</f>
        <v>28.52975</v>
      </c>
      <c r="I109" s="288">
        <f>AVERAGE(I101:I108)</f>
        <v>37.598500000000001</v>
      </c>
      <c r="J109" s="288">
        <f>AVERAGE(J101:J108)</f>
        <v>10.3003625</v>
      </c>
      <c r="K109" s="288">
        <f>AVERAGE(K101:K108)</f>
        <v>44.413975000000001</v>
      </c>
      <c r="M109" s="290">
        <f>AVERAGE(M101:M108)</f>
        <v>27.887291075000004</v>
      </c>
      <c r="N109" s="290">
        <f>AVERAGE(N101:N108)</f>
        <v>24.36300095</v>
      </c>
    </row>
    <row r="110" spans="1:14" x14ac:dyDescent="0.2">
      <c r="B110" s="285"/>
      <c r="C110" s="285"/>
      <c r="D110" s="285"/>
      <c r="E110" s="285"/>
      <c r="F110" s="287" t="s">
        <v>370</v>
      </c>
      <c r="G110" s="288">
        <f>STDEV(G101:G108)</f>
        <v>3.1936320568101445E-2</v>
      </c>
      <c r="I110" s="288">
        <f>STDEV(I101:I108)</f>
        <v>0.11528226229563601</v>
      </c>
      <c r="J110" s="288">
        <f>STDEV(J101:J108)</f>
        <v>6.6574468239923343E-2</v>
      </c>
      <c r="K110" s="288">
        <f>STDEV(K101:K108)</f>
        <v>0.2668351698280097</v>
      </c>
      <c r="M110" s="290">
        <f>STDEV(M101:M108)</f>
        <v>3.1926739671930722E-2</v>
      </c>
      <c r="N110" s="290">
        <f>STDEV(N101:N108)</f>
        <v>0.11674634702679094</v>
      </c>
    </row>
    <row r="111" spans="1:14" x14ac:dyDescent="0.2">
      <c r="B111" s="285"/>
      <c r="C111" s="285"/>
      <c r="D111" s="285"/>
      <c r="E111" s="285"/>
    </row>
    <row r="112" spans="1:14" x14ac:dyDescent="0.2">
      <c r="B112" s="285"/>
      <c r="C112" s="285"/>
      <c r="D112" s="285"/>
    </row>
    <row r="113" spans="2:6" x14ac:dyDescent="0.2">
      <c r="C113" s="274" t="s">
        <v>406</v>
      </c>
      <c r="D113" s="285"/>
    </row>
    <row r="114" spans="2:6" x14ac:dyDescent="0.2">
      <c r="B114" s="285"/>
      <c r="C114" s="285"/>
      <c r="D114" s="285"/>
    </row>
    <row r="115" spans="2:6" x14ac:dyDescent="0.2">
      <c r="B115" s="285"/>
      <c r="C115" s="285"/>
      <c r="D115" s="274" t="s">
        <v>407</v>
      </c>
      <c r="E115" s="271" t="s">
        <v>408</v>
      </c>
    </row>
    <row r="116" spans="2:6" x14ac:dyDescent="0.2">
      <c r="B116" s="285"/>
      <c r="C116" s="285" t="s">
        <v>409</v>
      </c>
      <c r="D116" s="292">
        <f>G98</f>
        <v>-3.98325</v>
      </c>
      <c r="E116" s="293">
        <v>-4.6159999999999997</v>
      </c>
    </row>
    <row r="117" spans="2:6" x14ac:dyDescent="0.2">
      <c r="B117" s="285"/>
      <c r="C117" s="285" t="s">
        <v>410</v>
      </c>
      <c r="D117" s="292">
        <f>G109</f>
        <v>28.52975</v>
      </c>
      <c r="E117" s="293">
        <v>27.888000000000002</v>
      </c>
    </row>
    <row r="118" spans="2:6" x14ac:dyDescent="0.2">
      <c r="B118" s="285"/>
      <c r="C118" s="285"/>
      <c r="D118" s="285"/>
    </row>
    <row r="119" spans="2:6" x14ac:dyDescent="0.2">
      <c r="B119" s="285"/>
      <c r="C119" s="285"/>
      <c r="D119" s="285"/>
    </row>
    <row r="120" spans="2:6" x14ac:dyDescent="0.2">
      <c r="B120" s="285"/>
      <c r="C120" s="384" t="s">
        <v>411</v>
      </c>
      <c r="D120" s="384"/>
      <c r="E120" s="384"/>
      <c r="F120" s="294"/>
    </row>
    <row r="121" spans="2:6" x14ac:dyDescent="0.2">
      <c r="B121" s="285"/>
      <c r="C121" s="295" t="s">
        <v>412</v>
      </c>
      <c r="D121" s="295" t="s">
        <v>413</v>
      </c>
      <c r="E121" s="296" t="s">
        <v>408</v>
      </c>
      <c r="F121" s="297">
        <f>ABS(E122-D122)</f>
        <v>5.9357349999999975E-2</v>
      </c>
    </row>
    <row r="122" spans="2:6" x14ac:dyDescent="0.2">
      <c r="B122" s="285"/>
      <c r="C122" s="298" t="s">
        <v>414</v>
      </c>
      <c r="D122" s="299">
        <f>M85</f>
        <v>6.8393573500000002</v>
      </c>
      <c r="E122" s="300">
        <v>6.78</v>
      </c>
    </row>
    <row r="123" spans="2:6" x14ac:dyDescent="0.2">
      <c r="B123" s="285"/>
      <c r="C123" s="385" t="s">
        <v>415</v>
      </c>
      <c r="D123" s="386"/>
      <c r="E123" s="387"/>
    </row>
    <row r="124" spans="2:6" x14ac:dyDescent="0.2">
      <c r="B124" s="285"/>
      <c r="C124" s="298" t="s">
        <v>414</v>
      </c>
      <c r="D124" s="299">
        <f>J85</f>
        <v>12.908525000000001</v>
      </c>
      <c r="E124" s="300">
        <v>12.897</v>
      </c>
    </row>
    <row r="125" spans="2:6" x14ac:dyDescent="0.2">
      <c r="B125" s="285"/>
      <c r="C125" s="285"/>
      <c r="D125" s="285"/>
    </row>
    <row r="126" spans="2:6" x14ac:dyDescent="0.2">
      <c r="B126" s="285"/>
      <c r="C126" s="274" t="s">
        <v>416</v>
      </c>
      <c r="D126" s="285"/>
    </row>
    <row r="127" spans="2:6" x14ac:dyDescent="0.2">
      <c r="B127" s="285"/>
      <c r="C127" s="285"/>
      <c r="D127" s="285"/>
    </row>
    <row r="128" spans="2:6" x14ac:dyDescent="0.2">
      <c r="B128" s="285"/>
      <c r="C128" s="285"/>
      <c r="D128" s="274" t="s">
        <v>407</v>
      </c>
      <c r="E128" s="271" t="s">
        <v>408</v>
      </c>
    </row>
    <row r="129" spans="2:13" x14ac:dyDescent="0.2">
      <c r="B129" s="285"/>
      <c r="C129" s="285" t="s">
        <v>409</v>
      </c>
      <c r="D129" s="292">
        <f>I98</f>
        <v>-14.384125000000001</v>
      </c>
      <c r="E129" s="293">
        <v>-28.279</v>
      </c>
    </row>
    <row r="130" spans="2:13" x14ac:dyDescent="0.2">
      <c r="B130" s="285"/>
      <c r="C130" s="285" t="s">
        <v>410</v>
      </c>
      <c r="D130" s="292">
        <f>I109</f>
        <v>37.598500000000001</v>
      </c>
      <c r="E130" s="293">
        <v>24.361999999999998</v>
      </c>
    </row>
    <row r="131" spans="2:13" x14ac:dyDescent="0.2">
      <c r="C131" s="285"/>
      <c r="D131" s="285"/>
    </row>
    <row r="132" spans="2:13" x14ac:dyDescent="0.2">
      <c r="B132" s="285"/>
      <c r="C132" s="285"/>
      <c r="D132" s="285"/>
    </row>
    <row r="133" spans="2:13" x14ac:dyDescent="0.2">
      <c r="B133" s="285"/>
      <c r="C133" s="385" t="s">
        <v>411</v>
      </c>
      <c r="D133" s="386"/>
      <c r="E133" s="387"/>
    </row>
    <row r="134" spans="2:13" x14ac:dyDescent="0.2">
      <c r="B134" s="285"/>
      <c r="C134" s="295" t="s">
        <v>412</v>
      </c>
      <c r="D134" s="295" t="s">
        <v>413</v>
      </c>
      <c r="E134" s="296" t="s">
        <v>408</v>
      </c>
      <c r="F134" s="297">
        <f>ABS(E135-D135)</f>
        <v>9.0631800000000595E-2</v>
      </c>
    </row>
    <row r="135" spans="2:13" x14ac:dyDescent="0.2">
      <c r="B135" s="285"/>
      <c r="C135" s="298" t="s">
        <v>414</v>
      </c>
      <c r="D135" s="299">
        <f>N85</f>
        <v>-17.7293682</v>
      </c>
      <c r="E135" s="300">
        <v>-17.82</v>
      </c>
    </row>
    <row r="136" spans="2:13" x14ac:dyDescent="0.2">
      <c r="B136" s="285"/>
      <c r="C136" s="385" t="s">
        <v>415</v>
      </c>
      <c r="D136" s="386"/>
      <c r="E136" s="387"/>
    </row>
    <row r="137" spans="2:13" x14ac:dyDescent="0.2">
      <c r="B137" s="285"/>
      <c r="C137" s="298" t="s">
        <v>414</v>
      </c>
      <c r="D137" s="299">
        <f>K85</f>
        <v>49.708099999999995</v>
      </c>
      <c r="E137" s="300">
        <v>49.536999999999999</v>
      </c>
    </row>
    <row r="138" spans="2:13" x14ac:dyDescent="0.2">
      <c r="B138" s="285"/>
      <c r="C138" s="285"/>
      <c r="D138" s="285"/>
    </row>
    <row r="139" spans="2:13" x14ac:dyDescent="0.2">
      <c r="B139" s="285"/>
      <c r="C139" s="285"/>
      <c r="D139" s="285"/>
    </row>
    <row r="140" spans="2:13" x14ac:dyDescent="0.2">
      <c r="B140" s="285"/>
      <c r="C140" s="285"/>
      <c r="D140" s="285"/>
    </row>
    <row r="141" spans="2:13" x14ac:dyDescent="0.2">
      <c r="B141" s="285"/>
      <c r="C141" s="285"/>
      <c r="D141" s="285"/>
      <c r="M141" s="301"/>
    </row>
    <row r="142" spans="2:13" x14ac:dyDescent="0.2">
      <c r="B142" s="285"/>
      <c r="C142" s="285"/>
      <c r="D142" s="285"/>
    </row>
    <row r="143" spans="2:13" x14ac:dyDescent="0.2">
      <c r="B143" s="285"/>
      <c r="C143" s="285"/>
      <c r="D143" s="285"/>
    </row>
    <row r="144" spans="2:13" x14ac:dyDescent="0.2">
      <c r="B144" s="285"/>
      <c r="C144" s="285"/>
      <c r="D144" s="285"/>
    </row>
    <row r="145" spans="2:9" x14ac:dyDescent="0.2">
      <c r="B145" s="285"/>
      <c r="C145" s="285"/>
      <c r="D145" s="285"/>
    </row>
    <row r="146" spans="2:9" x14ac:dyDescent="0.2">
      <c r="B146" s="285"/>
      <c r="C146" s="285"/>
      <c r="D146" s="285"/>
    </row>
    <row r="147" spans="2:9" x14ac:dyDescent="0.2">
      <c r="B147" s="285"/>
      <c r="C147" s="285"/>
      <c r="D147" s="285"/>
    </row>
    <row r="148" spans="2:9" x14ac:dyDescent="0.2">
      <c r="B148" s="285"/>
      <c r="C148" s="285"/>
      <c r="D148" s="285"/>
    </row>
    <row r="149" spans="2:9" x14ac:dyDescent="0.2">
      <c r="B149" s="285"/>
      <c r="C149" s="285"/>
      <c r="D149" s="285"/>
    </row>
    <row r="150" spans="2:9" x14ac:dyDescent="0.2">
      <c r="B150" s="285"/>
      <c r="C150" s="285"/>
      <c r="D150" s="285"/>
    </row>
    <row r="151" spans="2:9" ht="13.5" thickBot="1" x14ac:dyDescent="0.25">
      <c r="B151" s="285"/>
      <c r="C151" s="285"/>
      <c r="D151" s="285"/>
    </row>
    <row r="152" spans="2:9" x14ac:dyDescent="0.2">
      <c r="B152" s="285"/>
      <c r="C152" s="285"/>
      <c r="D152" s="285"/>
      <c r="G152" s="302" t="s">
        <v>417</v>
      </c>
      <c r="H152" s="303"/>
      <c r="I152" s="304"/>
    </row>
    <row r="153" spans="2:9" x14ac:dyDescent="0.2">
      <c r="B153" s="285"/>
      <c r="C153" s="285"/>
      <c r="D153" s="285"/>
      <c r="G153" s="305" t="s">
        <v>418</v>
      </c>
      <c r="H153" s="306"/>
      <c r="I153" s="307"/>
    </row>
    <row r="154" spans="2:9" ht="13.5" thickBot="1" x14ac:dyDescent="0.25">
      <c r="B154" s="285"/>
      <c r="C154" s="285"/>
      <c r="D154" s="285"/>
      <c r="G154" s="308" t="s">
        <v>419</v>
      </c>
      <c r="H154" s="309" t="s">
        <v>420</v>
      </c>
      <c r="I154" s="310"/>
    </row>
    <row r="155" spans="2:9" x14ac:dyDescent="0.2">
      <c r="B155" s="285"/>
      <c r="C155" s="285"/>
      <c r="D155" s="285"/>
    </row>
    <row r="156" spans="2:9" x14ac:dyDescent="0.2">
      <c r="B156" s="285"/>
      <c r="C156" s="285"/>
      <c r="D156" s="285"/>
    </row>
    <row r="157" spans="2:9" x14ac:dyDescent="0.2">
      <c r="B157" s="285"/>
      <c r="C157" s="285"/>
      <c r="D157" s="285"/>
    </row>
    <row r="158" spans="2:9" x14ac:dyDescent="0.2">
      <c r="B158" s="285"/>
      <c r="C158" s="285"/>
      <c r="D158" s="285"/>
    </row>
    <row r="159" spans="2:9" x14ac:dyDescent="0.2">
      <c r="B159" s="285"/>
      <c r="C159" s="285"/>
      <c r="D159" s="285"/>
    </row>
    <row r="160" spans="2:9" x14ac:dyDescent="0.2">
      <c r="B160" s="285"/>
      <c r="C160" s="285"/>
      <c r="D160" s="285"/>
    </row>
    <row r="161" spans="2:4" x14ac:dyDescent="0.2">
      <c r="B161" s="285"/>
      <c r="C161" s="285"/>
      <c r="D161" s="285"/>
    </row>
    <row r="162" spans="2:4" x14ac:dyDescent="0.2">
      <c r="B162" s="285"/>
      <c r="C162" s="285"/>
      <c r="D162" s="285"/>
    </row>
    <row r="163" spans="2:4" x14ac:dyDescent="0.2">
      <c r="B163" s="285"/>
      <c r="C163" s="285"/>
      <c r="D163" s="285"/>
    </row>
    <row r="164" spans="2:4" x14ac:dyDescent="0.2">
      <c r="B164" s="285"/>
      <c r="C164" s="285"/>
      <c r="D164" s="285"/>
    </row>
    <row r="165" spans="2:4" x14ac:dyDescent="0.2">
      <c r="B165" s="285"/>
      <c r="C165" s="285"/>
      <c r="D165" s="285"/>
    </row>
    <row r="166" spans="2:4" x14ac:dyDescent="0.2">
      <c r="B166" s="285"/>
      <c r="C166" s="285"/>
      <c r="D166" s="285"/>
    </row>
    <row r="167" spans="2:4" x14ac:dyDescent="0.2">
      <c r="B167" s="285"/>
      <c r="C167" s="285"/>
      <c r="D167" s="285"/>
    </row>
    <row r="168" spans="2:4" x14ac:dyDescent="0.2">
      <c r="B168" s="285"/>
      <c r="C168" s="285"/>
      <c r="D168" s="285"/>
    </row>
    <row r="169" spans="2:4" x14ac:dyDescent="0.2">
      <c r="B169" s="285"/>
      <c r="C169" s="285"/>
      <c r="D169" s="285"/>
    </row>
    <row r="170" spans="2:4" x14ac:dyDescent="0.2">
      <c r="B170" s="285"/>
      <c r="C170" s="285"/>
      <c r="D170" s="285"/>
    </row>
    <row r="171" spans="2:4" x14ac:dyDescent="0.2">
      <c r="B171" s="285"/>
      <c r="C171" s="285"/>
      <c r="D171" s="285"/>
    </row>
    <row r="172" spans="2:4" x14ac:dyDescent="0.2">
      <c r="B172" s="285"/>
      <c r="C172" s="285"/>
      <c r="D172" s="285"/>
    </row>
    <row r="173" spans="2:4" x14ac:dyDescent="0.2">
      <c r="B173" s="285"/>
      <c r="C173" s="285"/>
      <c r="D173" s="285"/>
    </row>
    <row r="174" spans="2:4" x14ac:dyDescent="0.2">
      <c r="B174" s="285"/>
      <c r="C174" s="285"/>
      <c r="D174" s="285"/>
    </row>
    <row r="175" spans="2:4" x14ac:dyDescent="0.2">
      <c r="B175" s="285"/>
      <c r="C175" s="285"/>
      <c r="D175" s="285"/>
    </row>
    <row r="176" spans="2:4" x14ac:dyDescent="0.2">
      <c r="B176" s="285"/>
      <c r="C176" s="285"/>
      <c r="D176" s="285"/>
    </row>
    <row r="177" spans="2:8" x14ac:dyDescent="0.2">
      <c r="B177" s="285"/>
      <c r="C177" s="285"/>
      <c r="D177" s="285"/>
    </row>
    <row r="178" spans="2:8" x14ac:dyDescent="0.2">
      <c r="B178" s="285"/>
      <c r="C178" s="285"/>
      <c r="D178" s="285"/>
    </row>
    <row r="179" spans="2:8" x14ac:dyDescent="0.2">
      <c r="B179" s="285"/>
      <c r="C179" s="285"/>
      <c r="D179" s="285"/>
    </row>
    <row r="180" spans="2:8" x14ac:dyDescent="0.2">
      <c r="B180" s="285"/>
      <c r="C180" s="285"/>
      <c r="D180" s="285"/>
    </row>
    <row r="181" spans="2:8" x14ac:dyDescent="0.2">
      <c r="B181" s="285"/>
      <c r="C181" s="285"/>
      <c r="D181" s="285"/>
    </row>
    <row r="182" spans="2:8" x14ac:dyDescent="0.2">
      <c r="B182" s="285"/>
      <c r="C182" s="285"/>
      <c r="D182" s="285"/>
    </row>
    <row r="183" spans="2:8" x14ac:dyDescent="0.2">
      <c r="B183" s="285"/>
      <c r="C183" s="285"/>
      <c r="D183" s="285"/>
    </row>
    <row r="184" spans="2:8" x14ac:dyDescent="0.2">
      <c r="B184" s="285"/>
      <c r="C184" s="285"/>
      <c r="D184" s="285"/>
    </row>
    <row r="185" spans="2:8" x14ac:dyDescent="0.2">
      <c r="B185" s="285"/>
      <c r="C185" s="285"/>
      <c r="D185" s="285"/>
    </row>
    <row r="186" spans="2:8" x14ac:dyDescent="0.2">
      <c r="B186" s="285"/>
      <c r="C186" s="285"/>
      <c r="D186" s="285"/>
    </row>
    <row r="187" spans="2:8" x14ac:dyDescent="0.2">
      <c r="B187" s="285"/>
      <c r="C187" s="285"/>
      <c r="D187" s="285"/>
    </row>
    <row r="188" spans="2:8" x14ac:dyDescent="0.2">
      <c r="B188" s="285"/>
      <c r="C188" s="285"/>
      <c r="D188" s="285"/>
    </row>
    <row r="189" spans="2:8" x14ac:dyDescent="0.2">
      <c r="B189" s="285"/>
      <c r="C189" s="285"/>
      <c r="D189" s="285"/>
    </row>
    <row r="190" spans="2:8" x14ac:dyDescent="0.2">
      <c r="B190" s="285"/>
      <c r="C190" s="285"/>
      <c r="D190" s="285"/>
    </row>
    <row r="191" spans="2:8" x14ac:dyDescent="0.2">
      <c r="B191" s="285"/>
      <c r="C191" s="285"/>
      <c r="D191" s="285"/>
    </row>
    <row r="192" spans="2:8" x14ac:dyDescent="0.2">
      <c r="B192" s="285"/>
      <c r="C192" s="285"/>
      <c r="D192" s="285"/>
      <c r="G192" s="285"/>
      <c r="H192" s="285"/>
    </row>
    <row r="193" spans="2:8" x14ac:dyDescent="0.2">
      <c r="B193" s="285"/>
      <c r="C193" s="285"/>
      <c r="D193" s="285"/>
      <c r="G193" s="285"/>
      <c r="H193" s="285"/>
    </row>
    <row r="194" spans="2:8" x14ac:dyDescent="0.2">
      <c r="B194" s="285"/>
      <c r="C194" s="285"/>
      <c r="D194" s="285"/>
      <c r="G194" s="285"/>
      <c r="H194" s="285"/>
    </row>
    <row r="195" spans="2:8" x14ac:dyDescent="0.2">
      <c r="B195" s="285"/>
      <c r="C195" s="285"/>
      <c r="D195" s="285"/>
      <c r="G195" s="285"/>
      <c r="H195" s="285"/>
    </row>
    <row r="196" spans="2:8" x14ac:dyDescent="0.2">
      <c r="B196" s="285"/>
      <c r="C196" s="285"/>
      <c r="D196" s="285"/>
      <c r="G196" s="285"/>
      <c r="H196" s="285"/>
    </row>
    <row r="197" spans="2:8" x14ac:dyDescent="0.2">
      <c r="B197" s="285"/>
      <c r="C197" s="285"/>
      <c r="D197" s="285"/>
      <c r="G197" s="285"/>
      <c r="H197" s="285"/>
    </row>
    <row r="198" spans="2:8" x14ac:dyDescent="0.2">
      <c r="B198" s="285"/>
      <c r="C198" s="285"/>
      <c r="D198" s="285"/>
      <c r="G198" s="285"/>
      <c r="H198" s="285"/>
    </row>
    <row r="199" spans="2:8" x14ac:dyDescent="0.2">
      <c r="B199" s="285"/>
      <c r="C199" s="285"/>
      <c r="D199" s="285"/>
      <c r="G199" s="285"/>
      <c r="H199" s="285"/>
    </row>
    <row r="200" spans="2:8" x14ac:dyDescent="0.2">
      <c r="B200" s="285"/>
      <c r="C200" s="285"/>
      <c r="D200" s="285"/>
      <c r="G200" s="285"/>
      <c r="H200" s="285"/>
    </row>
    <row r="201" spans="2:8" x14ac:dyDescent="0.2">
      <c r="B201" s="285"/>
      <c r="C201" s="285"/>
      <c r="D201" s="285"/>
      <c r="G201" s="285"/>
      <c r="H201" s="285"/>
    </row>
    <row r="202" spans="2:8" x14ac:dyDescent="0.2">
      <c r="B202" s="285"/>
      <c r="C202" s="285"/>
      <c r="D202" s="285"/>
      <c r="G202" s="285"/>
      <c r="H202" s="285"/>
    </row>
    <row r="203" spans="2:8" x14ac:dyDescent="0.2">
      <c r="B203" s="285"/>
      <c r="C203" s="285"/>
      <c r="D203" s="285"/>
      <c r="G203" s="285"/>
      <c r="H203" s="285"/>
    </row>
    <row r="204" spans="2:8" x14ac:dyDescent="0.2">
      <c r="B204" s="285"/>
      <c r="C204" s="285"/>
      <c r="D204" s="285"/>
      <c r="G204" s="285"/>
      <c r="H204" s="285"/>
    </row>
    <row r="205" spans="2:8" x14ac:dyDescent="0.2">
      <c r="B205" s="285"/>
      <c r="C205" s="285"/>
      <c r="D205" s="285"/>
      <c r="G205" s="285"/>
      <c r="H205" s="285"/>
    </row>
    <row r="206" spans="2:8" x14ac:dyDescent="0.2">
      <c r="B206" s="285"/>
      <c r="C206" s="285"/>
      <c r="D206" s="285"/>
      <c r="G206" s="285"/>
      <c r="H206" s="285"/>
    </row>
    <row r="207" spans="2:8" x14ac:dyDescent="0.2">
      <c r="B207" s="285"/>
      <c r="C207" s="285"/>
      <c r="D207" s="285"/>
      <c r="G207" s="285"/>
      <c r="H207" s="285"/>
    </row>
    <row r="208" spans="2:8" x14ac:dyDescent="0.2">
      <c r="B208" s="285"/>
      <c r="C208" s="285"/>
      <c r="D208" s="285"/>
      <c r="G208" s="285"/>
      <c r="H208" s="285"/>
    </row>
    <row r="209" spans="2:8" x14ac:dyDescent="0.2">
      <c r="B209" s="285"/>
      <c r="C209" s="285"/>
      <c r="D209" s="285"/>
      <c r="G209" s="285"/>
      <c r="H209" s="285"/>
    </row>
    <row r="210" spans="2:8" x14ac:dyDescent="0.2">
      <c r="B210" s="285"/>
      <c r="C210" s="285"/>
      <c r="D210" s="285"/>
      <c r="G210" s="285"/>
      <c r="H210" s="285"/>
    </row>
    <row r="211" spans="2:8" x14ac:dyDescent="0.2">
      <c r="B211" s="285"/>
      <c r="C211" s="285"/>
      <c r="D211" s="285"/>
      <c r="G211" s="285"/>
      <c r="H211" s="285"/>
    </row>
    <row r="212" spans="2:8" x14ac:dyDescent="0.2">
      <c r="B212" s="285"/>
      <c r="C212" s="285"/>
      <c r="D212" s="285"/>
      <c r="G212" s="285"/>
      <c r="H212" s="285"/>
    </row>
    <row r="213" spans="2:8" x14ac:dyDescent="0.2">
      <c r="B213" s="285"/>
      <c r="C213" s="285"/>
      <c r="D213" s="285"/>
      <c r="G213" s="285"/>
      <c r="H213" s="285"/>
    </row>
    <row r="214" spans="2:8" x14ac:dyDescent="0.2">
      <c r="B214" s="285"/>
      <c r="C214" s="285"/>
      <c r="D214" s="285"/>
      <c r="G214" s="285"/>
      <c r="H214" s="285"/>
    </row>
    <row r="215" spans="2:8" x14ac:dyDescent="0.2">
      <c r="B215" s="285"/>
      <c r="C215" s="285"/>
      <c r="D215" s="285"/>
      <c r="G215" s="285"/>
      <c r="H215" s="285"/>
    </row>
    <row r="216" spans="2:8" x14ac:dyDescent="0.2">
      <c r="B216" s="285"/>
      <c r="C216" s="285"/>
      <c r="D216" s="285"/>
      <c r="G216" s="285"/>
      <c r="H216" s="285"/>
    </row>
    <row r="217" spans="2:8" x14ac:dyDescent="0.2">
      <c r="B217" s="285"/>
      <c r="C217" s="285"/>
      <c r="D217" s="285"/>
      <c r="G217" s="285"/>
      <c r="H217" s="285"/>
    </row>
    <row r="218" spans="2:8" x14ac:dyDescent="0.2">
      <c r="B218" s="285"/>
      <c r="C218" s="285"/>
      <c r="D218" s="285"/>
      <c r="G218" s="285"/>
      <c r="H218" s="285"/>
    </row>
    <row r="219" spans="2:8" x14ac:dyDescent="0.2">
      <c r="B219" s="285"/>
      <c r="C219" s="285"/>
      <c r="D219" s="285"/>
      <c r="G219" s="285"/>
      <c r="H219" s="285"/>
    </row>
    <row r="220" spans="2:8" x14ac:dyDescent="0.2">
      <c r="B220" s="285"/>
      <c r="C220" s="285"/>
      <c r="D220" s="285"/>
      <c r="G220" s="285"/>
      <c r="H220" s="285"/>
    </row>
    <row r="221" spans="2:8" x14ac:dyDescent="0.2">
      <c r="B221" s="285"/>
      <c r="C221" s="285"/>
      <c r="D221" s="285"/>
      <c r="G221" s="285"/>
      <c r="H221" s="285"/>
    </row>
    <row r="222" spans="2:8" x14ac:dyDescent="0.2">
      <c r="B222" s="285"/>
      <c r="C222" s="285"/>
      <c r="D222" s="285"/>
      <c r="G222" s="285"/>
      <c r="H222" s="285"/>
    </row>
    <row r="223" spans="2:8" x14ac:dyDescent="0.2">
      <c r="B223" s="285"/>
      <c r="C223" s="285"/>
      <c r="D223" s="285"/>
      <c r="G223" s="285"/>
      <c r="H223" s="285"/>
    </row>
    <row r="224" spans="2:8" x14ac:dyDescent="0.2">
      <c r="B224" s="285"/>
      <c r="C224" s="285"/>
      <c r="D224" s="285"/>
      <c r="G224" s="285"/>
      <c r="H224" s="285"/>
    </row>
    <row r="225" spans="2:8" x14ac:dyDescent="0.2">
      <c r="B225" s="285"/>
      <c r="C225" s="285"/>
      <c r="D225" s="285"/>
      <c r="G225" s="285"/>
      <c r="H225" s="285"/>
    </row>
    <row r="226" spans="2:8" x14ac:dyDescent="0.2">
      <c r="B226" s="285"/>
      <c r="C226" s="285"/>
      <c r="D226" s="285"/>
      <c r="G226" s="285"/>
      <c r="H226" s="285"/>
    </row>
    <row r="227" spans="2:8" x14ac:dyDescent="0.2">
      <c r="B227" s="285"/>
      <c r="C227" s="285"/>
      <c r="D227" s="285"/>
      <c r="G227" s="285"/>
      <c r="H227" s="285"/>
    </row>
    <row r="228" spans="2:8" x14ac:dyDescent="0.2">
      <c r="B228" s="285"/>
      <c r="C228" s="285"/>
      <c r="D228" s="285"/>
      <c r="G228" s="285"/>
      <c r="H228" s="285"/>
    </row>
    <row r="229" spans="2:8" x14ac:dyDescent="0.2">
      <c r="B229" s="285"/>
      <c r="C229" s="285"/>
      <c r="D229" s="285"/>
      <c r="G229" s="285"/>
      <c r="H229" s="285"/>
    </row>
    <row r="230" spans="2:8" x14ac:dyDescent="0.2">
      <c r="B230" s="285"/>
      <c r="C230" s="285"/>
      <c r="D230" s="285"/>
      <c r="G230" s="285"/>
      <c r="H230" s="285"/>
    </row>
    <row r="231" spans="2:8" x14ac:dyDescent="0.2">
      <c r="B231" s="285"/>
      <c r="C231" s="285"/>
      <c r="D231" s="285"/>
      <c r="G231" s="285"/>
      <c r="H231" s="285"/>
    </row>
    <row r="232" spans="2:8" x14ac:dyDescent="0.2">
      <c r="B232" s="285"/>
      <c r="C232" s="285"/>
      <c r="D232" s="285"/>
      <c r="G232" s="285"/>
      <c r="H232" s="285"/>
    </row>
    <row r="233" spans="2:8" x14ac:dyDescent="0.2">
      <c r="B233" s="285"/>
      <c r="C233" s="285"/>
      <c r="D233" s="285"/>
      <c r="G233" s="285"/>
      <c r="H233" s="285"/>
    </row>
    <row r="234" spans="2:8" x14ac:dyDescent="0.2">
      <c r="B234" s="285"/>
      <c r="C234" s="285"/>
      <c r="D234" s="285"/>
      <c r="G234" s="285"/>
      <c r="H234" s="285"/>
    </row>
    <row r="235" spans="2:8" x14ac:dyDescent="0.2">
      <c r="B235" s="285"/>
      <c r="C235" s="285"/>
      <c r="D235" s="285"/>
      <c r="G235" s="285"/>
      <c r="H235" s="285"/>
    </row>
    <row r="236" spans="2:8" x14ac:dyDescent="0.2">
      <c r="B236" s="285"/>
      <c r="C236" s="285"/>
      <c r="D236" s="285"/>
      <c r="G236" s="285"/>
      <c r="H236" s="285"/>
    </row>
    <row r="237" spans="2:8" x14ac:dyDescent="0.2">
      <c r="B237" s="285"/>
      <c r="C237" s="285"/>
      <c r="D237" s="285"/>
      <c r="G237" s="285"/>
      <c r="H237" s="285"/>
    </row>
    <row r="238" spans="2:8" x14ac:dyDescent="0.2">
      <c r="B238" s="285"/>
      <c r="C238" s="285"/>
      <c r="D238" s="285"/>
      <c r="G238" s="285"/>
      <c r="H238" s="285"/>
    </row>
    <row r="239" spans="2:8" x14ac:dyDescent="0.2">
      <c r="B239" s="285"/>
      <c r="C239" s="285"/>
      <c r="D239" s="285"/>
      <c r="G239" s="285"/>
      <c r="H239" s="285"/>
    </row>
    <row r="240" spans="2:8" x14ac:dyDescent="0.2">
      <c r="B240" s="285"/>
      <c r="C240" s="285"/>
      <c r="D240" s="285"/>
      <c r="G240" s="285"/>
      <c r="H240" s="285"/>
    </row>
    <row r="241" spans="2:8" x14ac:dyDescent="0.2">
      <c r="B241" s="285"/>
      <c r="C241" s="285"/>
      <c r="D241" s="285"/>
      <c r="G241" s="285"/>
      <c r="H241" s="285"/>
    </row>
    <row r="242" spans="2:8" x14ac:dyDescent="0.2">
      <c r="B242" s="285"/>
      <c r="C242" s="285"/>
      <c r="D242" s="285"/>
      <c r="G242" s="285"/>
      <c r="H242" s="285"/>
    </row>
    <row r="243" spans="2:8" x14ac:dyDescent="0.2">
      <c r="B243" s="285"/>
      <c r="C243" s="285"/>
      <c r="D243" s="285"/>
      <c r="G243" s="285"/>
      <c r="H243" s="285"/>
    </row>
    <row r="244" spans="2:8" x14ac:dyDescent="0.2">
      <c r="B244" s="285"/>
      <c r="C244" s="285"/>
      <c r="D244" s="285"/>
      <c r="G244" s="285"/>
      <c r="H244" s="285"/>
    </row>
    <row r="245" spans="2:8" x14ac:dyDescent="0.2">
      <c r="B245" s="285"/>
      <c r="C245" s="285"/>
      <c r="D245" s="285"/>
      <c r="G245" s="285"/>
      <c r="H245" s="285"/>
    </row>
    <row r="246" spans="2:8" x14ac:dyDescent="0.2">
      <c r="B246" s="285"/>
      <c r="C246" s="285"/>
      <c r="D246" s="285"/>
      <c r="G246" s="285"/>
      <c r="H246" s="285"/>
    </row>
    <row r="247" spans="2:8" x14ac:dyDescent="0.2">
      <c r="B247" s="285"/>
      <c r="C247" s="285"/>
      <c r="D247" s="285"/>
      <c r="G247" s="285"/>
      <c r="H247" s="285"/>
    </row>
    <row r="248" spans="2:8" x14ac:dyDescent="0.2">
      <c r="B248" s="285"/>
      <c r="C248" s="285"/>
      <c r="D248" s="285"/>
      <c r="G248" s="285"/>
      <c r="H248" s="285"/>
    </row>
    <row r="249" spans="2:8" x14ac:dyDescent="0.2">
      <c r="B249" s="285"/>
      <c r="C249" s="285"/>
      <c r="D249" s="285"/>
      <c r="G249" s="285"/>
      <c r="H249" s="285"/>
    </row>
    <row r="250" spans="2:8" x14ac:dyDescent="0.2">
      <c r="B250" s="285"/>
      <c r="C250" s="285"/>
      <c r="D250" s="285"/>
      <c r="G250" s="285"/>
      <c r="H250" s="285"/>
    </row>
    <row r="251" spans="2:8" x14ac:dyDescent="0.2">
      <c r="B251" s="285"/>
      <c r="C251" s="285"/>
      <c r="D251" s="285"/>
      <c r="G251" s="285"/>
      <c r="H251" s="285"/>
    </row>
    <row r="252" spans="2:8" x14ac:dyDescent="0.2">
      <c r="B252" s="285"/>
      <c r="C252" s="285"/>
      <c r="D252" s="285"/>
      <c r="G252" s="285"/>
      <c r="H252" s="285"/>
    </row>
    <row r="253" spans="2:8" x14ac:dyDescent="0.2">
      <c r="B253" s="285"/>
      <c r="C253" s="285"/>
      <c r="D253" s="285"/>
      <c r="G253" s="285"/>
      <c r="H253" s="285"/>
    </row>
    <row r="254" spans="2:8" x14ac:dyDescent="0.2">
      <c r="B254" s="285"/>
      <c r="C254" s="285"/>
      <c r="D254" s="285"/>
      <c r="G254" s="285"/>
      <c r="H254" s="285"/>
    </row>
    <row r="255" spans="2:8" x14ac:dyDescent="0.2">
      <c r="B255" s="285"/>
      <c r="C255" s="285"/>
      <c r="D255" s="285"/>
      <c r="G255" s="285"/>
      <c r="H255" s="285"/>
    </row>
    <row r="256" spans="2:8" x14ac:dyDescent="0.2">
      <c r="B256" s="285"/>
      <c r="C256" s="285"/>
      <c r="D256" s="285"/>
      <c r="G256" s="285"/>
      <c r="H256" s="285"/>
    </row>
    <row r="257" spans="2:8" x14ac:dyDescent="0.2">
      <c r="B257" s="285"/>
      <c r="C257" s="285"/>
      <c r="D257" s="285"/>
      <c r="G257" s="285"/>
      <c r="H257" s="285"/>
    </row>
    <row r="258" spans="2:8" x14ac:dyDescent="0.2">
      <c r="B258" s="285"/>
      <c r="C258" s="285"/>
      <c r="D258" s="285"/>
      <c r="G258" s="285"/>
      <c r="H258" s="285"/>
    </row>
    <row r="259" spans="2:8" x14ac:dyDescent="0.2">
      <c r="B259" s="285"/>
      <c r="C259" s="285"/>
      <c r="D259" s="285"/>
      <c r="G259" s="285"/>
      <c r="H259" s="285"/>
    </row>
    <row r="260" spans="2:8" x14ac:dyDescent="0.2">
      <c r="B260" s="285"/>
      <c r="C260" s="285"/>
      <c r="D260" s="285"/>
      <c r="G260" s="285"/>
      <c r="H260" s="285"/>
    </row>
    <row r="261" spans="2:8" x14ac:dyDescent="0.2">
      <c r="B261" s="285"/>
      <c r="C261" s="285"/>
      <c r="D261" s="285"/>
      <c r="G261" s="285"/>
      <c r="H261" s="285"/>
    </row>
    <row r="262" spans="2:8" x14ac:dyDescent="0.2">
      <c r="B262" s="285"/>
      <c r="C262" s="285"/>
      <c r="D262" s="285"/>
      <c r="G262" s="285"/>
      <c r="H262" s="285"/>
    </row>
    <row r="263" spans="2:8" x14ac:dyDescent="0.2">
      <c r="B263" s="285"/>
      <c r="C263" s="285"/>
      <c r="D263" s="285"/>
      <c r="G263" s="285"/>
      <c r="H263" s="285"/>
    </row>
    <row r="264" spans="2:8" x14ac:dyDescent="0.2">
      <c r="B264" s="285"/>
      <c r="C264" s="285"/>
      <c r="D264" s="285"/>
      <c r="G264" s="285"/>
      <c r="H264" s="285"/>
    </row>
    <row r="265" spans="2:8" x14ac:dyDescent="0.2">
      <c r="B265" s="285"/>
      <c r="C265" s="285"/>
      <c r="D265" s="285"/>
      <c r="G265" s="285"/>
      <c r="H265" s="285"/>
    </row>
    <row r="266" spans="2:8" x14ac:dyDescent="0.2">
      <c r="B266" s="285"/>
      <c r="C266" s="285"/>
      <c r="D266" s="285"/>
      <c r="G266" s="285"/>
      <c r="H266" s="285"/>
    </row>
    <row r="267" spans="2:8" x14ac:dyDescent="0.2">
      <c r="B267" s="285"/>
      <c r="C267" s="285"/>
      <c r="D267" s="285"/>
      <c r="G267" s="285"/>
      <c r="H267" s="285"/>
    </row>
    <row r="268" spans="2:8" x14ac:dyDescent="0.2">
      <c r="B268" s="285"/>
      <c r="C268" s="285"/>
      <c r="D268" s="285"/>
      <c r="G268" s="285"/>
      <c r="H268" s="285"/>
    </row>
    <row r="269" spans="2:8" x14ac:dyDescent="0.2">
      <c r="B269" s="285"/>
      <c r="C269" s="285"/>
      <c r="D269" s="285"/>
      <c r="G269" s="285"/>
      <c r="H269" s="285"/>
    </row>
    <row r="270" spans="2:8" x14ac:dyDescent="0.2">
      <c r="B270" s="285"/>
      <c r="C270" s="285"/>
      <c r="D270" s="285"/>
      <c r="G270" s="285"/>
      <c r="H270" s="285"/>
    </row>
    <row r="271" spans="2:8" x14ac:dyDescent="0.2">
      <c r="B271" s="285"/>
      <c r="C271" s="285"/>
      <c r="D271" s="285"/>
      <c r="G271" s="285"/>
      <c r="H271" s="285"/>
    </row>
    <row r="272" spans="2:8" x14ac:dyDescent="0.2">
      <c r="B272" s="285"/>
      <c r="C272" s="285"/>
      <c r="D272" s="285"/>
      <c r="G272" s="285"/>
      <c r="H272" s="285"/>
    </row>
    <row r="273" spans="2:8" x14ac:dyDescent="0.2">
      <c r="B273" s="285"/>
      <c r="C273" s="285"/>
      <c r="D273" s="285"/>
      <c r="G273" s="285"/>
      <c r="H273" s="285"/>
    </row>
    <row r="274" spans="2:8" x14ac:dyDescent="0.2">
      <c r="B274" s="285"/>
      <c r="C274" s="285"/>
      <c r="D274" s="285"/>
      <c r="G274" s="285"/>
      <c r="H274" s="285"/>
    </row>
    <row r="275" spans="2:8" x14ac:dyDescent="0.2">
      <c r="B275" s="285"/>
      <c r="C275" s="285"/>
      <c r="D275" s="285"/>
      <c r="G275" s="285"/>
      <c r="H275" s="285"/>
    </row>
    <row r="276" spans="2:8" x14ac:dyDescent="0.2">
      <c r="B276" s="285"/>
      <c r="C276" s="285"/>
      <c r="D276" s="285"/>
      <c r="G276" s="285"/>
      <c r="H276" s="285"/>
    </row>
    <row r="277" spans="2:8" x14ac:dyDescent="0.2">
      <c r="B277" s="285"/>
      <c r="C277" s="285"/>
      <c r="D277" s="285"/>
      <c r="G277" s="285"/>
      <c r="H277" s="285"/>
    </row>
    <row r="278" spans="2:8" x14ac:dyDescent="0.2">
      <c r="B278" s="285"/>
      <c r="C278" s="285"/>
      <c r="D278" s="285"/>
      <c r="G278" s="285"/>
      <c r="H278" s="285"/>
    </row>
    <row r="279" spans="2:8" x14ac:dyDescent="0.2">
      <c r="B279" s="285"/>
      <c r="C279" s="285"/>
      <c r="D279" s="285"/>
      <c r="G279" s="285"/>
      <c r="H279" s="285"/>
    </row>
    <row r="280" spans="2:8" x14ac:dyDescent="0.2">
      <c r="B280" s="285"/>
      <c r="C280" s="285"/>
      <c r="D280" s="285"/>
      <c r="G280" s="285"/>
      <c r="H280" s="285"/>
    </row>
    <row r="281" spans="2:8" x14ac:dyDescent="0.2">
      <c r="B281" s="285"/>
      <c r="C281" s="285"/>
      <c r="D281" s="285"/>
      <c r="G281" s="285"/>
      <c r="H281" s="285"/>
    </row>
    <row r="282" spans="2:8" x14ac:dyDescent="0.2">
      <c r="B282" s="285"/>
      <c r="C282" s="285"/>
      <c r="D282" s="285"/>
      <c r="G282" s="285"/>
      <c r="H282" s="285"/>
    </row>
    <row r="283" spans="2:8" x14ac:dyDescent="0.2">
      <c r="B283" s="285"/>
      <c r="C283" s="285"/>
      <c r="D283" s="285"/>
      <c r="G283" s="285"/>
      <c r="H283" s="285"/>
    </row>
    <row r="284" spans="2:8" x14ac:dyDescent="0.2">
      <c r="B284" s="285"/>
      <c r="C284" s="285"/>
      <c r="D284" s="285"/>
      <c r="G284" s="285"/>
      <c r="H284" s="285"/>
    </row>
    <row r="285" spans="2:8" x14ac:dyDescent="0.2">
      <c r="B285" s="285"/>
      <c r="C285" s="285"/>
      <c r="D285" s="285"/>
      <c r="G285" s="285"/>
      <c r="H285" s="285"/>
    </row>
    <row r="286" spans="2:8" x14ac:dyDescent="0.2">
      <c r="B286" s="285"/>
      <c r="C286" s="285"/>
      <c r="D286" s="285"/>
      <c r="G286" s="285"/>
      <c r="H286" s="285"/>
    </row>
    <row r="287" spans="2:8" x14ac:dyDescent="0.2">
      <c r="B287" s="285"/>
      <c r="C287" s="285"/>
      <c r="D287" s="285"/>
      <c r="G287" s="285"/>
      <c r="H287" s="285"/>
    </row>
    <row r="288" spans="2:8" x14ac:dyDescent="0.2">
      <c r="B288" s="285"/>
      <c r="C288" s="285"/>
      <c r="D288" s="285"/>
      <c r="G288" s="285"/>
      <c r="H288" s="285"/>
    </row>
    <row r="289" spans="2:8" x14ac:dyDescent="0.2">
      <c r="B289" s="285"/>
      <c r="C289" s="285"/>
      <c r="D289" s="285"/>
      <c r="G289" s="285"/>
      <c r="H289" s="285"/>
    </row>
    <row r="290" spans="2:8" x14ac:dyDescent="0.2">
      <c r="B290" s="285"/>
      <c r="C290" s="285"/>
      <c r="D290" s="285"/>
      <c r="G290" s="285"/>
      <c r="H290" s="285"/>
    </row>
    <row r="291" spans="2:8" x14ac:dyDescent="0.2">
      <c r="B291" s="285"/>
      <c r="C291" s="285"/>
      <c r="D291" s="285"/>
      <c r="G291" s="285"/>
      <c r="H291" s="285"/>
    </row>
    <row r="292" spans="2:8" x14ac:dyDescent="0.2">
      <c r="B292" s="285"/>
      <c r="C292" s="285"/>
      <c r="D292" s="285"/>
      <c r="G292" s="285"/>
      <c r="H292" s="285"/>
    </row>
    <row r="293" spans="2:8" x14ac:dyDescent="0.2">
      <c r="B293" s="285"/>
      <c r="C293" s="285"/>
      <c r="D293" s="285"/>
      <c r="G293" s="285"/>
      <c r="H293" s="285"/>
    </row>
    <row r="294" spans="2:8" x14ac:dyDescent="0.2">
      <c r="B294" s="285"/>
      <c r="C294" s="285"/>
      <c r="D294" s="285"/>
      <c r="G294" s="285"/>
      <c r="H294" s="285"/>
    </row>
    <row r="295" spans="2:8" x14ac:dyDescent="0.2">
      <c r="B295" s="285"/>
      <c r="C295" s="285"/>
      <c r="D295" s="285"/>
      <c r="G295" s="285"/>
      <c r="H295" s="285"/>
    </row>
    <row r="296" spans="2:8" x14ac:dyDescent="0.2">
      <c r="B296" s="285"/>
      <c r="C296" s="285"/>
      <c r="D296" s="285"/>
      <c r="G296" s="285"/>
      <c r="H296" s="285"/>
    </row>
    <row r="297" spans="2:8" x14ac:dyDescent="0.2">
      <c r="B297" s="285"/>
      <c r="C297" s="285"/>
      <c r="D297" s="285"/>
      <c r="G297" s="285"/>
      <c r="H297" s="285"/>
    </row>
    <row r="298" spans="2:8" x14ac:dyDescent="0.2">
      <c r="B298" s="285"/>
      <c r="C298" s="285"/>
      <c r="D298" s="285"/>
      <c r="G298" s="285"/>
      <c r="H298" s="285"/>
    </row>
    <row r="299" spans="2:8" x14ac:dyDescent="0.2">
      <c r="B299" s="285"/>
      <c r="C299" s="285"/>
      <c r="D299" s="285"/>
      <c r="G299" s="285"/>
      <c r="H299" s="285"/>
    </row>
    <row r="300" spans="2:8" x14ac:dyDescent="0.2">
      <c r="B300" s="285"/>
      <c r="C300" s="285"/>
      <c r="D300" s="285"/>
      <c r="G300" s="285"/>
      <c r="H300" s="285"/>
    </row>
    <row r="301" spans="2:8" x14ac:dyDescent="0.2">
      <c r="B301" s="285"/>
      <c r="C301" s="285"/>
      <c r="D301" s="285"/>
      <c r="G301" s="285"/>
      <c r="H301" s="285"/>
    </row>
    <row r="302" spans="2:8" x14ac:dyDescent="0.2">
      <c r="B302" s="285"/>
      <c r="C302" s="285"/>
      <c r="D302" s="285"/>
      <c r="G302" s="285"/>
      <c r="H302" s="285"/>
    </row>
    <row r="303" spans="2:8" x14ac:dyDescent="0.2">
      <c r="B303" s="285"/>
      <c r="C303" s="285"/>
      <c r="D303" s="285"/>
      <c r="G303" s="285"/>
      <c r="H303" s="285"/>
    </row>
    <row r="304" spans="2:8" x14ac:dyDescent="0.2">
      <c r="B304" s="285"/>
      <c r="C304" s="285"/>
      <c r="D304" s="285"/>
      <c r="G304" s="285"/>
      <c r="H304" s="285"/>
    </row>
    <row r="305" spans="2:8" x14ac:dyDescent="0.2">
      <c r="B305" s="285"/>
      <c r="C305" s="285"/>
      <c r="D305" s="285"/>
      <c r="G305" s="285"/>
      <c r="H305" s="285"/>
    </row>
    <row r="306" spans="2:8" x14ac:dyDescent="0.2">
      <c r="B306" s="285"/>
      <c r="C306" s="285"/>
      <c r="D306" s="285"/>
      <c r="G306" s="285"/>
      <c r="H306" s="285"/>
    </row>
    <row r="307" spans="2:8" x14ac:dyDescent="0.2">
      <c r="B307" s="285"/>
      <c r="C307" s="285"/>
      <c r="D307" s="285"/>
      <c r="G307" s="285"/>
      <c r="H307" s="285"/>
    </row>
    <row r="308" spans="2:8" x14ac:dyDescent="0.2">
      <c r="B308" s="285"/>
      <c r="C308" s="285"/>
      <c r="D308" s="285"/>
      <c r="G308" s="285"/>
      <c r="H308" s="285"/>
    </row>
    <row r="309" spans="2:8" x14ac:dyDescent="0.2">
      <c r="B309" s="285"/>
      <c r="C309" s="285"/>
      <c r="D309" s="285"/>
      <c r="G309" s="285"/>
      <c r="H309" s="285"/>
    </row>
    <row r="310" spans="2:8" x14ac:dyDescent="0.2">
      <c r="B310" s="285"/>
      <c r="C310" s="285"/>
      <c r="D310" s="285"/>
      <c r="G310" s="285"/>
      <c r="H310" s="285"/>
    </row>
    <row r="311" spans="2:8" x14ac:dyDescent="0.2">
      <c r="B311" s="285"/>
      <c r="C311" s="285"/>
      <c r="D311" s="285"/>
      <c r="G311" s="285"/>
      <c r="H311" s="285"/>
    </row>
    <row r="312" spans="2:8" x14ac:dyDescent="0.2">
      <c r="B312" s="285"/>
      <c r="C312" s="285"/>
      <c r="D312" s="285"/>
      <c r="G312" s="285"/>
      <c r="H312" s="285"/>
    </row>
    <row r="313" spans="2:8" x14ac:dyDescent="0.2">
      <c r="B313" s="285"/>
      <c r="C313" s="285"/>
      <c r="D313" s="285"/>
      <c r="G313" s="285"/>
      <c r="H313" s="285"/>
    </row>
    <row r="314" spans="2:8" x14ac:dyDescent="0.2">
      <c r="B314" s="285"/>
      <c r="C314" s="285"/>
      <c r="D314" s="285"/>
      <c r="G314" s="285"/>
      <c r="H314" s="285"/>
    </row>
    <row r="315" spans="2:8" x14ac:dyDescent="0.2">
      <c r="B315" s="285"/>
      <c r="C315" s="285"/>
      <c r="D315" s="285"/>
      <c r="G315" s="285"/>
      <c r="H315" s="285"/>
    </row>
    <row r="316" spans="2:8" x14ac:dyDescent="0.2">
      <c r="B316" s="285"/>
      <c r="C316" s="285"/>
      <c r="D316" s="285"/>
      <c r="G316" s="285"/>
      <c r="H316" s="285"/>
    </row>
    <row r="317" spans="2:8" x14ac:dyDescent="0.2">
      <c r="B317" s="285"/>
      <c r="C317" s="285"/>
      <c r="D317" s="285"/>
      <c r="G317" s="285"/>
      <c r="H317" s="285"/>
    </row>
    <row r="318" spans="2:8" x14ac:dyDescent="0.2">
      <c r="B318" s="285"/>
      <c r="C318" s="285"/>
      <c r="D318" s="285"/>
      <c r="G318" s="285"/>
      <c r="H318" s="285"/>
    </row>
    <row r="319" spans="2:8" x14ac:dyDescent="0.2">
      <c r="B319" s="285"/>
      <c r="C319" s="285"/>
      <c r="D319" s="285"/>
      <c r="G319" s="285"/>
      <c r="H319" s="285"/>
    </row>
    <row r="320" spans="2:8" x14ac:dyDescent="0.2">
      <c r="B320" s="285"/>
      <c r="C320" s="285"/>
      <c r="D320" s="285"/>
      <c r="G320" s="285"/>
      <c r="H320" s="285"/>
    </row>
    <row r="321" spans="2:8" x14ac:dyDescent="0.2">
      <c r="B321" s="285"/>
      <c r="C321" s="285"/>
      <c r="D321" s="285"/>
      <c r="G321" s="285"/>
      <c r="H321" s="285"/>
    </row>
    <row r="322" spans="2:8" x14ac:dyDescent="0.2">
      <c r="B322" s="285"/>
      <c r="C322" s="285"/>
      <c r="D322" s="285"/>
      <c r="G322" s="285"/>
      <c r="H322" s="285"/>
    </row>
    <row r="323" spans="2:8" x14ac:dyDescent="0.2">
      <c r="B323" s="285"/>
      <c r="C323" s="285"/>
      <c r="D323" s="285"/>
      <c r="G323" s="285"/>
      <c r="H323" s="285"/>
    </row>
    <row r="324" spans="2:8" x14ac:dyDescent="0.2">
      <c r="B324" s="285"/>
      <c r="C324" s="285"/>
      <c r="D324" s="285"/>
      <c r="G324" s="285"/>
      <c r="H324" s="285"/>
    </row>
    <row r="325" spans="2:8" x14ac:dyDescent="0.2">
      <c r="B325" s="285"/>
      <c r="C325" s="285"/>
      <c r="D325" s="285"/>
      <c r="G325" s="285"/>
      <c r="H325" s="285"/>
    </row>
    <row r="326" spans="2:8" x14ac:dyDescent="0.2">
      <c r="B326" s="285"/>
      <c r="C326" s="285"/>
      <c r="D326" s="285"/>
      <c r="G326" s="285"/>
      <c r="H326" s="285"/>
    </row>
    <row r="327" spans="2:8" x14ac:dyDescent="0.2">
      <c r="B327" s="285"/>
      <c r="C327" s="285"/>
      <c r="D327" s="285"/>
      <c r="G327" s="285"/>
      <c r="H327" s="285"/>
    </row>
    <row r="328" spans="2:8" x14ac:dyDescent="0.2">
      <c r="B328" s="285"/>
      <c r="C328" s="285"/>
      <c r="D328" s="285"/>
      <c r="G328" s="285"/>
      <c r="H328" s="285"/>
    </row>
    <row r="329" spans="2:8" x14ac:dyDescent="0.2">
      <c r="B329" s="285"/>
      <c r="C329" s="285"/>
      <c r="D329" s="285"/>
      <c r="G329" s="285"/>
      <c r="H329" s="285"/>
    </row>
    <row r="330" spans="2:8" x14ac:dyDescent="0.2">
      <c r="B330" s="285"/>
      <c r="C330" s="285"/>
      <c r="D330" s="285"/>
      <c r="G330" s="285"/>
      <c r="H330" s="285"/>
    </row>
    <row r="331" spans="2:8" x14ac:dyDescent="0.2">
      <c r="B331" s="285"/>
      <c r="C331" s="285"/>
      <c r="D331" s="285"/>
      <c r="G331" s="285"/>
      <c r="H331" s="285"/>
    </row>
    <row r="332" spans="2:8" x14ac:dyDescent="0.2">
      <c r="B332" s="285"/>
      <c r="C332" s="285"/>
      <c r="D332" s="285"/>
      <c r="G332" s="285"/>
      <c r="H332" s="285"/>
    </row>
    <row r="333" spans="2:8" x14ac:dyDescent="0.2">
      <c r="B333" s="285"/>
      <c r="C333" s="285"/>
      <c r="D333" s="285"/>
      <c r="G333" s="285"/>
      <c r="H333" s="285"/>
    </row>
    <row r="334" spans="2:8" x14ac:dyDescent="0.2">
      <c r="B334" s="285"/>
      <c r="C334" s="285"/>
      <c r="D334" s="285"/>
      <c r="G334" s="285"/>
      <c r="H334" s="285"/>
    </row>
    <row r="335" spans="2:8" x14ac:dyDescent="0.2">
      <c r="B335" s="285"/>
      <c r="C335" s="285"/>
      <c r="D335" s="285"/>
      <c r="G335" s="285"/>
      <c r="H335" s="285"/>
    </row>
    <row r="336" spans="2:8" x14ac:dyDescent="0.2">
      <c r="B336" s="285"/>
      <c r="C336" s="285"/>
      <c r="D336" s="285"/>
      <c r="G336" s="285"/>
      <c r="H336" s="285"/>
    </row>
    <row r="337" spans="2:8" x14ac:dyDescent="0.2">
      <c r="B337" s="285"/>
      <c r="C337" s="285"/>
      <c r="D337" s="285"/>
      <c r="G337" s="285"/>
      <c r="H337" s="285"/>
    </row>
    <row r="338" spans="2:8" x14ac:dyDescent="0.2">
      <c r="B338" s="285"/>
      <c r="C338" s="285"/>
      <c r="D338" s="285"/>
      <c r="G338" s="285"/>
      <c r="H338" s="285"/>
    </row>
    <row r="339" spans="2:8" x14ac:dyDescent="0.2">
      <c r="B339" s="285"/>
      <c r="C339" s="285"/>
      <c r="D339" s="285"/>
      <c r="G339" s="285"/>
      <c r="H339" s="285"/>
    </row>
    <row r="340" spans="2:8" x14ac:dyDescent="0.2">
      <c r="B340" s="285"/>
      <c r="C340" s="285"/>
      <c r="D340" s="285"/>
      <c r="G340" s="285"/>
      <c r="H340" s="285"/>
    </row>
    <row r="341" spans="2:8" x14ac:dyDescent="0.2">
      <c r="B341" s="285"/>
      <c r="C341" s="285"/>
      <c r="D341" s="285"/>
      <c r="G341" s="285"/>
      <c r="H341" s="285"/>
    </row>
    <row r="342" spans="2:8" x14ac:dyDescent="0.2">
      <c r="B342" s="285"/>
      <c r="C342" s="285"/>
      <c r="D342" s="285"/>
      <c r="G342" s="285"/>
      <c r="H342" s="285"/>
    </row>
    <row r="343" spans="2:8" x14ac:dyDescent="0.2">
      <c r="B343" s="285"/>
      <c r="C343" s="285"/>
      <c r="D343" s="285"/>
      <c r="G343" s="285"/>
      <c r="H343" s="285"/>
    </row>
    <row r="344" spans="2:8" x14ac:dyDescent="0.2">
      <c r="B344" s="285"/>
      <c r="C344" s="285"/>
      <c r="D344" s="285"/>
      <c r="G344" s="285"/>
      <c r="H344" s="285"/>
    </row>
    <row r="345" spans="2:8" x14ac:dyDescent="0.2">
      <c r="B345" s="285"/>
      <c r="C345" s="285"/>
      <c r="D345" s="285"/>
      <c r="G345" s="285"/>
      <c r="H345" s="285"/>
    </row>
    <row r="346" spans="2:8" x14ac:dyDescent="0.2">
      <c r="B346" s="285"/>
      <c r="C346" s="285"/>
      <c r="D346" s="285"/>
      <c r="G346" s="285"/>
      <c r="H346" s="285"/>
    </row>
    <row r="347" spans="2:8" x14ac:dyDescent="0.2">
      <c r="B347" s="285"/>
      <c r="C347" s="285"/>
      <c r="D347" s="285"/>
      <c r="G347" s="285"/>
      <c r="H347" s="285"/>
    </row>
    <row r="348" spans="2:8" x14ac:dyDescent="0.2">
      <c r="B348" s="285"/>
      <c r="C348" s="285"/>
      <c r="D348" s="285"/>
      <c r="G348" s="285"/>
      <c r="H348" s="285"/>
    </row>
    <row r="349" spans="2:8" x14ac:dyDescent="0.2">
      <c r="B349" s="285"/>
      <c r="C349" s="285"/>
      <c r="D349" s="285"/>
      <c r="G349" s="285"/>
      <c r="H349" s="285"/>
    </row>
    <row r="350" spans="2:8" x14ac:dyDescent="0.2">
      <c r="B350" s="285"/>
      <c r="C350" s="285"/>
      <c r="D350" s="285"/>
      <c r="G350" s="285"/>
      <c r="H350" s="285"/>
    </row>
    <row r="351" spans="2:8" x14ac:dyDescent="0.2">
      <c r="B351" s="285"/>
      <c r="C351" s="285"/>
      <c r="D351" s="285"/>
      <c r="G351" s="285"/>
      <c r="H351" s="285"/>
    </row>
    <row r="352" spans="2:8" x14ac:dyDescent="0.2">
      <c r="B352" s="285"/>
      <c r="C352" s="285"/>
      <c r="D352" s="285"/>
      <c r="G352" s="285"/>
      <c r="H352" s="285"/>
    </row>
    <row r="353" spans="2:8" x14ac:dyDescent="0.2">
      <c r="B353" s="285"/>
      <c r="C353" s="285"/>
      <c r="D353" s="285"/>
      <c r="G353" s="285"/>
      <c r="H353" s="285"/>
    </row>
    <row r="354" spans="2:8" x14ac:dyDescent="0.2">
      <c r="B354" s="285"/>
      <c r="C354" s="285"/>
      <c r="D354" s="285"/>
      <c r="G354" s="285"/>
      <c r="H354" s="285"/>
    </row>
    <row r="355" spans="2:8" x14ac:dyDescent="0.2">
      <c r="B355" s="285"/>
      <c r="C355" s="285"/>
      <c r="D355" s="285"/>
      <c r="G355" s="285"/>
      <c r="H355" s="285"/>
    </row>
    <row r="356" spans="2:8" x14ac:dyDescent="0.2">
      <c r="B356" s="285"/>
      <c r="C356" s="285"/>
      <c r="D356" s="285"/>
      <c r="G356" s="285"/>
      <c r="H356" s="285"/>
    </row>
    <row r="357" spans="2:8" x14ac:dyDescent="0.2">
      <c r="B357" s="285"/>
      <c r="C357" s="285"/>
      <c r="D357" s="285"/>
      <c r="G357" s="285"/>
      <c r="H357" s="285"/>
    </row>
    <row r="358" spans="2:8" x14ac:dyDescent="0.2">
      <c r="B358" s="285"/>
      <c r="C358" s="285"/>
      <c r="D358" s="285"/>
      <c r="G358" s="285"/>
      <c r="H358" s="285"/>
    </row>
    <row r="359" spans="2:8" x14ac:dyDescent="0.2">
      <c r="B359" s="285"/>
      <c r="C359" s="285"/>
      <c r="D359" s="285"/>
      <c r="G359" s="285"/>
      <c r="H359" s="285"/>
    </row>
    <row r="360" spans="2:8" x14ac:dyDescent="0.2">
      <c r="B360" s="285"/>
      <c r="G360" s="285"/>
      <c r="H360" s="285"/>
    </row>
    <row r="361" spans="2:8" x14ac:dyDescent="0.2">
      <c r="B361" s="285"/>
      <c r="G361" s="285"/>
      <c r="H361" s="285"/>
    </row>
    <row r="362" spans="2:8" x14ac:dyDescent="0.2">
      <c r="B362" s="285"/>
      <c r="G362" s="285"/>
      <c r="H362" s="285"/>
    </row>
    <row r="363" spans="2:8" x14ac:dyDescent="0.2">
      <c r="B363" s="285"/>
      <c r="G363" s="285"/>
      <c r="H363" s="285"/>
    </row>
    <row r="364" spans="2:8" x14ac:dyDescent="0.2">
      <c r="B364" s="285"/>
      <c r="G364" s="285"/>
      <c r="H364" s="285"/>
    </row>
    <row r="365" spans="2:8" x14ac:dyDescent="0.2">
      <c r="B365" s="285"/>
      <c r="G365" s="285"/>
      <c r="H365" s="285"/>
    </row>
    <row r="366" spans="2:8" x14ac:dyDescent="0.2">
      <c r="B366" s="285"/>
      <c r="G366" s="285"/>
      <c r="H366" s="285"/>
    </row>
    <row r="367" spans="2:8" x14ac:dyDescent="0.2">
      <c r="B367" s="285"/>
      <c r="G367" s="285"/>
      <c r="H367" s="285"/>
    </row>
    <row r="368" spans="2:8" x14ac:dyDescent="0.2">
      <c r="B368" s="285"/>
      <c r="G368" s="285"/>
      <c r="H368" s="285"/>
    </row>
    <row r="369" spans="2:8" x14ac:dyDescent="0.2">
      <c r="B369" s="285"/>
      <c r="G369" s="285"/>
      <c r="H369" s="285"/>
    </row>
    <row r="370" spans="2:8" x14ac:dyDescent="0.2">
      <c r="B370" s="285"/>
      <c r="G370" s="285"/>
      <c r="H370" s="285"/>
    </row>
    <row r="371" spans="2:8" x14ac:dyDescent="0.2">
      <c r="B371" s="285"/>
      <c r="G371" s="285"/>
      <c r="H371" s="285"/>
    </row>
    <row r="372" spans="2:8" x14ac:dyDescent="0.2">
      <c r="B372" s="285"/>
      <c r="G372" s="285"/>
      <c r="H372" s="285"/>
    </row>
    <row r="373" spans="2:8" x14ac:dyDescent="0.2">
      <c r="B373" s="285"/>
      <c r="G373" s="285"/>
      <c r="H373" s="285"/>
    </row>
    <row r="374" spans="2:8" x14ac:dyDescent="0.2">
      <c r="B374" s="285"/>
      <c r="G374" s="285"/>
      <c r="H374" s="285"/>
    </row>
    <row r="375" spans="2:8" x14ac:dyDescent="0.2">
      <c r="B375" s="285"/>
      <c r="G375" s="285"/>
      <c r="H375" s="285"/>
    </row>
    <row r="376" spans="2:8" x14ac:dyDescent="0.2">
      <c r="B376" s="285"/>
      <c r="G376" s="285"/>
      <c r="H376" s="285"/>
    </row>
    <row r="377" spans="2:8" x14ac:dyDescent="0.2">
      <c r="B377" s="285"/>
      <c r="G377" s="285"/>
      <c r="H377" s="285"/>
    </row>
    <row r="378" spans="2:8" x14ac:dyDescent="0.2">
      <c r="B378" s="285"/>
      <c r="G378" s="285"/>
      <c r="H378" s="285"/>
    </row>
    <row r="379" spans="2:8" x14ac:dyDescent="0.2">
      <c r="B379" s="285"/>
      <c r="G379" s="285"/>
      <c r="H379" s="285"/>
    </row>
  </sheetData>
  <mergeCells count="4">
    <mergeCell ref="C120:E120"/>
    <mergeCell ref="C123:E123"/>
    <mergeCell ref="C133:E133"/>
    <mergeCell ref="C136:E136"/>
  </mergeCells>
  <conditionalFormatting sqref="F121">
    <cfRule type="cellIs" dxfId="3" priority="2" stopIfTrue="1" operator="greaterThan">
      <formula>0.4</formula>
    </cfRule>
  </conditionalFormatting>
  <conditionalFormatting sqref="F134">
    <cfRule type="cellIs" dxfId="2" priority="1" stopIfTrue="1" operator="greaterThan">
      <formula>0.3</formula>
    </cfRule>
  </conditionalFormatting>
  <pageMargins left="0.75" right="0.75" top="1" bottom="1" header="0.5" footer="0.5"/>
  <pageSetup orientation="portrait"/>
  <headerFooter alignWithMargins="0">
    <oddHeader>&amp;A</oddHeader>
    <oddFooter>Page &amp;P</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3"/>
  <sheetViews>
    <sheetView workbookViewId="0">
      <pane ySplit="1" topLeftCell="A2" activePane="bottomLeft" state="frozen"/>
      <selection activeCell="N104" sqref="N104"/>
      <selection pane="bottomLeft" activeCell="J2" activeCellId="1" sqref="C2:D37 J2:O37"/>
    </sheetView>
  </sheetViews>
  <sheetFormatPr defaultColWidth="8.85546875" defaultRowHeight="12.75" x14ac:dyDescent="0.2"/>
  <cols>
    <col min="1" max="1" width="8.85546875" style="284"/>
    <col min="2" max="2" width="4.85546875" style="284" customWidth="1"/>
    <col min="3" max="3" width="21.7109375" style="284" customWidth="1"/>
    <col min="4" max="4" width="11" style="284" bestFit="1" customWidth="1"/>
    <col min="5" max="5" width="8.28515625" style="284" customWidth="1"/>
    <col min="6" max="6" width="9.42578125" style="284" customWidth="1"/>
    <col min="7" max="7" width="11" style="284" customWidth="1"/>
    <col min="8" max="8" width="10" style="284" customWidth="1"/>
    <col min="9" max="9" width="10.42578125" style="284" customWidth="1"/>
    <col min="10" max="10" width="11.7109375" style="284" customWidth="1"/>
    <col min="11" max="11" width="10.7109375" style="284" customWidth="1"/>
    <col min="12" max="12" width="4.85546875" style="284" customWidth="1"/>
    <col min="13" max="13" width="11.28515625" style="284" customWidth="1"/>
    <col min="14" max="14" width="10.85546875" style="284" customWidth="1"/>
    <col min="15" max="15" width="10.42578125" style="284" bestFit="1" customWidth="1"/>
    <col min="16" max="16384" width="8.85546875" style="284"/>
  </cols>
  <sheetData>
    <row r="1" spans="1:15" s="271" customFormat="1" ht="15.75" x14ac:dyDescent="0.2">
      <c r="A1" s="271" t="s">
        <v>123</v>
      </c>
      <c r="B1" s="272" t="s">
        <v>34</v>
      </c>
      <c r="C1" s="272" t="s">
        <v>28</v>
      </c>
      <c r="D1" s="272" t="s">
        <v>124</v>
      </c>
      <c r="E1" s="272" t="s">
        <v>125</v>
      </c>
      <c r="F1" s="272" t="s">
        <v>126</v>
      </c>
      <c r="G1" s="273" t="s">
        <v>127</v>
      </c>
      <c r="H1" s="272" t="s">
        <v>128</v>
      </c>
      <c r="I1" s="273" t="s">
        <v>129</v>
      </c>
      <c r="J1" s="274" t="s">
        <v>130</v>
      </c>
      <c r="K1" s="274" t="s">
        <v>131</v>
      </c>
      <c r="L1" s="274" t="s">
        <v>132</v>
      </c>
      <c r="M1" s="274" t="s">
        <v>133</v>
      </c>
      <c r="N1" s="274" t="s">
        <v>134</v>
      </c>
    </row>
    <row r="2" spans="1:15" s="278" customFormat="1" x14ac:dyDescent="0.2">
      <c r="A2" s="275" t="s">
        <v>421</v>
      </c>
      <c r="B2" s="275">
        <v>10</v>
      </c>
      <c r="C2" s="275" t="s">
        <v>422</v>
      </c>
      <c r="D2" s="275" t="s">
        <v>423</v>
      </c>
      <c r="E2" s="275">
        <v>0.86</v>
      </c>
      <c r="F2" s="275">
        <v>2623</v>
      </c>
      <c r="G2" s="275">
        <v>14.541</v>
      </c>
      <c r="H2" s="275">
        <v>2322</v>
      </c>
      <c r="I2" s="275">
        <v>-12.548</v>
      </c>
      <c r="J2" s="276">
        <v>9.8638999999999992</v>
      </c>
      <c r="K2" s="276">
        <v>46.772599999999997</v>
      </c>
      <c r="L2" s="277">
        <f t="shared" ref="L2:L37" si="0">K2/J2</f>
        <v>4.7417958414014745</v>
      </c>
      <c r="M2" s="276">
        <f>1.0026*G2 - 0.5793</f>
        <v>13.9995066</v>
      </c>
      <c r="N2" s="276">
        <f>1.0146*I2 - 13.613</f>
        <v>-26.344200799999999</v>
      </c>
    </row>
    <row r="3" spans="1:15" s="278" customFormat="1" x14ac:dyDescent="0.2">
      <c r="A3" s="275" t="s">
        <v>424</v>
      </c>
      <c r="B3" s="275">
        <v>11</v>
      </c>
      <c r="C3" s="275" t="s">
        <v>425</v>
      </c>
      <c r="D3" s="275" t="s">
        <v>426</v>
      </c>
      <c r="E3" s="275">
        <v>0.77</v>
      </c>
      <c r="F3" s="275">
        <v>2286</v>
      </c>
      <c r="G3" s="275">
        <v>14.394</v>
      </c>
      <c r="H3" s="275">
        <v>2216</v>
      </c>
      <c r="I3" s="275">
        <v>-11.824999999999999</v>
      </c>
      <c r="J3" s="276">
        <v>9.6211000000000002</v>
      </c>
      <c r="K3" s="276">
        <v>49.7898</v>
      </c>
      <c r="L3" s="277">
        <f t="shared" si="0"/>
        <v>5.1750631424681171</v>
      </c>
      <c r="M3" s="276">
        <f t="shared" ref="M3:M37" si="1">1.0026*G3 - 0.5793</f>
        <v>13.852124399999999</v>
      </c>
      <c r="N3" s="276">
        <f t="shared" ref="N3:N37" si="2">1.0146*I3 - 13.613</f>
        <v>-25.610644999999998</v>
      </c>
    </row>
    <row r="4" spans="1:15" s="278" customFormat="1" x14ac:dyDescent="0.2">
      <c r="A4" s="275" t="s">
        <v>427</v>
      </c>
      <c r="B4" s="275">
        <v>12</v>
      </c>
      <c r="C4" s="275" t="s">
        <v>428</v>
      </c>
      <c r="D4" s="275" t="s">
        <v>429</v>
      </c>
      <c r="E4" s="275">
        <v>0.8</v>
      </c>
      <c r="F4" s="275">
        <v>2207</v>
      </c>
      <c r="G4" s="275">
        <v>13.598000000000001</v>
      </c>
      <c r="H4" s="275">
        <v>1951</v>
      </c>
      <c r="I4" s="275">
        <v>-12.744</v>
      </c>
      <c r="J4" s="276">
        <v>8.9380000000000006</v>
      </c>
      <c r="K4" s="276">
        <v>41.987400000000001</v>
      </c>
      <c r="L4" s="277">
        <f t="shared" si="0"/>
        <v>4.6976281047214137</v>
      </c>
      <c r="M4" s="276">
        <f t="shared" si="1"/>
        <v>13.054054799999999</v>
      </c>
      <c r="N4" s="276">
        <f t="shared" si="2"/>
        <v>-26.543062399999997</v>
      </c>
    </row>
    <row r="5" spans="1:15" s="278" customFormat="1" x14ac:dyDescent="0.2">
      <c r="A5" s="275" t="s">
        <v>430</v>
      </c>
      <c r="B5" s="275">
        <v>13</v>
      </c>
      <c r="C5" s="275" t="s">
        <v>431</v>
      </c>
      <c r="D5" s="275" t="s">
        <v>432</v>
      </c>
      <c r="E5" s="275">
        <v>0.82</v>
      </c>
      <c r="F5" s="275">
        <v>2414</v>
      </c>
      <c r="G5" s="275">
        <v>13.972</v>
      </c>
      <c r="H5" s="275">
        <v>2075</v>
      </c>
      <c r="I5" s="275">
        <v>-12.092000000000001</v>
      </c>
      <c r="J5" s="276">
        <v>9.4978999999999996</v>
      </c>
      <c r="K5" s="276">
        <v>43.480899999999998</v>
      </c>
      <c r="L5" s="277">
        <f t="shared" si="0"/>
        <v>4.5779488097368892</v>
      </c>
      <c r="M5" s="276">
        <f t="shared" si="1"/>
        <v>13.429027199999998</v>
      </c>
      <c r="N5" s="276">
        <f t="shared" si="2"/>
        <v>-25.881543199999999</v>
      </c>
    </row>
    <row r="6" spans="1:15" s="278" customFormat="1" x14ac:dyDescent="0.2">
      <c r="A6" s="275" t="s">
        <v>433</v>
      </c>
      <c r="B6" s="275">
        <v>14</v>
      </c>
      <c r="C6" s="275" t="s">
        <v>434</v>
      </c>
      <c r="D6" s="275" t="s">
        <v>435</v>
      </c>
      <c r="E6" s="275">
        <v>0.79</v>
      </c>
      <c r="F6" s="275">
        <v>2573</v>
      </c>
      <c r="G6" s="275">
        <v>14.291</v>
      </c>
      <c r="H6" s="275">
        <v>2094</v>
      </c>
      <c r="I6" s="275">
        <v>-14.146000000000001</v>
      </c>
      <c r="J6" s="276">
        <v>10.4436</v>
      </c>
      <c r="K6" s="276">
        <v>45.132100000000001</v>
      </c>
      <c r="L6" s="277">
        <f t="shared" si="0"/>
        <v>4.3215079091501014</v>
      </c>
      <c r="M6" s="276">
        <f t="shared" si="1"/>
        <v>13.7488566</v>
      </c>
      <c r="N6" s="276">
        <f t="shared" si="2"/>
        <v>-27.965531599999998</v>
      </c>
    </row>
    <row r="7" spans="1:15" s="278" customFormat="1" x14ac:dyDescent="0.2">
      <c r="A7" s="275" t="s">
        <v>436</v>
      </c>
      <c r="B7" s="275">
        <v>15</v>
      </c>
      <c r="C7" s="275" t="s">
        <v>437</v>
      </c>
      <c r="D7" s="275" t="s">
        <v>438</v>
      </c>
      <c r="E7" s="275">
        <v>0.78</v>
      </c>
      <c r="F7" s="275">
        <v>2285</v>
      </c>
      <c r="G7" s="275">
        <v>14.552</v>
      </c>
      <c r="H7" s="275">
        <v>2048</v>
      </c>
      <c r="I7" s="275">
        <v>-12.089</v>
      </c>
      <c r="J7" s="276">
        <v>9.3565000000000005</v>
      </c>
      <c r="K7" s="276">
        <v>44.758600000000001</v>
      </c>
      <c r="L7" s="277">
        <f t="shared" si="0"/>
        <v>4.7836904825522364</v>
      </c>
      <c r="M7" s="276">
        <f t="shared" si="1"/>
        <v>14.010535199999998</v>
      </c>
      <c r="N7" s="276">
        <f t="shared" si="2"/>
        <v>-25.878499399999999</v>
      </c>
    </row>
    <row r="8" spans="1:15" s="278" customFormat="1" x14ac:dyDescent="0.2">
      <c r="A8" s="275" t="s">
        <v>439</v>
      </c>
      <c r="B8" s="275">
        <v>16</v>
      </c>
      <c r="C8" s="275" t="s">
        <v>440</v>
      </c>
      <c r="D8" s="275" t="s">
        <v>441</v>
      </c>
      <c r="E8" s="275">
        <v>0.76</v>
      </c>
      <c r="F8" s="275">
        <v>2495</v>
      </c>
      <c r="G8" s="275">
        <v>14.468999999999999</v>
      </c>
      <c r="H8" s="275">
        <v>2228</v>
      </c>
      <c r="I8" s="275">
        <v>-15.686</v>
      </c>
      <c r="J8" s="276">
        <v>10.4244</v>
      </c>
      <c r="K8" s="276">
        <v>49.747700000000002</v>
      </c>
      <c r="L8" s="277">
        <f t="shared" si="0"/>
        <v>4.7722362917769852</v>
      </c>
      <c r="M8" s="276">
        <f t="shared" si="1"/>
        <v>13.927319399999998</v>
      </c>
      <c r="N8" s="276">
        <f t="shared" si="2"/>
        <v>-29.528015599999996</v>
      </c>
    </row>
    <row r="9" spans="1:15" s="278" customFormat="1" x14ac:dyDescent="0.2">
      <c r="A9" s="275" t="s">
        <v>442</v>
      </c>
      <c r="B9" s="275">
        <v>17</v>
      </c>
      <c r="C9" s="275" t="s">
        <v>443</v>
      </c>
      <c r="D9" s="275" t="s">
        <v>444</v>
      </c>
      <c r="E9" s="275">
        <v>0.82</v>
      </c>
      <c r="F9" s="275">
        <v>2612</v>
      </c>
      <c r="G9" s="275">
        <v>14.4</v>
      </c>
      <c r="H9" s="275">
        <v>2273</v>
      </c>
      <c r="I9" s="275">
        <v>-11.393000000000001</v>
      </c>
      <c r="J9" s="276">
        <v>10.074199999999999</v>
      </c>
      <c r="K9" s="276">
        <v>46.8384</v>
      </c>
      <c r="L9" s="277">
        <f t="shared" si="0"/>
        <v>4.6493418832264597</v>
      </c>
      <c r="M9" s="276">
        <f t="shared" si="1"/>
        <v>13.858139999999999</v>
      </c>
      <c r="N9" s="276">
        <f t="shared" si="2"/>
        <v>-25.172337800000001</v>
      </c>
    </row>
    <row r="10" spans="1:15" s="278" customFormat="1" x14ac:dyDescent="0.2">
      <c r="A10" s="275" t="s">
        <v>445</v>
      </c>
      <c r="B10" s="275">
        <v>18</v>
      </c>
      <c r="C10" s="275" t="s">
        <v>446</v>
      </c>
      <c r="D10" s="275" t="s">
        <v>447</v>
      </c>
      <c r="E10" s="275">
        <v>0.81</v>
      </c>
      <c r="F10" s="275">
        <v>2817</v>
      </c>
      <c r="G10" s="275">
        <v>13.663</v>
      </c>
      <c r="H10" s="275">
        <v>2128</v>
      </c>
      <c r="I10" s="275">
        <v>-12.961</v>
      </c>
      <c r="J10" s="276">
        <v>10.9998</v>
      </c>
      <c r="K10" s="276">
        <v>44.153500000000001</v>
      </c>
      <c r="L10" s="277">
        <f t="shared" si="0"/>
        <v>4.0140275277732318</v>
      </c>
      <c r="M10" s="276">
        <f t="shared" si="1"/>
        <v>13.1192238</v>
      </c>
      <c r="N10" s="276">
        <f t="shared" si="2"/>
        <v>-26.7632306</v>
      </c>
    </row>
    <row r="11" spans="1:15" s="278" customFormat="1" x14ac:dyDescent="0.2">
      <c r="A11" s="275" t="s">
        <v>448</v>
      </c>
      <c r="B11" s="275">
        <v>19</v>
      </c>
      <c r="C11" s="275" t="s">
        <v>449</v>
      </c>
      <c r="D11" s="275" t="s">
        <v>450</v>
      </c>
      <c r="E11" s="275">
        <v>0.78</v>
      </c>
      <c r="F11" s="275">
        <v>2504</v>
      </c>
      <c r="G11" s="275">
        <v>13.656000000000001</v>
      </c>
      <c r="H11" s="275">
        <v>2049</v>
      </c>
      <c r="I11" s="275">
        <v>-11.898</v>
      </c>
      <c r="J11" s="276">
        <v>10.0427</v>
      </c>
      <c r="K11" s="276">
        <v>43.652799999999999</v>
      </c>
      <c r="L11" s="277">
        <f t="shared" si="0"/>
        <v>4.3467195077021117</v>
      </c>
      <c r="M11" s="276">
        <f t="shared" si="1"/>
        <v>13.112205599999999</v>
      </c>
      <c r="N11" s="276">
        <f t="shared" si="2"/>
        <v>-25.684710799999998</v>
      </c>
    </row>
    <row r="12" spans="1:15" s="278" customFormat="1" x14ac:dyDescent="0.2">
      <c r="A12" s="275" t="s">
        <v>451</v>
      </c>
      <c r="B12" s="275">
        <v>20</v>
      </c>
      <c r="C12" s="275" t="s">
        <v>452</v>
      </c>
      <c r="D12" s="275" t="s">
        <v>453</v>
      </c>
      <c r="E12" s="275">
        <v>0.78</v>
      </c>
      <c r="F12" s="275">
        <v>2445</v>
      </c>
      <c r="G12" s="275">
        <v>13.098000000000001</v>
      </c>
      <c r="H12" s="275">
        <v>1798</v>
      </c>
      <c r="I12" s="275">
        <v>-13.69</v>
      </c>
      <c r="J12" s="276">
        <v>9.8531999999999993</v>
      </c>
      <c r="K12" s="276">
        <v>38.362900000000003</v>
      </c>
      <c r="L12" s="277">
        <f t="shared" si="0"/>
        <v>3.8934457841107464</v>
      </c>
      <c r="M12" s="276">
        <f t="shared" si="1"/>
        <v>12.552754800000001</v>
      </c>
      <c r="N12" s="276">
        <f t="shared" si="2"/>
        <v>-27.502873999999998</v>
      </c>
    </row>
    <row r="13" spans="1:15" s="278" customFormat="1" x14ac:dyDescent="0.2">
      <c r="A13" s="275" t="s">
        <v>454</v>
      </c>
      <c r="B13" s="275">
        <v>21</v>
      </c>
      <c r="C13" s="275" t="s">
        <v>455</v>
      </c>
      <c r="D13" s="275" t="s">
        <v>456</v>
      </c>
      <c r="E13" s="275">
        <v>0.82</v>
      </c>
      <c r="F13" s="275">
        <v>3056</v>
      </c>
      <c r="G13" s="275">
        <v>13.576000000000001</v>
      </c>
      <c r="H13" s="275">
        <v>2172</v>
      </c>
      <c r="I13" s="275">
        <v>-14.071999999999999</v>
      </c>
      <c r="J13" s="276">
        <v>11.534599999999999</v>
      </c>
      <c r="K13" s="276">
        <v>43.8553</v>
      </c>
      <c r="L13" s="277">
        <f t="shared" si="0"/>
        <v>3.8020650911171607</v>
      </c>
      <c r="M13" s="276">
        <f t="shared" si="1"/>
        <v>13.0319976</v>
      </c>
      <c r="N13" s="276">
        <f t="shared" si="2"/>
        <v>-27.890451199999998</v>
      </c>
    </row>
    <row r="14" spans="1:15" s="278" customFormat="1" x14ac:dyDescent="0.2">
      <c r="A14" s="275" t="s">
        <v>457</v>
      </c>
      <c r="B14" s="275">
        <v>22</v>
      </c>
      <c r="C14" s="275" t="s">
        <v>458</v>
      </c>
      <c r="D14" s="275" t="s">
        <v>459</v>
      </c>
      <c r="E14" s="275">
        <v>0.75</v>
      </c>
      <c r="F14" s="275">
        <v>2757</v>
      </c>
      <c r="G14" s="275">
        <v>13.834</v>
      </c>
      <c r="H14" s="275">
        <v>1911</v>
      </c>
      <c r="I14" s="275">
        <v>-11.625</v>
      </c>
      <c r="J14" s="276">
        <v>11.4589</v>
      </c>
      <c r="K14" s="276">
        <v>42.2226</v>
      </c>
      <c r="L14" s="277">
        <f t="shared" si="0"/>
        <v>3.6846992294199268</v>
      </c>
      <c r="M14" s="276">
        <f t="shared" si="1"/>
        <v>13.290668399999999</v>
      </c>
      <c r="N14" s="276">
        <f t="shared" si="2"/>
        <v>-25.407724999999999</v>
      </c>
    </row>
    <row r="15" spans="1:15" s="278" customFormat="1" x14ac:dyDescent="0.2">
      <c r="A15" s="275" t="s">
        <v>460</v>
      </c>
      <c r="B15" s="275">
        <v>23</v>
      </c>
      <c r="C15" s="275" t="s">
        <v>461</v>
      </c>
      <c r="D15" s="275" t="s">
        <v>462</v>
      </c>
      <c r="E15" s="275">
        <v>0.77</v>
      </c>
      <c r="F15" s="275">
        <v>2773</v>
      </c>
      <c r="G15" s="275">
        <v>15.016</v>
      </c>
      <c r="H15" s="275">
        <v>1891</v>
      </c>
      <c r="I15" s="275">
        <v>-13.409000000000001</v>
      </c>
      <c r="J15" s="276">
        <v>11.285299999999999</v>
      </c>
      <c r="K15" s="276">
        <v>40.842599999999997</v>
      </c>
      <c r="L15" s="277">
        <f t="shared" si="0"/>
        <v>3.6190974099049207</v>
      </c>
      <c r="M15" s="276">
        <f t="shared" si="1"/>
        <v>14.475741599999999</v>
      </c>
      <c r="N15" s="276">
        <f t="shared" si="2"/>
        <v>-27.2177714</v>
      </c>
    </row>
    <row r="16" spans="1:15" s="278" customFormat="1" x14ac:dyDescent="0.2">
      <c r="A16" s="275" t="s">
        <v>463</v>
      </c>
      <c r="B16" s="275">
        <v>24</v>
      </c>
      <c r="C16" s="275" t="s">
        <v>464</v>
      </c>
      <c r="D16" s="275" t="s">
        <v>465</v>
      </c>
      <c r="E16" s="275">
        <v>0.78</v>
      </c>
      <c r="F16" s="279"/>
      <c r="G16" s="279"/>
      <c r="H16" s="279"/>
      <c r="I16" s="279"/>
      <c r="J16" s="280"/>
      <c r="K16" s="280"/>
      <c r="L16" s="281"/>
      <c r="M16" s="280"/>
      <c r="N16" s="280"/>
      <c r="O16" s="282" t="s">
        <v>180</v>
      </c>
    </row>
    <row r="17" spans="1:15" s="278" customFormat="1" x14ac:dyDescent="0.2">
      <c r="A17" s="275" t="s">
        <v>466</v>
      </c>
      <c r="B17" s="275">
        <v>25</v>
      </c>
      <c r="C17" s="275" t="s">
        <v>467</v>
      </c>
      <c r="D17" s="275" t="s">
        <v>468</v>
      </c>
      <c r="E17" s="275">
        <v>0.84</v>
      </c>
      <c r="F17" s="283"/>
      <c r="G17" s="283"/>
      <c r="H17" s="283"/>
      <c r="I17" s="283"/>
      <c r="J17" s="280"/>
      <c r="K17" s="280"/>
      <c r="L17" s="281"/>
      <c r="M17" s="280"/>
      <c r="N17" s="280"/>
      <c r="O17" s="284"/>
    </row>
    <row r="18" spans="1:15" s="278" customFormat="1" x14ac:dyDescent="0.2">
      <c r="A18" s="275" t="s">
        <v>469</v>
      </c>
      <c r="B18" s="275">
        <v>26</v>
      </c>
      <c r="C18" s="275" t="s">
        <v>470</v>
      </c>
      <c r="D18" s="275" t="s">
        <v>471</v>
      </c>
      <c r="E18" s="275">
        <v>0.77</v>
      </c>
      <c r="F18" s="275">
        <v>2683</v>
      </c>
      <c r="G18" s="275">
        <v>12.686</v>
      </c>
      <c r="H18" s="275">
        <v>2040</v>
      </c>
      <c r="I18" s="275">
        <v>-13.128</v>
      </c>
      <c r="J18" s="276">
        <v>10.7638</v>
      </c>
      <c r="K18" s="276">
        <v>43.569299999999998</v>
      </c>
      <c r="L18" s="277">
        <f t="shared" si="0"/>
        <v>4.047761942808302</v>
      </c>
      <c r="M18" s="276">
        <f t="shared" si="1"/>
        <v>12.1396836</v>
      </c>
      <c r="N18" s="276">
        <f t="shared" si="2"/>
        <v>-26.932668799999998</v>
      </c>
    </row>
    <row r="19" spans="1:15" s="278" customFormat="1" x14ac:dyDescent="0.2">
      <c r="A19" s="275" t="s">
        <v>472</v>
      </c>
      <c r="B19" s="275">
        <v>27</v>
      </c>
      <c r="C19" s="275" t="s">
        <v>473</v>
      </c>
      <c r="D19" s="275" t="s">
        <v>474</v>
      </c>
      <c r="E19" s="275">
        <v>0.82</v>
      </c>
      <c r="F19" s="275">
        <v>2790</v>
      </c>
      <c r="G19" s="275">
        <v>13.202999999999999</v>
      </c>
      <c r="H19" s="275">
        <v>2326</v>
      </c>
      <c r="I19" s="275">
        <v>-15.013999999999999</v>
      </c>
      <c r="J19" s="276">
        <v>10.495900000000001</v>
      </c>
      <c r="K19" s="276">
        <v>46.719499999999996</v>
      </c>
      <c r="L19" s="277">
        <f t="shared" si="0"/>
        <v>4.4512142836726714</v>
      </c>
      <c r="M19" s="276">
        <f t="shared" si="1"/>
        <v>12.658027799999999</v>
      </c>
      <c r="N19" s="276">
        <f t="shared" si="2"/>
        <v>-28.846204399999998</v>
      </c>
    </row>
    <row r="20" spans="1:15" s="278" customFormat="1" x14ac:dyDescent="0.2">
      <c r="A20" s="275" t="s">
        <v>475</v>
      </c>
      <c r="B20" s="275">
        <v>28</v>
      </c>
      <c r="C20" s="275" t="s">
        <v>476</v>
      </c>
      <c r="D20" s="275" t="s">
        <v>477</v>
      </c>
      <c r="E20" s="275">
        <v>0.79</v>
      </c>
      <c r="F20" s="275">
        <v>2739</v>
      </c>
      <c r="G20" s="275">
        <v>12.308</v>
      </c>
      <c r="H20" s="275">
        <v>2071</v>
      </c>
      <c r="I20" s="275">
        <v>-12.914999999999999</v>
      </c>
      <c r="J20" s="276">
        <v>10.6737</v>
      </c>
      <c r="K20" s="276">
        <v>43.0627</v>
      </c>
      <c r="L20" s="277">
        <f t="shared" si="0"/>
        <v>4.0344678977299342</v>
      </c>
      <c r="M20" s="276">
        <f t="shared" si="1"/>
        <v>11.760700799999999</v>
      </c>
      <c r="N20" s="276">
        <f t="shared" si="2"/>
        <v>-26.716558999999997</v>
      </c>
    </row>
    <row r="21" spans="1:15" s="278" customFormat="1" x14ac:dyDescent="0.2">
      <c r="A21" s="275" t="s">
        <v>478</v>
      </c>
      <c r="B21" s="275">
        <v>29</v>
      </c>
      <c r="C21" s="275" t="s">
        <v>479</v>
      </c>
      <c r="D21" s="275" t="s">
        <v>480</v>
      </c>
      <c r="E21" s="275">
        <v>0.78</v>
      </c>
      <c r="F21" s="275">
        <v>2431</v>
      </c>
      <c r="G21" s="275">
        <v>13.255000000000001</v>
      </c>
      <c r="H21" s="275">
        <v>2130</v>
      </c>
      <c r="I21" s="275">
        <v>-14.195</v>
      </c>
      <c r="J21" s="276">
        <v>9.6225000000000005</v>
      </c>
      <c r="K21" s="276">
        <v>44.811900000000001</v>
      </c>
      <c r="L21" s="277">
        <f t="shared" si="0"/>
        <v>4.6569914263445051</v>
      </c>
      <c r="M21" s="276">
        <f t="shared" si="1"/>
        <v>12.710163</v>
      </c>
      <c r="N21" s="276">
        <f t="shared" si="2"/>
        <v>-28.015246999999999</v>
      </c>
    </row>
    <row r="22" spans="1:15" s="278" customFormat="1" x14ac:dyDescent="0.2">
      <c r="A22" s="275" t="s">
        <v>481</v>
      </c>
      <c r="B22" s="275">
        <v>30</v>
      </c>
      <c r="C22" s="275" t="s">
        <v>482</v>
      </c>
      <c r="D22" s="275" t="s">
        <v>483</v>
      </c>
      <c r="E22" s="275">
        <v>0.73</v>
      </c>
      <c r="F22" s="275">
        <v>2367</v>
      </c>
      <c r="G22" s="275">
        <v>12.702999999999999</v>
      </c>
      <c r="H22" s="275">
        <v>2025</v>
      </c>
      <c r="I22" s="275">
        <v>-12.622999999999999</v>
      </c>
      <c r="J22" s="276">
        <v>9.9983000000000004</v>
      </c>
      <c r="K22" s="276">
        <v>45.445799999999998</v>
      </c>
      <c r="L22" s="277">
        <f t="shared" si="0"/>
        <v>4.5453527099606932</v>
      </c>
      <c r="M22" s="276">
        <f t="shared" si="1"/>
        <v>12.156727799999999</v>
      </c>
      <c r="N22" s="276">
        <f t="shared" si="2"/>
        <v>-26.420295799999998</v>
      </c>
    </row>
    <row r="23" spans="1:15" s="278" customFormat="1" x14ac:dyDescent="0.2">
      <c r="A23" s="275" t="s">
        <v>484</v>
      </c>
      <c r="B23" s="275">
        <v>31</v>
      </c>
      <c r="C23" s="275" t="s">
        <v>485</v>
      </c>
      <c r="D23" s="275" t="s">
        <v>486</v>
      </c>
      <c r="E23" s="275">
        <v>0.82</v>
      </c>
      <c r="F23" s="275">
        <v>2631</v>
      </c>
      <c r="G23" s="275">
        <v>13.808999999999999</v>
      </c>
      <c r="H23" s="275">
        <v>2186</v>
      </c>
      <c r="I23" s="275">
        <v>-11.878</v>
      </c>
      <c r="J23" s="276">
        <v>9.8766999999999996</v>
      </c>
      <c r="K23" s="276">
        <v>43.751899999999999</v>
      </c>
      <c r="L23" s="277">
        <f t="shared" si="0"/>
        <v>4.4298095517733653</v>
      </c>
      <c r="M23" s="276">
        <f t="shared" si="1"/>
        <v>13.265603399999998</v>
      </c>
      <c r="N23" s="276">
        <f t="shared" si="2"/>
        <v>-25.6644188</v>
      </c>
    </row>
    <row r="24" spans="1:15" s="278" customFormat="1" x14ac:dyDescent="0.2">
      <c r="A24" s="275" t="s">
        <v>487</v>
      </c>
      <c r="B24" s="275">
        <v>32</v>
      </c>
      <c r="C24" s="275" t="s">
        <v>488</v>
      </c>
      <c r="D24" s="275" t="s">
        <v>489</v>
      </c>
      <c r="E24" s="275">
        <v>0.82</v>
      </c>
      <c r="F24" s="275">
        <v>2963</v>
      </c>
      <c r="G24" s="275">
        <v>13.955</v>
      </c>
      <c r="H24" s="275">
        <v>2033</v>
      </c>
      <c r="I24" s="275">
        <v>-12.337999999999999</v>
      </c>
      <c r="J24" s="276">
        <v>11.1531</v>
      </c>
      <c r="K24" s="276">
        <v>40.706600000000002</v>
      </c>
      <c r="L24" s="277">
        <f t="shared" si="0"/>
        <v>3.6498014005074824</v>
      </c>
      <c r="M24" s="276">
        <f t="shared" si="1"/>
        <v>13.411982999999999</v>
      </c>
      <c r="N24" s="276">
        <f t="shared" si="2"/>
        <v>-26.131134799999998</v>
      </c>
    </row>
    <row r="25" spans="1:15" s="278" customFormat="1" x14ac:dyDescent="0.2">
      <c r="A25" s="275" t="s">
        <v>490</v>
      </c>
      <c r="B25" s="275">
        <v>33</v>
      </c>
      <c r="C25" s="275" t="s">
        <v>491</v>
      </c>
      <c r="D25" s="275" t="s">
        <v>492</v>
      </c>
      <c r="E25" s="275">
        <v>0.81</v>
      </c>
      <c r="F25" s="275">
        <v>2519</v>
      </c>
      <c r="G25" s="275">
        <v>14.089</v>
      </c>
      <c r="H25" s="275">
        <v>2119</v>
      </c>
      <c r="I25" s="275">
        <v>-14.38</v>
      </c>
      <c r="J25" s="276">
        <v>9.5672999999999995</v>
      </c>
      <c r="K25" s="276">
        <v>42.646099999999997</v>
      </c>
      <c r="L25" s="277">
        <f t="shared" si="0"/>
        <v>4.45748539295308</v>
      </c>
      <c r="M25" s="276">
        <f t="shared" si="1"/>
        <v>13.5463314</v>
      </c>
      <c r="N25" s="276">
        <f t="shared" si="2"/>
        <v>-28.202947999999999</v>
      </c>
    </row>
    <row r="26" spans="1:15" s="278" customFormat="1" x14ac:dyDescent="0.2">
      <c r="A26" s="275" t="s">
        <v>493</v>
      </c>
      <c r="B26" s="275">
        <v>40</v>
      </c>
      <c r="C26" s="275" t="s">
        <v>494</v>
      </c>
      <c r="D26" s="275" t="s">
        <v>495</v>
      </c>
      <c r="E26" s="275">
        <v>0.8</v>
      </c>
      <c r="F26" s="275">
        <v>2293</v>
      </c>
      <c r="G26" s="275">
        <v>14.244</v>
      </c>
      <c r="H26" s="275">
        <v>2396</v>
      </c>
      <c r="I26" s="275">
        <v>-16.254000000000001</v>
      </c>
      <c r="J26" s="276">
        <v>8.6324000000000005</v>
      </c>
      <c r="K26" s="276">
        <v>48.097200000000001</v>
      </c>
      <c r="L26" s="277">
        <f t="shared" si="0"/>
        <v>5.5717065937630323</v>
      </c>
      <c r="M26" s="276">
        <f t="shared" si="1"/>
        <v>13.701734399999999</v>
      </c>
      <c r="N26" s="276">
        <f t="shared" si="2"/>
        <v>-30.104308400000001</v>
      </c>
    </row>
    <row r="27" spans="1:15" s="278" customFormat="1" x14ac:dyDescent="0.2">
      <c r="A27" s="275" t="s">
        <v>496</v>
      </c>
      <c r="B27" s="275">
        <v>41</v>
      </c>
      <c r="C27" s="275" t="s">
        <v>497</v>
      </c>
      <c r="D27" s="275" t="s">
        <v>498</v>
      </c>
      <c r="E27" s="275">
        <v>0.83</v>
      </c>
      <c r="F27" s="275">
        <v>2583</v>
      </c>
      <c r="G27" s="275">
        <v>13.891</v>
      </c>
      <c r="H27" s="275">
        <v>2127</v>
      </c>
      <c r="I27" s="275">
        <v>-7.8209999999999997</v>
      </c>
      <c r="J27" s="276">
        <v>9.4100999999999999</v>
      </c>
      <c r="K27" s="276">
        <v>41.327599999999997</v>
      </c>
      <c r="L27" s="277">
        <f t="shared" si="0"/>
        <v>4.3918343056928189</v>
      </c>
      <c r="M27" s="276">
        <f t="shared" si="1"/>
        <v>13.3478166</v>
      </c>
      <c r="N27" s="276">
        <f t="shared" si="2"/>
        <v>-21.548186599999998</v>
      </c>
    </row>
    <row r="28" spans="1:15" s="278" customFormat="1" x14ac:dyDescent="0.2">
      <c r="A28" s="275" t="s">
        <v>499</v>
      </c>
      <c r="B28" s="275">
        <v>42</v>
      </c>
      <c r="C28" s="275" t="s">
        <v>500</v>
      </c>
      <c r="D28" s="275" t="s">
        <v>501</v>
      </c>
      <c r="E28" s="275">
        <v>0.83</v>
      </c>
      <c r="F28" s="275">
        <v>2556</v>
      </c>
      <c r="G28" s="275">
        <v>13.842000000000001</v>
      </c>
      <c r="H28" s="275">
        <v>2094</v>
      </c>
      <c r="I28" s="275">
        <v>-7.89</v>
      </c>
      <c r="J28" s="276">
        <v>9.3416999999999994</v>
      </c>
      <c r="K28" s="276">
        <v>40.698700000000002</v>
      </c>
      <c r="L28" s="277">
        <f t="shared" si="0"/>
        <v>4.3566695569328928</v>
      </c>
      <c r="M28" s="276">
        <f t="shared" si="1"/>
        <v>13.2986892</v>
      </c>
      <c r="N28" s="276">
        <f t="shared" si="2"/>
        <v>-21.618193999999999</v>
      </c>
    </row>
    <row r="29" spans="1:15" s="278" customFormat="1" x14ac:dyDescent="0.2">
      <c r="A29" s="275" t="s">
        <v>502</v>
      </c>
      <c r="B29" s="275">
        <v>43</v>
      </c>
      <c r="C29" s="275" t="s">
        <v>503</v>
      </c>
      <c r="D29" s="275" t="s">
        <v>504</v>
      </c>
      <c r="E29" s="275">
        <v>0.83</v>
      </c>
      <c r="F29" s="275">
        <v>2657</v>
      </c>
      <c r="G29" s="275">
        <v>13.701000000000001</v>
      </c>
      <c r="H29" s="275">
        <v>2224</v>
      </c>
      <c r="I29" s="275">
        <v>-7.8049999999999997</v>
      </c>
      <c r="J29" s="276">
        <v>9.6610999999999994</v>
      </c>
      <c r="K29" s="276">
        <v>43.150799999999997</v>
      </c>
      <c r="L29" s="277">
        <f t="shared" si="0"/>
        <v>4.4664479200091085</v>
      </c>
      <c r="M29" s="276">
        <f t="shared" si="1"/>
        <v>13.157322600000001</v>
      </c>
      <c r="N29" s="276">
        <f t="shared" si="2"/>
        <v>-21.531952999999998</v>
      </c>
    </row>
    <row r="30" spans="1:15" s="278" customFormat="1" x14ac:dyDescent="0.2">
      <c r="A30" s="275" t="s">
        <v>505</v>
      </c>
      <c r="B30" s="275">
        <v>44</v>
      </c>
      <c r="C30" s="275" t="s">
        <v>506</v>
      </c>
      <c r="D30" s="275" t="s">
        <v>507</v>
      </c>
      <c r="E30" s="275">
        <v>0.85</v>
      </c>
      <c r="F30" s="275">
        <v>628</v>
      </c>
      <c r="G30" s="275">
        <v>-7.53</v>
      </c>
      <c r="H30" s="275">
        <v>2494</v>
      </c>
      <c r="I30" s="275">
        <v>-8.1219999999999999</v>
      </c>
      <c r="J30" s="276">
        <v>2.2351999999999999</v>
      </c>
      <c r="K30" s="276">
        <v>47.255400000000002</v>
      </c>
      <c r="L30" s="277">
        <f t="shared" si="0"/>
        <v>21.141463851109524</v>
      </c>
      <c r="M30" s="276">
        <f t="shared" si="1"/>
        <v>-8.1288780000000003</v>
      </c>
      <c r="N30" s="276">
        <f t="shared" si="2"/>
        <v>-21.853581200000001</v>
      </c>
    </row>
    <row r="31" spans="1:15" s="278" customFormat="1" x14ac:dyDescent="0.2">
      <c r="A31" s="275" t="s">
        <v>508</v>
      </c>
      <c r="B31" s="275">
        <v>45</v>
      </c>
      <c r="C31" s="275" t="s">
        <v>509</v>
      </c>
      <c r="D31" s="275" t="s">
        <v>510</v>
      </c>
      <c r="E31" s="275">
        <v>0.78</v>
      </c>
      <c r="F31" s="275">
        <v>592</v>
      </c>
      <c r="G31" s="275">
        <v>-7.5910000000000002</v>
      </c>
      <c r="H31" s="275">
        <v>2346</v>
      </c>
      <c r="I31" s="275">
        <v>-8.0950000000000006</v>
      </c>
      <c r="J31" s="276">
        <v>2.3008000000000002</v>
      </c>
      <c r="K31" s="276">
        <v>48.451999999999998</v>
      </c>
      <c r="L31" s="277">
        <f t="shared" si="0"/>
        <v>21.058762169680108</v>
      </c>
      <c r="M31" s="276">
        <f t="shared" si="1"/>
        <v>-8.1900366000000009</v>
      </c>
      <c r="N31" s="276">
        <f t="shared" si="2"/>
        <v>-21.826186999999997</v>
      </c>
    </row>
    <row r="32" spans="1:15" s="278" customFormat="1" x14ac:dyDescent="0.2">
      <c r="A32" s="275" t="s">
        <v>511</v>
      </c>
      <c r="B32" s="275">
        <v>46</v>
      </c>
      <c r="C32" s="275" t="s">
        <v>512</v>
      </c>
      <c r="D32" s="275" t="s">
        <v>513</v>
      </c>
      <c r="E32" s="275">
        <v>0.8</v>
      </c>
      <c r="F32" s="275">
        <v>582</v>
      </c>
      <c r="G32" s="275">
        <v>-7.6189999999999998</v>
      </c>
      <c r="H32" s="275">
        <v>2330</v>
      </c>
      <c r="I32" s="275">
        <v>-8.032</v>
      </c>
      <c r="J32" s="276">
        <v>2.1869999999999998</v>
      </c>
      <c r="K32" s="276">
        <v>46.920400000000001</v>
      </c>
      <c r="L32" s="277">
        <f t="shared" si="0"/>
        <v>21.454229538180158</v>
      </c>
      <c r="M32" s="276">
        <f t="shared" si="1"/>
        <v>-8.2181093999999995</v>
      </c>
      <c r="N32" s="276">
        <f t="shared" si="2"/>
        <v>-21.762267199999997</v>
      </c>
    </row>
    <row r="33" spans="1:14" s="278" customFormat="1" x14ac:dyDescent="0.2">
      <c r="A33" s="275" t="s">
        <v>514</v>
      </c>
      <c r="B33" s="275">
        <v>47</v>
      </c>
      <c r="C33" s="275" t="s">
        <v>515</v>
      </c>
      <c r="D33" s="275" t="s">
        <v>516</v>
      </c>
      <c r="E33" s="275">
        <v>0.8</v>
      </c>
      <c r="F33" s="275">
        <v>2704</v>
      </c>
      <c r="G33" s="275">
        <v>14.039</v>
      </c>
      <c r="H33" s="275">
        <v>2355</v>
      </c>
      <c r="I33" s="275">
        <v>-15.249000000000001</v>
      </c>
      <c r="J33" s="276">
        <v>10.228</v>
      </c>
      <c r="K33" s="276">
        <v>47.455399999999997</v>
      </c>
      <c r="L33" s="277">
        <f t="shared" si="0"/>
        <v>4.6397536175205314</v>
      </c>
      <c r="M33" s="276">
        <f t="shared" si="1"/>
        <v>13.496201399999999</v>
      </c>
      <c r="N33" s="276">
        <f t="shared" si="2"/>
        <v>-29.0846354</v>
      </c>
    </row>
    <row r="34" spans="1:14" s="278" customFormat="1" x14ac:dyDescent="0.2">
      <c r="A34" s="275" t="s">
        <v>517</v>
      </c>
      <c r="B34" s="275">
        <v>48</v>
      </c>
      <c r="C34" s="275" t="s">
        <v>518</v>
      </c>
      <c r="D34" s="275" t="s">
        <v>519</v>
      </c>
      <c r="E34" s="275">
        <v>0.86</v>
      </c>
      <c r="F34" s="275">
        <v>3084</v>
      </c>
      <c r="G34" s="275">
        <v>14.282</v>
      </c>
      <c r="H34" s="275">
        <v>2530</v>
      </c>
      <c r="I34" s="275">
        <v>-14.987</v>
      </c>
      <c r="J34" s="276">
        <v>10.863899999999999</v>
      </c>
      <c r="K34" s="276">
        <v>47.638599999999997</v>
      </c>
      <c r="L34" s="277">
        <f t="shared" si="0"/>
        <v>4.3850366811181987</v>
      </c>
      <c r="M34" s="276">
        <f t="shared" si="1"/>
        <v>13.7398332</v>
      </c>
      <c r="N34" s="276">
        <f t="shared" si="2"/>
        <v>-28.818810200000001</v>
      </c>
    </row>
    <row r="35" spans="1:14" s="278" customFormat="1" x14ac:dyDescent="0.2">
      <c r="A35" s="275" t="s">
        <v>520</v>
      </c>
      <c r="B35" s="275">
        <v>49</v>
      </c>
      <c r="C35" s="275" t="s">
        <v>521</v>
      </c>
      <c r="D35" s="275" t="s">
        <v>522</v>
      </c>
      <c r="E35" s="275">
        <v>0.84</v>
      </c>
      <c r="F35" s="275">
        <v>3085</v>
      </c>
      <c r="G35" s="275">
        <v>13.131</v>
      </c>
      <c r="H35" s="275">
        <v>2161</v>
      </c>
      <c r="I35" s="275">
        <v>-14.09</v>
      </c>
      <c r="J35" s="276">
        <v>11.282500000000001</v>
      </c>
      <c r="K35" s="276">
        <v>42.0931</v>
      </c>
      <c r="L35" s="277">
        <f t="shared" si="0"/>
        <v>3.7308309328606248</v>
      </c>
      <c r="M35" s="276">
        <f t="shared" si="1"/>
        <v>12.585840599999999</v>
      </c>
      <c r="N35" s="276">
        <f t="shared" si="2"/>
        <v>-27.908713999999996</v>
      </c>
    </row>
    <row r="36" spans="1:14" s="278" customFormat="1" x14ac:dyDescent="0.2">
      <c r="A36" s="275" t="s">
        <v>523</v>
      </c>
      <c r="B36" s="275">
        <v>50</v>
      </c>
      <c r="C36" s="275" t="s">
        <v>524</v>
      </c>
      <c r="D36" s="275" t="s">
        <v>525</v>
      </c>
      <c r="E36" s="275">
        <v>0.78</v>
      </c>
      <c r="F36" s="275">
        <v>2762</v>
      </c>
      <c r="G36" s="275">
        <v>13.388999999999999</v>
      </c>
      <c r="H36" s="275">
        <v>2076</v>
      </c>
      <c r="I36" s="275">
        <v>-14.256</v>
      </c>
      <c r="J36" s="276">
        <v>10.9839</v>
      </c>
      <c r="K36" s="276">
        <v>43.989100000000001</v>
      </c>
      <c r="L36" s="277">
        <f t="shared" si="0"/>
        <v>4.004870765392984</v>
      </c>
      <c r="M36" s="276">
        <f t="shared" si="1"/>
        <v>12.844511399999998</v>
      </c>
      <c r="N36" s="276">
        <f t="shared" si="2"/>
        <v>-28.0771376</v>
      </c>
    </row>
    <row r="37" spans="1:14" s="278" customFormat="1" x14ac:dyDescent="0.2">
      <c r="A37" s="275" t="s">
        <v>526</v>
      </c>
      <c r="B37" s="275">
        <v>51</v>
      </c>
      <c r="C37" s="275" t="s">
        <v>527</v>
      </c>
      <c r="D37" s="275" t="s">
        <v>528</v>
      </c>
      <c r="E37" s="275">
        <v>0.59</v>
      </c>
      <c r="F37" s="275">
        <v>2086</v>
      </c>
      <c r="G37" s="275">
        <v>15.612</v>
      </c>
      <c r="H37" s="275">
        <v>1503</v>
      </c>
      <c r="I37" s="275">
        <v>-14.753</v>
      </c>
      <c r="J37" s="276">
        <v>11.1441</v>
      </c>
      <c r="K37" s="276">
        <v>42.517699999999998</v>
      </c>
      <c r="L37" s="277">
        <f t="shared" si="0"/>
        <v>3.8152654767993823</v>
      </c>
      <c r="M37" s="276">
        <f t="shared" si="1"/>
        <v>15.0732912</v>
      </c>
      <c r="N37" s="276">
        <f t="shared" si="2"/>
        <v>-28.581393800000001</v>
      </c>
    </row>
    <row r="38" spans="1:14" s="271" customFormat="1" x14ac:dyDescent="0.2">
      <c r="B38" s="272"/>
      <c r="C38" s="272"/>
      <c r="D38" s="272"/>
      <c r="E38" s="272"/>
      <c r="F38" s="272"/>
      <c r="G38" s="273"/>
      <c r="H38" s="272"/>
      <c r="I38" s="273"/>
      <c r="J38" s="274"/>
      <c r="K38" s="274"/>
      <c r="L38" s="274"/>
      <c r="M38" s="274"/>
      <c r="N38" s="274"/>
    </row>
    <row r="39" spans="1:14" x14ac:dyDescent="0.2">
      <c r="B39" s="285"/>
      <c r="C39" s="285"/>
      <c r="D39" s="285"/>
      <c r="E39" s="285"/>
      <c r="F39" s="285"/>
      <c r="G39" s="285"/>
      <c r="H39" s="285"/>
      <c r="I39" s="285"/>
      <c r="J39" s="286"/>
      <c r="K39" s="286"/>
    </row>
    <row r="40" spans="1:14" x14ac:dyDescent="0.2">
      <c r="C40" s="274" t="s">
        <v>352</v>
      </c>
      <c r="D40" s="274"/>
      <c r="E40" s="285"/>
      <c r="F40" s="285"/>
      <c r="G40" s="285"/>
      <c r="H40" s="285"/>
      <c r="I40" s="285"/>
      <c r="J40" s="286"/>
      <c r="K40" s="286"/>
    </row>
    <row r="41" spans="1:14" s="278" customFormat="1" x14ac:dyDescent="0.2">
      <c r="A41" s="275" t="s">
        <v>529</v>
      </c>
      <c r="B41" s="275">
        <v>8</v>
      </c>
      <c r="C41" s="275" t="s">
        <v>530</v>
      </c>
      <c r="D41" s="275" t="s">
        <v>355</v>
      </c>
      <c r="E41" s="275">
        <v>0.76</v>
      </c>
      <c r="F41" s="275">
        <v>3044</v>
      </c>
      <c r="G41" s="275">
        <v>7.468</v>
      </c>
      <c r="H41" s="275">
        <v>2192</v>
      </c>
      <c r="I41" s="275">
        <v>-4.0419999999999998</v>
      </c>
      <c r="J41" s="276">
        <v>12.8162</v>
      </c>
      <c r="K41" s="276">
        <v>49.288200000000003</v>
      </c>
      <c r="L41" s="277">
        <v>3.8457733181442237</v>
      </c>
      <c r="M41" s="276">
        <f t="shared" ref="M41:M48" si="3">1.0026*G41 - 0.5793</f>
        <v>6.9081167999999993</v>
      </c>
      <c r="N41" s="276">
        <f t="shared" ref="N41:N48" si="4">1.0146*I41 - 13.613</f>
        <v>-17.7140132</v>
      </c>
    </row>
    <row r="42" spans="1:14" s="278" customFormat="1" x14ac:dyDescent="0.2">
      <c r="A42" s="275" t="s">
        <v>531</v>
      </c>
      <c r="B42" s="275">
        <v>9</v>
      </c>
      <c r="C42" s="275" t="s">
        <v>532</v>
      </c>
      <c r="D42" s="275" t="s">
        <v>355</v>
      </c>
      <c r="E42" s="275">
        <v>0.72599999999999998</v>
      </c>
      <c r="F42" s="275">
        <v>2869</v>
      </c>
      <c r="G42" s="275">
        <v>7.5069999999999997</v>
      </c>
      <c r="H42" s="275">
        <v>2068</v>
      </c>
      <c r="I42" s="275">
        <v>-4.1449999999999996</v>
      </c>
      <c r="J42" s="276">
        <v>12.743499999999999</v>
      </c>
      <c r="K42" s="276">
        <v>49.047600000000003</v>
      </c>
      <c r="L42" s="277">
        <v>3.8488327382587206</v>
      </c>
      <c r="M42" s="276">
        <f t="shared" si="3"/>
        <v>6.9472181999999991</v>
      </c>
      <c r="N42" s="276">
        <f t="shared" si="4"/>
        <v>-17.818517</v>
      </c>
    </row>
    <row r="43" spans="1:14" s="278" customFormat="1" x14ac:dyDescent="0.2">
      <c r="A43" s="275" t="s">
        <v>533</v>
      </c>
      <c r="B43" s="275">
        <v>38</v>
      </c>
      <c r="C43" s="275" t="s">
        <v>534</v>
      </c>
      <c r="D43" s="275" t="s">
        <v>355</v>
      </c>
      <c r="E43" s="275">
        <v>0.71599999999999997</v>
      </c>
      <c r="F43" s="275">
        <v>2924</v>
      </c>
      <c r="G43" s="275">
        <v>7.4340000000000002</v>
      </c>
      <c r="H43" s="275">
        <v>2137</v>
      </c>
      <c r="I43" s="275">
        <v>-4.1360000000000001</v>
      </c>
      <c r="J43" s="276">
        <v>12.5129</v>
      </c>
      <c r="K43" s="276">
        <v>48.537199999999999</v>
      </c>
      <c r="L43" s="277">
        <v>3.8789728999672337</v>
      </c>
      <c r="M43" s="276">
        <f t="shared" si="3"/>
        <v>6.8740283999999994</v>
      </c>
      <c r="N43" s="276">
        <f t="shared" si="4"/>
        <v>-17.809385599999999</v>
      </c>
    </row>
    <row r="44" spans="1:14" s="278" customFormat="1" x14ac:dyDescent="0.2">
      <c r="A44" s="275" t="s">
        <v>535</v>
      </c>
      <c r="B44" s="275">
        <v>39</v>
      </c>
      <c r="C44" s="275" t="s">
        <v>536</v>
      </c>
      <c r="D44" s="275" t="s">
        <v>355</v>
      </c>
      <c r="E44" s="275">
        <v>0.71699999999999997</v>
      </c>
      <c r="F44" s="275">
        <v>2955</v>
      </c>
      <c r="G44" s="275">
        <v>7.3650000000000002</v>
      </c>
      <c r="H44" s="275">
        <v>2162</v>
      </c>
      <c r="I44" s="275">
        <v>-4.13</v>
      </c>
      <c r="J44" s="276">
        <v>12.5677</v>
      </c>
      <c r="K44" s="276">
        <v>48.680300000000003</v>
      </c>
      <c r="L44" s="277">
        <v>3.8734454196074064</v>
      </c>
      <c r="M44" s="276">
        <f t="shared" si="3"/>
        <v>6.8048489999999999</v>
      </c>
      <c r="N44" s="276">
        <f t="shared" si="4"/>
        <v>-17.803297999999998</v>
      </c>
    </row>
    <row r="45" spans="1:14" s="278" customFormat="1" x14ac:dyDescent="0.2">
      <c r="A45" s="275" t="s">
        <v>537</v>
      </c>
      <c r="B45" s="275">
        <v>56</v>
      </c>
      <c r="C45" s="275" t="s">
        <v>538</v>
      </c>
      <c r="D45" s="275" t="s">
        <v>355</v>
      </c>
      <c r="E45" s="275">
        <v>0.72699999999999998</v>
      </c>
      <c r="F45" s="275">
        <v>2868</v>
      </c>
      <c r="G45" s="275">
        <v>7.3140000000000001</v>
      </c>
      <c r="H45" s="275">
        <v>2097</v>
      </c>
      <c r="I45" s="275">
        <v>-4.093</v>
      </c>
      <c r="J45" s="276">
        <v>12.4998</v>
      </c>
      <c r="K45" s="276">
        <v>48.542400000000001</v>
      </c>
      <c r="L45" s="277">
        <v>3.883454135266164</v>
      </c>
      <c r="M45" s="276">
        <f t="shared" si="3"/>
        <v>6.7537164000000001</v>
      </c>
      <c r="N45" s="276">
        <f t="shared" si="4"/>
        <v>-17.765757799999999</v>
      </c>
    </row>
    <row r="46" spans="1:14" s="278" customFormat="1" x14ac:dyDescent="0.2">
      <c r="A46" s="275" t="s">
        <v>539</v>
      </c>
      <c r="B46" s="275">
        <v>57</v>
      </c>
      <c r="C46" s="275" t="s">
        <v>540</v>
      </c>
      <c r="D46" s="275" t="s">
        <v>355</v>
      </c>
      <c r="E46" s="275">
        <v>0.71099999999999997</v>
      </c>
      <c r="F46" s="275">
        <v>2802</v>
      </c>
      <c r="G46" s="275">
        <v>7.3029999999999999</v>
      </c>
      <c r="H46" s="275">
        <v>2049</v>
      </c>
      <c r="I46" s="275">
        <v>-4.1449999999999996</v>
      </c>
      <c r="J46" s="276">
        <v>12.4901</v>
      </c>
      <c r="K46" s="276">
        <v>48.569699999999997</v>
      </c>
      <c r="L46" s="277">
        <v>3.8886558154058011</v>
      </c>
      <c r="M46" s="276">
        <f t="shared" si="3"/>
        <v>6.7426877999999997</v>
      </c>
      <c r="N46" s="276">
        <f t="shared" si="4"/>
        <v>-17.818517</v>
      </c>
    </row>
    <row r="47" spans="1:14" s="278" customFormat="1" x14ac:dyDescent="0.2">
      <c r="A47" s="275" t="s">
        <v>541</v>
      </c>
      <c r="B47" s="275">
        <v>86</v>
      </c>
      <c r="C47" s="275" t="s">
        <v>538</v>
      </c>
      <c r="D47" s="275" t="s">
        <v>355</v>
      </c>
      <c r="E47" s="275">
        <v>0.78900000000000003</v>
      </c>
      <c r="F47" s="275">
        <v>2988</v>
      </c>
      <c r="G47" s="275">
        <v>7.3540000000000001</v>
      </c>
      <c r="H47" s="275">
        <v>2190</v>
      </c>
      <c r="I47" s="275">
        <v>-3.9550000000000001</v>
      </c>
      <c r="J47" s="276">
        <v>12.5053</v>
      </c>
      <c r="K47" s="276">
        <v>48.454900000000002</v>
      </c>
      <c r="L47" s="277">
        <v>3.8747491063788955</v>
      </c>
      <c r="M47" s="276">
        <f t="shared" si="3"/>
        <v>6.7938203999999995</v>
      </c>
      <c r="N47" s="276">
        <f t="shared" si="4"/>
        <v>-17.625743</v>
      </c>
    </row>
    <row r="48" spans="1:14" s="278" customFormat="1" x14ac:dyDescent="0.2">
      <c r="A48" s="275" t="s">
        <v>542</v>
      </c>
      <c r="B48" s="275">
        <v>87</v>
      </c>
      <c r="C48" s="275" t="s">
        <v>540</v>
      </c>
      <c r="D48" s="275" t="s">
        <v>355</v>
      </c>
      <c r="E48" s="275">
        <v>0.79</v>
      </c>
      <c r="F48" s="275">
        <v>3019</v>
      </c>
      <c r="G48" s="275">
        <v>7.3129999999999997</v>
      </c>
      <c r="H48" s="275">
        <v>2211</v>
      </c>
      <c r="I48" s="275">
        <v>-4.0090000000000003</v>
      </c>
      <c r="J48" s="276">
        <v>12.5778</v>
      </c>
      <c r="K48" s="276">
        <v>48.782699999999998</v>
      </c>
      <c r="L48" s="277">
        <v>3.8784763631159662</v>
      </c>
      <c r="M48" s="276">
        <f t="shared" si="3"/>
        <v>6.7527137999999995</v>
      </c>
      <c r="N48" s="276">
        <f t="shared" si="4"/>
        <v>-17.6805314</v>
      </c>
    </row>
    <row r="49" spans="1:14" x14ac:dyDescent="0.2">
      <c r="B49" s="285"/>
      <c r="C49" s="285"/>
      <c r="D49" s="285"/>
      <c r="E49" s="285"/>
      <c r="F49" s="287" t="s">
        <v>0</v>
      </c>
      <c r="G49" s="288">
        <f>AVERAGE(G41:G48)</f>
        <v>7.38225</v>
      </c>
      <c r="H49" s="289"/>
      <c r="I49" s="288">
        <f>AVERAGE(I41:I48)</f>
        <v>-4.0818750000000001</v>
      </c>
      <c r="J49" s="288">
        <f>AVERAGE(J41:J48)</f>
        <v>12.5891625</v>
      </c>
      <c r="K49" s="288">
        <f>AVERAGE(K41:K48)</f>
        <v>48.737874999999995</v>
      </c>
      <c r="M49" s="290">
        <f>AVERAGE(M41:M48)</f>
        <v>6.8221438499999998</v>
      </c>
      <c r="N49" s="290">
        <f>AVERAGE(N41:N48)</f>
        <v>-17.754470375</v>
      </c>
    </row>
    <row r="50" spans="1:14" x14ac:dyDescent="0.2">
      <c r="B50" s="285"/>
      <c r="C50" s="285"/>
      <c r="D50" s="285"/>
      <c r="E50" s="285"/>
      <c r="F50" s="287" t="s">
        <v>370</v>
      </c>
      <c r="G50" s="288">
        <f>STDEV(G41:G48)</f>
        <v>7.7849213226595909E-2</v>
      </c>
      <c r="H50" s="289"/>
      <c r="I50" s="288">
        <f>STDEV(I41:I48)</f>
        <v>7.204847078777675E-2</v>
      </c>
      <c r="J50" s="288">
        <f>STDEV(J41:J48)</f>
        <v>0.12340627371757525</v>
      </c>
      <c r="K50" s="288">
        <f>STDEV(K41:K48)</f>
        <v>0.29055364761581953</v>
      </c>
      <c r="M50" s="290">
        <f>STDEV(M41:M48)</f>
        <v>7.805162118098484E-2</v>
      </c>
      <c r="N50" s="290">
        <f>STDEV(N41:N48)</f>
        <v>7.3100378461278176E-2</v>
      </c>
    </row>
    <row r="52" spans="1:14" x14ac:dyDescent="0.2">
      <c r="C52" s="285"/>
      <c r="D52" s="285"/>
      <c r="E52" s="285"/>
    </row>
    <row r="53" spans="1:14" x14ac:dyDescent="0.2">
      <c r="B53" s="285"/>
      <c r="C53" s="274" t="s">
        <v>371</v>
      </c>
      <c r="D53" s="274"/>
      <c r="E53" s="285"/>
      <c r="F53" s="285"/>
      <c r="G53" s="285"/>
      <c r="H53" s="285"/>
      <c r="I53" s="285"/>
      <c r="M53" s="291"/>
      <c r="N53" s="291"/>
    </row>
    <row r="54" spans="1:14" s="278" customFormat="1" x14ac:dyDescent="0.2">
      <c r="A54" s="275" t="s">
        <v>543</v>
      </c>
      <c r="B54" s="275">
        <v>4</v>
      </c>
      <c r="C54" s="275" t="s">
        <v>544</v>
      </c>
      <c r="D54" s="275" t="s">
        <v>374</v>
      </c>
      <c r="E54" s="275">
        <v>0.72499999999999998</v>
      </c>
      <c r="F54" s="275">
        <v>2072</v>
      </c>
      <c r="G54" s="275">
        <v>-3.903</v>
      </c>
      <c r="H54" s="275">
        <v>1691</v>
      </c>
      <c r="I54" s="275">
        <v>-14.358000000000001</v>
      </c>
      <c r="J54" s="276">
        <v>9.4292999999999996</v>
      </c>
      <c r="K54" s="276">
        <v>40.613300000000002</v>
      </c>
      <c r="L54" s="277">
        <v>4.3071383877912472</v>
      </c>
      <c r="M54" s="276">
        <f t="shared" ref="M54:M61" si="5">1.0026*G54 - 0.5793</f>
        <v>-4.4924477999999999</v>
      </c>
      <c r="N54" s="276">
        <f t="shared" ref="N54:N61" si="6">1.0146*I54 - 13.613</f>
        <v>-28.180626799999999</v>
      </c>
    </row>
    <row r="55" spans="1:14" s="278" customFormat="1" x14ac:dyDescent="0.2">
      <c r="A55" s="275" t="s">
        <v>545</v>
      </c>
      <c r="B55" s="275">
        <v>5</v>
      </c>
      <c r="C55" s="275" t="s">
        <v>546</v>
      </c>
      <c r="D55" s="275" t="s">
        <v>374</v>
      </c>
      <c r="E55" s="275">
        <v>1.1020000000000001</v>
      </c>
      <c r="F55" s="275">
        <v>3303</v>
      </c>
      <c r="G55" s="275">
        <v>-3.9470000000000001</v>
      </c>
      <c r="H55" s="275">
        <v>2630</v>
      </c>
      <c r="I55" s="275">
        <v>-14.391</v>
      </c>
      <c r="J55" s="276">
        <v>9.6011000000000006</v>
      </c>
      <c r="K55" s="276">
        <v>40.887700000000002</v>
      </c>
      <c r="L55" s="277">
        <v>4.2586474466467381</v>
      </c>
      <c r="M55" s="276">
        <f t="shared" si="5"/>
        <v>-4.5365621999999997</v>
      </c>
      <c r="N55" s="276">
        <f t="shared" si="6"/>
        <v>-28.214108599999999</v>
      </c>
    </row>
    <row r="56" spans="1:14" s="278" customFormat="1" x14ac:dyDescent="0.2">
      <c r="A56" s="275" t="s">
        <v>547</v>
      </c>
      <c r="B56" s="275">
        <v>34</v>
      </c>
      <c r="C56" s="275" t="s">
        <v>548</v>
      </c>
      <c r="D56" s="275" t="s">
        <v>374</v>
      </c>
      <c r="E56" s="275">
        <v>0.73799999999999999</v>
      </c>
      <c r="F56" s="275">
        <v>2239</v>
      </c>
      <c r="G56" s="275">
        <v>-4.0670000000000002</v>
      </c>
      <c r="H56" s="275">
        <v>1835</v>
      </c>
      <c r="I56" s="275">
        <v>-14.52</v>
      </c>
      <c r="J56" s="276">
        <v>9.3908000000000005</v>
      </c>
      <c r="K56" s="276">
        <v>40.703899999999997</v>
      </c>
      <c r="L56" s="277">
        <v>4.3344443497891545</v>
      </c>
      <c r="M56" s="276">
        <f t="shared" si="5"/>
        <v>-4.6568741999999999</v>
      </c>
      <c r="N56" s="276">
        <f t="shared" si="6"/>
        <v>-28.344991999999998</v>
      </c>
    </row>
    <row r="57" spans="1:14" s="278" customFormat="1" x14ac:dyDescent="0.2">
      <c r="A57" s="275" t="s">
        <v>549</v>
      </c>
      <c r="B57" s="275">
        <v>35</v>
      </c>
      <c r="C57" s="275" t="s">
        <v>550</v>
      </c>
      <c r="D57" s="275" t="s">
        <v>374</v>
      </c>
      <c r="E57" s="275">
        <v>0.79100000000000004</v>
      </c>
      <c r="F57" s="275">
        <v>2395</v>
      </c>
      <c r="G57" s="275">
        <v>-4.0419999999999998</v>
      </c>
      <c r="H57" s="275">
        <v>1960</v>
      </c>
      <c r="I57" s="275">
        <v>-14.55</v>
      </c>
      <c r="J57" s="276">
        <v>9.4164999999999992</v>
      </c>
      <c r="K57" s="276">
        <v>40.781100000000002</v>
      </c>
      <c r="L57" s="277">
        <v>4.3308129347422089</v>
      </c>
      <c r="M57" s="276">
        <f t="shared" si="5"/>
        <v>-4.6318091999999993</v>
      </c>
      <c r="N57" s="276">
        <f t="shared" si="6"/>
        <v>-28.375430000000001</v>
      </c>
    </row>
    <row r="58" spans="1:14" s="278" customFormat="1" x14ac:dyDescent="0.2">
      <c r="A58" s="275" t="s">
        <v>551</v>
      </c>
      <c r="B58" s="275">
        <v>52</v>
      </c>
      <c r="C58" s="275" t="s">
        <v>552</v>
      </c>
      <c r="D58" s="275" t="s">
        <v>374</v>
      </c>
      <c r="E58" s="275">
        <v>0.79300000000000004</v>
      </c>
      <c r="F58" s="275">
        <v>2359</v>
      </c>
      <c r="G58" s="275">
        <v>-4.0739999999999998</v>
      </c>
      <c r="H58" s="275">
        <v>1936</v>
      </c>
      <c r="I58" s="275">
        <v>-14.523</v>
      </c>
      <c r="J58" s="276">
        <v>9.2977000000000007</v>
      </c>
      <c r="K58" s="276">
        <v>40.360799999999998</v>
      </c>
      <c r="L58" s="277">
        <v>4.3409445346698643</v>
      </c>
      <c r="M58" s="276">
        <f t="shared" si="5"/>
        <v>-4.6638923999999999</v>
      </c>
      <c r="N58" s="276">
        <f t="shared" si="6"/>
        <v>-28.348035799999998</v>
      </c>
    </row>
    <row r="59" spans="1:14" s="278" customFormat="1" x14ac:dyDescent="0.2">
      <c r="A59" s="275" t="s">
        <v>553</v>
      </c>
      <c r="B59" s="275">
        <v>53</v>
      </c>
      <c r="C59" s="275" t="s">
        <v>554</v>
      </c>
      <c r="D59" s="275" t="s">
        <v>374</v>
      </c>
      <c r="E59" s="275">
        <v>0.74399999999999999</v>
      </c>
      <c r="F59" s="275">
        <v>2230</v>
      </c>
      <c r="G59" s="275">
        <v>-4.0839999999999996</v>
      </c>
      <c r="H59" s="275">
        <v>1834</v>
      </c>
      <c r="I59" s="275">
        <v>-14.478999999999999</v>
      </c>
      <c r="J59" s="276">
        <v>9.4238999999999997</v>
      </c>
      <c r="K59" s="276">
        <v>40.926200000000001</v>
      </c>
      <c r="L59" s="277">
        <v>4.3428092403357423</v>
      </c>
      <c r="M59" s="276">
        <f t="shared" si="5"/>
        <v>-4.6739183999999989</v>
      </c>
      <c r="N59" s="276">
        <f t="shared" si="6"/>
        <v>-28.303393399999997</v>
      </c>
    </row>
    <row r="60" spans="1:14" s="278" customFormat="1" x14ac:dyDescent="0.2">
      <c r="A60" s="275" t="s">
        <v>555</v>
      </c>
      <c r="B60" s="275">
        <v>82</v>
      </c>
      <c r="C60" s="275" t="s">
        <v>552</v>
      </c>
      <c r="D60" s="275" t="s">
        <v>374</v>
      </c>
      <c r="E60" s="275">
        <v>0.74</v>
      </c>
      <c r="F60" s="275">
        <v>2093</v>
      </c>
      <c r="G60" s="275">
        <v>-4.0570000000000004</v>
      </c>
      <c r="H60" s="275">
        <v>1727</v>
      </c>
      <c r="I60" s="275">
        <v>-14.420999999999999</v>
      </c>
      <c r="J60" s="276">
        <v>9.3666</v>
      </c>
      <c r="K60" s="276">
        <v>40.866799999999998</v>
      </c>
      <c r="L60" s="277">
        <v>4.3630346123459951</v>
      </c>
      <c r="M60" s="276">
        <f t="shared" si="5"/>
        <v>-4.6468482</v>
      </c>
      <c r="N60" s="276">
        <f t="shared" si="6"/>
        <v>-28.2445466</v>
      </c>
    </row>
    <row r="61" spans="1:14" s="278" customFormat="1" x14ac:dyDescent="0.2">
      <c r="A61" s="275" t="s">
        <v>556</v>
      </c>
      <c r="B61" s="275">
        <v>83</v>
      </c>
      <c r="C61" s="275" t="s">
        <v>554</v>
      </c>
      <c r="D61" s="275" t="s">
        <v>374</v>
      </c>
      <c r="E61" s="275">
        <v>0.77400000000000002</v>
      </c>
      <c r="F61" s="275">
        <v>2181</v>
      </c>
      <c r="G61" s="275">
        <v>-4.0369999999999999</v>
      </c>
      <c r="H61" s="275">
        <v>1802</v>
      </c>
      <c r="I61" s="275">
        <v>-14.391999999999999</v>
      </c>
      <c r="J61" s="276">
        <v>9.3460000000000001</v>
      </c>
      <c r="K61" s="276">
        <v>40.6751</v>
      </c>
      <c r="L61" s="277">
        <v>4.3521399529210356</v>
      </c>
      <c r="M61" s="276">
        <f t="shared" si="5"/>
        <v>-4.6267961999999994</v>
      </c>
      <c r="N61" s="276">
        <f t="shared" si="6"/>
        <v>-28.215123200000001</v>
      </c>
    </row>
    <row r="62" spans="1:14" x14ac:dyDescent="0.2">
      <c r="B62" s="285"/>
      <c r="C62" s="285"/>
      <c r="D62" s="285"/>
      <c r="E62" s="285"/>
      <c r="F62" s="287" t="s">
        <v>0</v>
      </c>
      <c r="G62" s="288">
        <f>AVERAGE(G54:G61)</f>
        <v>-4.0263749999999998</v>
      </c>
      <c r="I62" s="288">
        <f>AVERAGE(I54:I61)</f>
        <v>-14.454249999999998</v>
      </c>
      <c r="J62" s="288">
        <f>AVERAGE(J54:J61)</f>
        <v>9.4089875000000003</v>
      </c>
      <c r="K62" s="288">
        <f>AVERAGE(K54:K61)</f>
        <v>40.726862500000003</v>
      </c>
      <c r="M62" s="290">
        <f>AVERAGE(M54:M61)</f>
        <v>-4.6161435749999997</v>
      </c>
      <c r="N62" s="290">
        <f>AVERAGE(N54:N61)</f>
        <v>-28.278282049999998</v>
      </c>
    </row>
    <row r="63" spans="1:14" x14ac:dyDescent="0.2">
      <c r="B63" s="285"/>
      <c r="C63" s="285"/>
      <c r="D63" s="285"/>
      <c r="E63" s="285"/>
      <c r="F63" s="287" t="s">
        <v>370</v>
      </c>
      <c r="G63" s="288">
        <f>STDEV(G54:G61)</f>
        <v>6.5526303333634059E-2</v>
      </c>
      <c r="I63" s="288">
        <f>STDEV(I54:I61)</f>
        <v>7.2777056824249231E-2</v>
      </c>
      <c r="J63" s="288">
        <f>STDEV(J54:J61)</f>
        <v>8.9505346009530154E-2</v>
      </c>
      <c r="K63" s="288">
        <f>STDEV(K54:K61)</f>
        <v>0.18448119484110115</v>
      </c>
      <c r="M63" s="290">
        <f>STDEV(M54:M61)</f>
        <v>6.5696671722301453E-2</v>
      </c>
      <c r="N63" s="290">
        <f>STDEV(N54:N61)</f>
        <v>7.383960185388308E-2</v>
      </c>
    </row>
    <row r="64" spans="1:14" x14ac:dyDescent="0.2">
      <c r="B64" s="285"/>
      <c r="C64" s="285"/>
      <c r="D64" s="285"/>
      <c r="E64" s="285"/>
    </row>
    <row r="65" spans="1:14" s="278" customFormat="1" x14ac:dyDescent="0.2">
      <c r="A65" s="275" t="s">
        <v>557</v>
      </c>
      <c r="B65" s="275">
        <v>6</v>
      </c>
      <c r="C65" s="275" t="s">
        <v>558</v>
      </c>
      <c r="D65" s="275" t="s">
        <v>391</v>
      </c>
      <c r="E65" s="275">
        <v>0.71599999999999997</v>
      </c>
      <c r="F65" s="275">
        <v>2290</v>
      </c>
      <c r="G65" s="275">
        <v>28.471</v>
      </c>
      <c r="H65" s="275">
        <v>1861</v>
      </c>
      <c r="I65" s="275">
        <v>37.121000000000002</v>
      </c>
      <c r="J65" s="276">
        <v>10.3903</v>
      </c>
      <c r="K65" s="276">
        <v>44.666400000000003</v>
      </c>
      <c r="L65" s="277">
        <v>4.2988556634553383</v>
      </c>
      <c r="M65" s="276">
        <f t="shared" ref="M65:M71" si="7">1.0026*G65 - 0.5793</f>
        <v>27.965724599999998</v>
      </c>
      <c r="N65" s="276">
        <f t="shared" ref="N65:N71" si="8">1.0146*I65 - 13.613</f>
        <v>24.049966599999998</v>
      </c>
    </row>
    <row r="66" spans="1:14" s="278" customFormat="1" x14ac:dyDescent="0.2">
      <c r="A66" s="275" t="s">
        <v>559</v>
      </c>
      <c r="B66" s="275">
        <v>7</v>
      </c>
      <c r="C66" s="275" t="s">
        <v>560</v>
      </c>
      <c r="D66" s="275" t="s">
        <v>391</v>
      </c>
      <c r="E66" s="275">
        <v>0.73499999999999999</v>
      </c>
      <c r="F66" s="275">
        <v>2342</v>
      </c>
      <c r="G66" s="275">
        <v>28.475000000000001</v>
      </c>
      <c r="H66" s="275">
        <v>1901</v>
      </c>
      <c r="I66" s="275">
        <v>37.264000000000003</v>
      </c>
      <c r="J66" s="276">
        <v>10.3507</v>
      </c>
      <c r="K66" s="276">
        <v>44.512599999999999</v>
      </c>
      <c r="L66" s="277">
        <v>4.3004434482691991</v>
      </c>
      <c r="M66" s="276">
        <f t="shared" si="7"/>
        <v>27.969735</v>
      </c>
      <c r="N66" s="276">
        <f t="shared" si="8"/>
        <v>24.195054400000004</v>
      </c>
    </row>
    <row r="67" spans="1:14" s="278" customFormat="1" x14ac:dyDescent="0.2">
      <c r="A67" s="275" t="s">
        <v>561</v>
      </c>
      <c r="B67" s="275">
        <v>36</v>
      </c>
      <c r="C67" s="275" t="s">
        <v>562</v>
      </c>
      <c r="D67" s="275" t="s">
        <v>391</v>
      </c>
      <c r="E67" s="275">
        <v>0.74299999999999999</v>
      </c>
      <c r="F67" s="275">
        <v>2426</v>
      </c>
      <c r="G67" s="275">
        <v>28.318000000000001</v>
      </c>
      <c r="H67" s="275">
        <v>1983</v>
      </c>
      <c r="I67" s="275">
        <v>37.308999999999997</v>
      </c>
      <c r="J67" s="276">
        <v>10.205</v>
      </c>
      <c r="K67" s="276">
        <v>44.065899999999999</v>
      </c>
      <c r="L67" s="277">
        <v>4.3180695737383639</v>
      </c>
      <c r="M67" s="276">
        <f t="shared" si="7"/>
        <v>27.812326800000001</v>
      </c>
      <c r="N67" s="276">
        <f t="shared" si="8"/>
        <v>24.240711399999995</v>
      </c>
    </row>
    <row r="68" spans="1:14" s="278" customFormat="1" x14ac:dyDescent="0.2">
      <c r="A68" s="275" t="s">
        <v>563</v>
      </c>
      <c r="B68" s="275">
        <v>37</v>
      </c>
      <c r="C68" s="275" t="s">
        <v>564</v>
      </c>
      <c r="D68" s="275" t="s">
        <v>391</v>
      </c>
      <c r="E68" s="275">
        <v>0.76900000000000002</v>
      </c>
      <c r="F68" s="275">
        <v>2536</v>
      </c>
      <c r="G68" s="275">
        <v>28.4</v>
      </c>
      <c r="H68" s="275">
        <v>2077</v>
      </c>
      <c r="I68" s="275">
        <v>37.548999999999999</v>
      </c>
      <c r="J68" s="276">
        <v>10.208299999999999</v>
      </c>
      <c r="K68" s="276">
        <v>43.9803</v>
      </c>
      <c r="L68" s="277">
        <v>4.3082883535946239</v>
      </c>
      <c r="M68" s="276">
        <f t="shared" si="7"/>
        <v>27.894539999999996</v>
      </c>
      <c r="N68" s="276">
        <f t="shared" si="8"/>
        <v>24.484215399999997</v>
      </c>
    </row>
    <row r="69" spans="1:14" s="278" customFormat="1" x14ac:dyDescent="0.2">
      <c r="A69" s="275" t="s">
        <v>565</v>
      </c>
      <c r="B69" s="275">
        <v>54</v>
      </c>
      <c r="C69" s="275" t="s">
        <v>566</v>
      </c>
      <c r="D69" s="275" t="s">
        <v>391</v>
      </c>
      <c r="E69" s="275">
        <v>0.76400000000000001</v>
      </c>
      <c r="F69" s="275">
        <v>2451</v>
      </c>
      <c r="G69" s="275">
        <v>28.366</v>
      </c>
      <c r="H69" s="275">
        <v>2003</v>
      </c>
      <c r="I69" s="275">
        <v>37.423000000000002</v>
      </c>
      <c r="J69" s="276">
        <v>10.1561</v>
      </c>
      <c r="K69" s="276">
        <v>43.923499999999997</v>
      </c>
      <c r="L69" s="277">
        <v>4.3248392591644427</v>
      </c>
      <c r="M69" s="276">
        <f t="shared" si="7"/>
        <v>27.860451599999998</v>
      </c>
      <c r="N69" s="276">
        <f t="shared" si="8"/>
        <v>24.356375800000002</v>
      </c>
    </row>
    <row r="70" spans="1:14" s="278" customFormat="1" x14ac:dyDescent="0.2">
      <c r="A70" s="275" t="s">
        <v>567</v>
      </c>
      <c r="B70" s="275">
        <v>55</v>
      </c>
      <c r="C70" s="275" t="s">
        <v>568</v>
      </c>
      <c r="D70" s="275" t="s">
        <v>391</v>
      </c>
      <c r="E70" s="275">
        <v>0.72599999999999998</v>
      </c>
      <c r="F70" s="275">
        <v>2327</v>
      </c>
      <c r="G70" s="275">
        <v>28.321999999999999</v>
      </c>
      <c r="H70" s="275">
        <v>1909</v>
      </c>
      <c r="I70" s="275">
        <v>37.680999999999997</v>
      </c>
      <c r="J70" s="276">
        <v>10.1236</v>
      </c>
      <c r="K70" s="276">
        <v>43.943399999999997</v>
      </c>
      <c r="L70" s="277">
        <v>4.3406890829349241</v>
      </c>
      <c r="M70" s="276">
        <f t="shared" si="7"/>
        <v>27.816337199999996</v>
      </c>
      <c r="N70" s="276">
        <f t="shared" si="8"/>
        <v>24.618142599999999</v>
      </c>
    </row>
    <row r="71" spans="1:14" s="278" customFormat="1" x14ac:dyDescent="0.2">
      <c r="A71" s="275" t="s">
        <v>569</v>
      </c>
      <c r="B71" s="275">
        <v>84</v>
      </c>
      <c r="C71" s="275" t="s">
        <v>566</v>
      </c>
      <c r="D71" s="275" t="s">
        <v>391</v>
      </c>
      <c r="E71" s="275">
        <v>0.76700000000000002</v>
      </c>
      <c r="F71" s="275">
        <v>2369</v>
      </c>
      <c r="G71" s="275">
        <v>28.41</v>
      </c>
      <c r="H71" s="275">
        <v>1948</v>
      </c>
      <c r="I71" s="275">
        <v>37.542000000000002</v>
      </c>
      <c r="J71" s="276">
        <v>10.212999999999999</v>
      </c>
      <c r="K71" s="276">
        <v>44.282600000000002</v>
      </c>
      <c r="L71" s="277">
        <v>4.3359052188387359</v>
      </c>
      <c r="M71" s="276">
        <f t="shared" si="7"/>
        <v>27.904565999999999</v>
      </c>
      <c r="N71" s="276">
        <f t="shared" si="8"/>
        <v>24.477113199999998</v>
      </c>
    </row>
    <row r="72" spans="1:14" s="278" customFormat="1" x14ac:dyDescent="0.2">
      <c r="A72" s="275" t="s">
        <v>570</v>
      </c>
      <c r="B72" s="275">
        <v>85</v>
      </c>
      <c r="C72" s="275" t="s">
        <v>568</v>
      </c>
      <c r="D72" s="275" t="s">
        <v>391</v>
      </c>
      <c r="E72" s="275">
        <v>0.73</v>
      </c>
      <c r="F72" s="275">
        <v>2237</v>
      </c>
      <c r="G72" s="275">
        <v>28.393999999999998</v>
      </c>
      <c r="H72" s="275">
        <v>1845</v>
      </c>
      <c r="I72" s="275">
        <v>37.529000000000003</v>
      </c>
      <c r="J72" s="276">
        <v>10.148</v>
      </c>
      <c r="K72" s="276">
        <v>44.0854</v>
      </c>
      <c r="L72" s="277">
        <v>4.3442451714623571</v>
      </c>
      <c r="M72" s="276">
        <f>1.0026*G72 - 0.5793</f>
        <v>27.888524399999998</v>
      </c>
      <c r="N72" s="276">
        <f>1.0146*I72 - 13.613</f>
        <v>24.463923399999999</v>
      </c>
    </row>
    <row r="73" spans="1:14" x14ac:dyDescent="0.2">
      <c r="B73" s="285"/>
      <c r="C73" s="285"/>
      <c r="D73" s="285"/>
      <c r="E73" s="285"/>
      <c r="F73" s="287" t="s">
        <v>0</v>
      </c>
      <c r="G73" s="288">
        <f>AVERAGE(G65:G72)</f>
        <v>28.394499999999997</v>
      </c>
      <c r="I73" s="288">
        <f>AVERAGE(I65:I72)</f>
        <v>37.427250000000001</v>
      </c>
      <c r="J73" s="288">
        <f>AVERAGE(J65:J72)</f>
        <v>10.224374999999998</v>
      </c>
      <c r="K73" s="288">
        <f>AVERAGE(K65:K72)</f>
        <v>44.182512499999994</v>
      </c>
      <c r="M73" s="290">
        <f>AVERAGE(M65:M72)</f>
        <v>27.889025699999994</v>
      </c>
      <c r="N73" s="290">
        <f>AVERAGE(N65:N72)</f>
        <v>24.360687849999998</v>
      </c>
    </row>
    <row r="74" spans="1:14" x14ac:dyDescent="0.2">
      <c r="B74" s="285"/>
      <c r="C74" s="285"/>
      <c r="D74" s="285"/>
      <c r="E74" s="285"/>
      <c r="F74" s="287" t="s">
        <v>370</v>
      </c>
      <c r="G74" s="288">
        <f>STDEV(G65:G72)</f>
        <v>5.9189767455436033E-2</v>
      </c>
      <c r="I74" s="288">
        <f>STDEV(I65:I72)</f>
        <v>0.18407044458964147</v>
      </c>
      <c r="J74" s="288">
        <f>STDEV(J65:J72)</f>
        <v>9.6290123362382588E-2</v>
      </c>
      <c r="K74" s="288">
        <f>STDEV(K65:K72)</f>
        <v>0.27808114148571966</v>
      </c>
      <c r="M74" s="290">
        <f>STDEV(M65:M72)</f>
        <v>5.9343660850820185E-2</v>
      </c>
      <c r="N74" s="290">
        <f>STDEV(N65:N72)</f>
        <v>0.18675787308065075</v>
      </c>
    </row>
    <row r="75" spans="1:14" x14ac:dyDescent="0.2">
      <c r="B75" s="285"/>
      <c r="C75" s="285"/>
      <c r="D75" s="285"/>
      <c r="E75" s="285"/>
    </row>
    <row r="76" spans="1:14" x14ac:dyDescent="0.2">
      <c r="B76" s="285"/>
      <c r="C76" s="285"/>
      <c r="D76" s="285"/>
    </row>
    <row r="77" spans="1:14" x14ac:dyDescent="0.2">
      <c r="C77" s="274" t="s">
        <v>406</v>
      </c>
      <c r="D77" s="285"/>
    </row>
    <row r="78" spans="1:14" x14ac:dyDescent="0.2">
      <c r="B78" s="285"/>
      <c r="C78" s="285"/>
      <c r="D78" s="285"/>
    </row>
    <row r="79" spans="1:14" x14ac:dyDescent="0.2">
      <c r="B79" s="285"/>
      <c r="C79" s="285"/>
      <c r="D79" s="274" t="s">
        <v>407</v>
      </c>
      <c r="E79" s="271" t="s">
        <v>408</v>
      </c>
    </row>
    <row r="80" spans="1:14" x14ac:dyDescent="0.2">
      <c r="B80" s="285"/>
      <c r="C80" s="285" t="s">
        <v>409</v>
      </c>
      <c r="D80" s="292">
        <f>G62</f>
        <v>-4.0263749999999998</v>
      </c>
      <c r="E80" s="293">
        <v>-4.6159999999999997</v>
      </c>
    </row>
    <row r="81" spans="2:6" x14ac:dyDescent="0.2">
      <c r="B81" s="285"/>
      <c r="C81" s="285" t="s">
        <v>410</v>
      </c>
      <c r="D81" s="292">
        <f>G73</f>
        <v>28.394499999999997</v>
      </c>
      <c r="E81" s="293">
        <v>27.888000000000002</v>
      </c>
    </row>
    <row r="82" spans="2:6" x14ac:dyDescent="0.2">
      <c r="B82" s="285"/>
      <c r="C82" s="285"/>
      <c r="D82" s="285"/>
    </row>
    <row r="83" spans="2:6" x14ac:dyDescent="0.2">
      <c r="B83" s="285"/>
      <c r="C83" s="285"/>
      <c r="D83" s="285"/>
    </row>
    <row r="84" spans="2:6" x14ac:dyDescent="0.2">
      <c r="B84" s="285"/>
      <c r="C84" s="384" t="s">
        <v>411</v>
      </c>
      <c r="D84" s="384"/>
      <c r="E84" s="384"/>
    </row>
    <row r="85" spans="2:6" x14ac:dyDescent="0.2">
      <c r="B85" s="285"/>
      <c r="C85" s="295" t="s">
        <v>412</v>
      </c>
      <c r="D85" s="295" t="s">
        <v>413</v>
      </c>
      <c r="E85" s="296" t="s">
        <v>408</v>
      </c>
      <c r="F85" s="297">
        <f>ABS(E86-D86)</f>
        <v>4.2143849999999539E-2</v>
      </c>
    </row>
    <row r="86" spans="2:6" x14ac:dyDescent="0.2">
      <c r="B86" s="285"/>
      <c r="C86" s="298" t="s">
        <v>414</v>
      </c>
      <c r="D86" s="299">
        <f>M49</f>
        <v>6.8221438499999998</v>
      </c>
      <c r="E86" s="300">
        <v>6.78</v>
      </c>
    </row>
    <row r="87" spans="2:6" x14ac:dyDescent="0.2">
      <c r="B87" s="285"/>
      <c r="C87" s="385" t="s">
        <v>415</v>
      </c>
      <c r="D87" s="386"/>
      <c r="E87" s="387"/>
    </row>
    <row r="88" spans="2:6" x14ac:dyDescent="0.2">
      <c r="B88" s="285"/>
      <c r="C88" s="298" t="s">
        <v>414</v>
      </c>
      <c r="D88" s="299">
        <f>J49</f>
        <v>12.5891625</v>
      </c>
      <c r="E88" s="300">
        <v>12.897</v>
      </c>
    </row>
    <row r="89" spans="2:6" x14ac:dyDescent="0.2">
      <c r="B89" s="285"/>
      <c r="C89" s="285"/>
      <c r="D89" s="285"/>
    </row>
    <row r="90" spans="2:6" x14ac:dyDescent="0.2">
      <c r="B90" s="285"/>
      <c r="C90" s="274" t="s">
        <v>416</v>
      </c>
      <c r="D90" s="285"/>
    </row>
    <row r="91" spans="2:6" x14ac:dyDescent="0.2">
      <c r="B91" s="285"/>
      <c r="C91" s="285"/>
      <c r="D91" s="285"/>
    </row>
    <row r="92" spans="2:6" x14ac:dyDescent="0.2">
      <c r="B92" s="285"/>
      <c r="C92" s="285"/>
      <c r="D92" s="274" t="s">
        <v>407</v>
      </c>
      <c r="E92" s="271" t="s">
        <v>408</v>
      </c>
    </row>
    <row r="93" spans="2:6" x14ac:dyDescent="0.2">
      <c r="B93" s="285"/>
      <c r="C93" s="285" t="s">
        <v>409</v>
      </c>
      <c r="D93" s="292">
        <f>I62</f>
        <v>-14.454249999999998</v>
      </c>
      <c r="E93" s="293">
        <v>-28.279</v>
      </c>
    </row>
    <row r="94" spans="2:6" x14ac:dyDescent="0.2">
      <c r="B94" s="285"/>
      <c r="C94" s="285" t="s">
        <v>410</v>
      </c>
      <c r="D94" s="292">
        <f>I73</f>
        <v>37.427250000000001</v>
      </c>
      <c r="E94" s="293">
        <v>24.361999999999998</v>
      </c>
    </row>
    <row r="95" spans="2:6" x14ac:dyDescent="0.2">
      <c r="C95" s="285"/>
      <c r="D95" s="285"/>
    </row>
    <row r="96" spans="2:6" x14ac:dyDescent="0.2">
      <c r="B96" s="285"/>
      <c r="C96" s="285"/>
      <c r="D96" s="285"/>
    </row>
    <row r="97" spans="2:13" x14ac:dyDescent="0.2">
      <c r="B97" s="285"/>
      <c r="C97" s="385" t="s">
        <v>411</v>
      </c>
      <c r="D97" s="386"/>
      <c r="E97" s="387"/>
    </row>
    <row r="98" spans="2:13" x14ac:dyDescent="0.2">
      <c r="B98" s="285"/>
      <c r="C98" s="295" t="s">
        <v>412</v>
      </c>
      <c r="D98" s="295" t="s">
        <v>413</v>
      </c>
      <c r="E98" s="296" t="s">
        <v>408</v>
      </c>
      <c r="F98" s="297">
        <f>ABS(E99-D99)</f>
        <v>6.5529624999999925E-2</v>
      </c>
    </row>
    <row r="99" spans="2:13" x14ac:dyDescent="0.2">
      <c r="B99" s="285"/>
      <c r="C99" s="298" t="s">
        <v>414</v>
      </c>
      <c r="D99" s="299">
        <f>N49</f>
        <v>-17.754470375</v>
      </c>
      <c r="E99" s="300">
        <v>-17.82</v>
      </c>
    </row>
    <row r="100" spans="2:13" x14ac:dyDescent="0.2">
      <c r="B100" s="285"/>
      <c r="C100" s="385" t="s">
        <v>415</v>
      </c>
      <c r="D100" s="386"/>
      <c r="E100" s="387"/>
    </row>
    <row r="101" spans="2:13" x14ac:dyDescent="0.2">
      <c r="B101" s="285"/>
      <c r="C101" s="298" t="s">
        <v>414</v>
      </c>
      <c r="D101" s="299">
        <f>K49</f>
        <v>48.737874999999995</v>
      </c>
      <c r="E101" s="300">
        <v>49.536999999999999</v>
      </c>
    </row>
    <row r="102" spans="2:13" x14ac:dyDescent="0.2">
      <c r="B102" s="285"/>
      <c r="C102" s="285"/>
      <c r="D102" s="285"/>
    </row>
    <row r="103" spans="2:13" x14ac:dyDescent="0.2">
      <c r="B103" s="285"/>
      <c r="C103" s="285"/>
      <c r="D103" s="285"/>
    </row>
    <row r="104" spans="2:13" x14ac:dyDescent="0.2">
      <c r="B104" s="285"/>
      <c r="C104" s="285"/>
      <c r="D104" s="285"/>
    </row>
    <row r="105" spans="2:13" x14ac:dyDescent="0.2">
      <c r="B105" s="285"/>
      <c r="C105" s="285"/>
      <c r="D105" s="285"/>
      <c r="M105" s="301"/>
    </row>
    <row r="106" spans="2:13" x14ac:dyDescent="0.2">
      <c r="B106" s="285"/>
      <c r="C106" s="285"/>
      <c r="D106" s="285"/>
    </row>
    <row r="107" spans="2:13" x14ac:dyDescent="0.2">
      <c r="B107" s="285"/>
      <c r="C107" s="285"/>
      <c r="D107" s="285"/>
    </row>
    <row r="108" spans="2:13" x14ac:dyDescent="0.2">
      <c r="B108" s="285"/>
      <c r="C108" s="285"/>
      <c r="D108" s="285"/>
    </row>
    <row r="109" spans="2:13" x14ac:dyDescent="0.2">
      <c r="B109" s="285"/>
      <c r="C109" s="285"/>
      <c r="D109" s="285"/>
    </row>
    <row r="110" spans="2:13" x14ac:dyDescent="0.2">
      <c r="B110" s="285"/>
      <c r="C110" s="285"/>
      <c r="D110" s="285"/>
    </row>
    <row r="111" spans="2:13" x14ac:dyDescent="0.2">
      <c r="B111" s="285"/>
      <c r="C111" s="285"/>
      <c r="D111" s="285"/>
    </row>
    <row r="112" spans="2:13" x14ac:dyDescent="0.2">
      <c r="B112" s="285"/>
      <c r="C112" s="285"/>
      <c r="D112" s="285"/>
    </row>
    <row r="113" spans="2:9" x14ac:dyDescent="0.2">
      <c r="B113" s="285"/>
      <c r="C113" s="285"/>
      <c r="D113" s="285"/>
    </row>
    <row r="114" spans="2:9" x14ac:dyDescent="0.2">
      <c r="B114" s="285"/>
      <c r="C114" s="285"/>
      <c r="D114" s="285"/>
    </row>
    <row r="115" spans="2:9" ht="13.5" thickBot="1" x14ac:dyDescent="0.25">
      <c r="B115" s="285"/>
      <c r="C115" s="285"/>
      <c r="D115" s="285"/>
    </row>
    <row r="116" spans="2:9" x14ac:dyDescent="0.2">
      <c r="B116" s="285"/>
      <c r="C116" s="285"/>
      <c r="D116" s="285"/>
      <c r="G116" s="302" t="s">
        <v>571</v>
      </c>
      <c r="H116" s="303"/>
      <c r="I116" s="304"/>
    </row>
    <row r="117" spans="2:9" x14ac:dyDescent="0.2">
      <c r="B117" s="285"/>
      <c r="C117" s="285"/>
      <c r="D117" s="285"/>
      <c r="G117" s="305" t="s">
        <v>572</v>
      </c>
      <c r="H117" s="306"/>
      <c r="I117" s="307"/>
    </row>
    <row r="118" spans="2:9" ht="13.5" thickBot="1" x14ac:dyDescent="0.25">
      <c r="B118" s="285"/>
      <c r="C118" s="285"/>
      <c r="D118" s="285"/>
      <c r="G118" s="308" t="s">
        <v>419</v>
      </c>
      <c r="H118" s="309" t="s">
        <v>420</v>
      </c>
      <c r="I118" s="310"/>
    </row>
    <row r="119" spans="2:9" x14ac:dyDescent="0.2">
      <c r="B119" s="285"/>
      <c r="C119" s="285"/>
      <c r="D119" s="285"/>
    </row>
    <row r="120" spans="2:9" x14ac:dyDescent="0.2">
      <c r="B120" s="285"/>
      <c r="C120" s="285"/>
      <c r="D120" s="285"/>
    </row>
    <row r="121" spans="2:9" x14ac:dyDescent="0.2">
      <c r="B121" s="285"/>
      <c r="C121" s="285"/>
      <c r="D121" s="285"/>
    </row>
    <row r="122" spans="2:9" x14ac:dyDescent="0.2">
      <c r="B122" s="285"/>
      <c r="C122" s="285"/>
      <c r="D122" s="285"/>
    </row>
    <row r="123" spans="2:9" x14ac:dyDescent="0.2">
      <c r="B123" s="285"/>
      <c r="C123" s="285"/>
      <c r="D123" s="285"/>
    </row>
    <row r="124" spans="2:9" x14ac:dyDescent="0.2">
      <c r="B124" s="285"/>
      <c r="C124" s="285"/>
      <c r="D124" s="285"/>
    </row>
    <row r="125" spans="2:9" x14ac:dyDescent="0.2">
      <c r="B125" s="285"/>
      <c r="C125" s="285"/>
      <c r="D125" s="285"/>
    </row>
    <row r="126" spans="2:9" x14ac:dyDescent="0.2">
      <c r="B126" s="285"/>
      <c r="C126" s="285"/>
      <c r="D126" s="285"/>
    </row>
    <row r="127" spans="2:9" x14ac:dyDescent="0.2">
      <c r="B127" s="285"/>
      <c r="C127" s="285"/>
      <c r="D127" s="285"/>
    </row>
    <row r="128" spans="2:9" x14ac:dyDescent="0.2">
      <c r="B128" s="285"/>
      <c r="C128" s="285"/>
      <c r="D128" s="285"/>
    </row>
    <row r="129" spans="2:4" x14ac:dyDescent="0.2">
      <c r="B129" s="285"/>
      <c r="C129" s="285"/>
      <c r="D129" s="285"/>
    </row>
    <row r="130" spans="2:4" x14ac:dyDescent="0.2">
      <c r="B130" s="285"/>
      <c r="C130" s="285"/>
      <c r="D130" s="285"/>
    </row>
    <row r="131" spans="2:4" x14ac:dyDescent="0.2">
      <c r="B131" s="285"/>
      <c r="C131" s="285"/>
      <c r="D131" s="285"/>
    </row>
    <row r="132" spans="2:4" x14ac:dyDescent="0.2">
      <c r="B132" s="285"/>
      <c r="C132" s="285"/>
      <c r="D132" s="285"/>
    </row>
    <row r="133" spans="2:4" x14ac:dyDescent="0.2">
      <c r="B133" s="285"/>
      <c r="C133" s="285"/>
      <c r="D133" s="285"/>
    </row>
    <row r="134" spans="2:4" x14ac:dyDescent="0.2">
      <c r="B134" s="285"/>
      <c r="C134" s="285"/>
      <c r="D134" s="285"/>
    </row>
    <row r="135" spans="2:4" x14ac:dyDescent="0.2">
      <c r="B135" s="285"/>
      <c r="C135" s="285"/>
      <c r="D135" s="285"/>
    </row>
    <row r="136" spans="2:4" x14ac:dyDescent="0.2">
      <c r="B136" s="285"/>
      <c r="C136" s="285"/>
      <c r="D136" s="285"/>
    </row>
    <row r="137" spans="2:4" x14ac:dyDescent="0.2">
      <c r="B137" s="285"/>
      <c r="C137" s="285"/>
      <c r="D137" s="285"/>
    </row>
    <row r="138" spans="2:4" x14ac:dyDescent="0.2">
      <c r="B138" s="285"/>
      <c r="C138" s="285"/>
      <c r="D138" s="285"/>
    </row>
    <row r="139" spans="2:4" x14ac:dyDescent="0.2">
      <c r="B139" s="285"/>
      <c r="C139" s="285"/>
      <c r="D139" s="285"/>
    </row>
    <row r="140" spans="2:4" x14ac:dyDescent="0.2">
      <c r="B140" s="285"/>
      <c r="C140" s="285"/>
      <c r="D140" s="285"/>
    </row>
    <row r="141" spans="2:4" x14ac:dyDescent="0.2">
      <c r="B141" s="285"/>
      <c r="C141" s="285"/>
      <c r="D141" s="285"/>
    </row>
    <row r="142" spans="2:4" x14ac:dyDescent="0.2">
      <c r="B142" s="285"/>
      <c r="C142" s="285"/>
      <c r="D142" s="285"/>
    </row>
    <row r="143" spans="2:4" x14ac:dyDescent="0.2">
      <c r="B143" s="285"/>
      <c r="C143" s="285"/>
      <c r="D143" s="285"/>
    </row>
    <row r="144" spans="2:4" x14ac:dyDescent="0.2">
      <c r="B144" s="285"/>
      <c r="C144" s="285"/>
      <c r="D144" s="285"/>
    </row>
    <row r="145" spans="2:8" x14ac:dyDescent="0.2">
      <c r="B145" s="285"/>
      <c r="C145" s="285"/>
      <c r="D145" s="285"/>
    </row>
    <row r="146" spans="2:8" x14ac:dyDescent="0.2">
      <c r="B146" s="285"/>
      <c r="C146" s="285"/>
      <c r="D146" s="285"/>
    </row>
    <row r="147" spans="2:8" x14ac:dyDescent="0.2">
      <c r="B147" s="285"/>
      <c r="C147" s="285"/>
      <c r="D147" s="285"/>
    </row>
    <row r="148" spans="2:8" x14ac:dyDescent="0.2">
      <c r="B148" s="285"/>
      <c r="C148" s="285"/>
      <c r="D148" s="285"/>
    </row>
    <row r="149" spans="2:8" x14ac:dyDescent="0.2">
      <c r="B149" s="285"/>
      <c r="C149" s="285"/>
      <c r="D149" s="285"/>
    </row>
    <row r="150" spans="2:8" x14ac:dyDescent="0.2">
      <c r="B150" s="285"/>
      <c r="C150" s="285"/>
      <c r="D150" s="285"/>
    </row>
    <row r="151" spans="2:8" x14ac:dyDescent="0.2">
      <c r="B151" s="285"/>
      <c r="C151" s="285"/>
      <c r="D151" s="285"/>
    </row>
    <row r="152" spans="2:8" x14ac:dyDescent="0.2">
      <c r="B152" s="285"/>
      <c r="C152" s="285"/>
      <c r="D152" s="285"/>
    </row>
    <row r="153" spans="2:8" x14ac:dyDescent="0.2">
      <c r="B153" s="285"/>
      <c r="C153" s="285"/>
      <c r="D153" s="285"/>
    </row>
    <row r="154" spans="2:8" x14ac:dyDescent="0.2">
      <c r="B154" s="285"/>
      <c r="C154" s="285"/>
      <c r="D154" s="285"/>
    </row>
    <row r="155" spans="2:8" x14ac:dyDescent="0.2">
      <c r="B155" s="285"/>
      <c r="C155" s="285"/>
      <c r="D155" s="285"/>
    </row>
    <row r="156" spans="2:8" x14ac:dyDescent="0.2">
      <c r="B156" s="285"/>
      <c r="C156" s="285"/>
      <c r="D156" s="285"/>
      <c r="G156" s="285"/>
      <c r="H156" s="285"/>
    </row>
    <row r="157" spans="2:8" x14ac:dyDescent="0.2">
      <c r="B157" s="285"/>
      <c r="C157" s="285"/>
      <c r="D157" s="285"/>
      <c r="G157" s="285"/>
      <c r="H157" s="285"/>
    </row>
    <row r="158" spans="2:8" x14ac:dyDescent="0.2">
      <c r="B158" s="285"/>
      <c r="C158" s="285"/>
      <c r="D158" s="285"/>
      <c r="G158" s="285"/>
      <c r="H158" s="285"/>
    </row>
    <row r="159" spans="2:8" x14ac:dyDescent="0.2">
      <c r="B159" s="285"/>
      <c r="C159" s="285"/>
      <c r="D159" s="285"/>
      <c r="G159" s="285"/>
      <c r="H159" s="285"/>
    </row>
    <row r="160" spans="2:8" x14ac:dyDescent="0.2">
      <c r="B160" s="285"/>
      <c r="C160" s="285"/>
      <c r="D160" s="285"/>
      <c r="G160" s="285"/>
      <c r="H160" s="285"/>
    </row>
    <row r="161" spans="2:8" x14ac:dyDescent="0.2">
      <c r="B161" s="285"/>
      <c r="C161" s="285"/>
      <c r="D161" s="285"/>
      <c r="G161" s="285"/>
      <c r="H161" s="285"/>
    </row>
    <row r="162" spans="2:8" x14ac:dyDescent="0.2">
      <c r="B162" s="285"/>
      <c r="C162" s="285"/>
      <c r="D162" s="285"/>
      <c r="G162" s="285"/>
      <c r="H162" s="285"/>
    </row>
    <row r="163" spans="2:8" x14ac:dyDescent="0.2">
      <c r="B163" s="285"/>
      <c r="C163" s="285"/>
      <c r="D163" s="285"/>
      <c r="G163" s="285"/>
      <c r="H163" s="285"/>
    </row>
    <row r="164" spans="2:8" x14ac:dyDescent="0.2">
      <c r="B164" s="285"/>
      <c r="C164" s="285"/>
      <c r="D164" s="285"/>
      <c r="G164" s="285"/>
      <c r="H164" s="285"/>
    </row>
    <row r="165" spans="2:8" x14ac:dyDescent="0.2">
      <c r="B165" s="285"/>
      <c r="C165" s="285"/>
      <c r="D165" s="285"/>
      <c r="G165" s="285"/>
      <c r="H165" s="285"/>
    </row>
    <row r="166" spans="2:8" x14ac:dyDescent="0.2">
      <c r="B166" s="285"/>
      <c r="C166" s="285"/>
      <c r="D166" s="285"/>
      <c r="G166" s="285"/>
      <c r="H166" s="285"/>
    </row>
    <row r="167" spans="2:8" x14ac:dyDescent="0.2">
      <c r="B167" s="285"/>
      <c r="C167" s="285"/>
      <c r="D167" s="285"/>
      <c r="G167" s="285"/>
      <c r="H167" s="285"/>
    </row>
    <row r="168" spans="2:8" x14ac:dyDescent="0.2">
      <c r="B168" s="285"/>
      <c r="C168" s="285"/>
      <c r="D168" s="285"/>
      <c r="G168" s="285"/>
      <c r="H168" s="285"/>
    </row>
    <row r="169" spans="2:8" x14ac:dyDescent="0.2">
      <c r="B169" s="285"/>
      <c r="C169" s="285"/>
      <c r="D169" s="285"/>
      <c r="G169" s="285"/>
      <c r="H169" s="285"/>
    </row>
    <row r="170" spans="2:8" x14ac:dyDescent="0.2">
      <c r="B170" s="285"/>
      <c r="C170" s="285"/>
      <c r="D170" s="285"/>
      <c r="G170" s="285"/>
      <c r="H170" s="285"/>
    </row>
    <row r="171" spans="2:8" x14ac:dyDescent="0.2">
      <c r="B171" s="285"/>
      <c r="C171" s="285"/>
      <c r="D171" s="285"/>
      <c r="G171" s="285"/>
      <c r="H171" s="285"/>
    </row>
    <row r="172" spans="2:8" x14ac:dyDescent="0.2">
      <c r="B172" s="285"/>
      <c r="C172" s="285"/>
      <c r="D172" s="285"/>
      <c r="G172" s="285"/>
      <c r="H172" s="285"/>
    </row>
    <row r="173" spans="2:8" x14ac:dyDescent="0.2">
      <c r="B173" s="285"/>
      <c r="C173" s="285"/>
      <c r="D173" s="285"/>
      <c r="G173" s="285"/>
      <c r="H173" s="285"/>
    </row>
    <row r="174" spans="2:8" x14ac:dyDescent="0.2">
      <c r="B174" s="285"/>
      <c r="C174" s="285"/>
      <c r="D174" s="285"/>
      <c r="G174" s="285"/>
      <c r="H174" s="285"/>
    </row>
    <row r="175" spans="2:8" x14ac:dyDescent="0.2">
      <c r="B175" s="285"/>
      <c r="C175" s="285"/>
      <c r="D175" s="285"/>
      <c r="G175" s="285"/>
      <c r="H175" s="285"/>
    </row>
    <row r="176" spans="2:8" x14ac:dyDescent="0.2">
      <c r="B176" s="285"/>
      <c r="C176" s="285"/>
      <c r="D176" s="285"/>
      <c r="G176" s="285"/>
      <c r="H176" s="285"/>
    </row>
    <row r="177" spans="2:8" x14ac:dyDescent="0.2">
      <c r="B177" s="285"/>
      <c r="C177" s="285"/>
      <c r="D177" s="285"/>
      <c r="G177" s="285"/>
      <c r="H177" s="285"/>
    </row>
    <row r="178" spans="2:8" x14ac:dyDescent="0.2">
      <c r="B178" s="285"/>
      <c r="C178" s="285"/>
      <c r="D178" s="285"/>
      <c r="G178" s="285"/>
      <c r="H178" s="285"/>
    </row>
    <row r="179" spans="2:8" x14ac:dyDescent="0.2">
      <c r="B179" s="285"/>
      <c r="C179" s="285"/>
      <c r="D179" s="285"/>
      <c r="G179" s="285"/>
      <c r="H179" s="285"/>
    </row>
    <row r="180" spans="2:8" x14ac:dyDescent="0.2">
      <c r="B180" s="285"/>
      <c r="C180" s="285"/>
      <c r="D180" s="285"/>
      <c r="G180" s="285"/>
      <c r="H180" s="285"/>
    </row>
    <row r="181" spans="2:8" x14ac:dyDescent="0.2">
      <c r="B181" s="285"/>
      <c r="C181" s="285"/>
      <c r="D181" s="285"/>
      <c r="G181" s="285"/>
      <c r="H181" s="285"/>
    </row>
    <row r="182" spans="2:8" x14ac:dyDescent="0.2">
      <c r="B182" s="285"/>
      <c r="C182" s="285"/>
      <c r="D182" s="285"/>
      <c r="G182" s="285"/>
      <c r="H182" s="285"/>
    </row>
    <row r="183" spans="2:8" x14ac:dyDescent="0.2">
      <c r="B183" s="285"/>
      <c r="C183" s="285"/>
      <c r="D183" s="285"/>
      <c r="G183" s="285"/>
      <c r="H183" s="285"/>
    </row>
    <row r="184" spans="2:8" x14ac:dyDescent="0.2">
      <c r="B184" s="285"/>
      <c r="C184" s="285"/>
      <c r="D184" s="285"/>
      <c r="G184" s="285"/>
      <c r="H184" s="285"/>
    </row>
    <row r="185" spans="2:8" x14ac:dyDescent="0.2">
      <c r="B185" s="285"/>
      <c r="C185" s="285"/>
      <c r="D185" s="285"/>
      <c r="G185" s="285"/>
      <c r="H185" s="285"/>
    </row>
    <row r="186" spans="2:8" x14ac:dyDescent="0.2">
      <c r="B186" s="285"/>
      <c r="C186" s="285"/>
      <c r="D186" s="285"/>
      <c r="G186" s="285"/>
      <c r="H186" s="285"/>
    </row>
    <row r="187" spans="2:8" x14ac:dyDescent="0.2">
      <c r="B187" s="285"/>
      <c r="C187" s="285"/>
      <c r="D187" s="285"/>
      <c r="G187" s="285"/>
      <c r="H187" s="285"/>
    </row>
    <row r="188" spans="2:8" x14ac:dyDescent="0.2">
      <c r="B188" s="285"/>
      <c r="C188" s="285"/>
      <c r="D188" s="285"/>
      <c r="G188" s="285"/>
      <c r="H188" s="285"/>
    </row>
    <row r="189" spans="2:8" x14ac:dyDescent="0.2">
      <c r="B189" s="285"/>
      <c r="C189" s="285"/>
      <c r="D189" s="285"/>
      <c r="G189" s="285"/>
      <c r="H189" s="285"/>
    </row>
    <row r="190" spans="2:8" x14ac:dyDescent="0.2">
      <c r="B190" s="285"/>
      <c r="C190" s="285"/>
      <c r="D190" s="285"/>
      <c r="G190" s="285"/>
      <c r="H190" s="285"/>
    </row>
    <row r="191" spans="2:8" x14ac:dyDescent="0.2">
      <c r="B191" s="285"/>
      <c r="C191" s="285"/>
      <c r="D191" s="285"/>
      <c r="G191" s="285"/>
      <c r="H191" s="285"/>
    </row>
    <row r="192" spans="2:8" x14ac:dyDescent="0.2">
      <c r="B192" s="285"/>
      <c r="C192" s="285"/>
      <c r="D192" s="285"/>
      <c r="G192" s="285"/>
      <c r="H192" s="285"/>
    </row>
    <row r="193" spans="2:8" x14ac:dyDescent="0.2">
      <c r="B193" s="285"/>
      <c r="C193" s="285"/>
      <c r="D193" s="285"/>
      <c r="G193" s="285"/>
      <c r="H193" s="285"/>
    </row>
    <row r="194" spans="2:8" x14ac:dyDescent="0.2">
      <c r="B194" s="285"/>
      <c r="C194" s="285"/>
      <c r="D194" s="285"/>
      <c r="G194" s="285"/>
      <c r="H194" s="285"/>
    </row>
    <row r="195" spans="2:8" x14ac:dyDescent="0.2">
      <c r="B195" s="285"/>
      <c r="C195" s="285"/>
      <c r="D195" s="285"/>
      <c r="G195" s="285"/>
      <c r="H195" s="285"/>
    </row>
    <row r="196" spans="2:8" x14ac:dyDescent="0.2">
      <c r="B196" s="285"/>
      <c r="C196" s="285"/>
      <c r="D196" s="285"/>
      <c r="G196" s="285"/>
      <c r="H196" s="285"/>
    </row>
    <row r="197" spans="2:8" x14ac:dyDescent="0.2">
      <c r="B197" s="285"/>
      <c r="C197" s="285"/>
      <c r="D197" s="285"/>
      <c r="G197" s="285"/>
      <c r="H197" s="285"/>
    </row>
    <row r="198" spans="2:8" x14ac:dyDescent="0.2">
      <c r="B198" s="285"/>
      <c r="C198" s="285"/>
      <c r="D198" s="285"/>
      <c r="G198" s="285"/>
      <c r="H198" s="285"/>
    </row>
    <row r="199" spans="2:8" x14ac:dyDescent="0.2">
      <c r="B199" s="285"/>
      <c r="C199" s="285"/>
      <c r="D199" s="285"/>
      <c r="G199" s="285"/>
      <c r="H199" s="285"/>
    </row>
    <row r="200" spans="2:8" x14ac:dyDescent="0.2">
      <c r="B200" s="285"/>
      <c r="C200" s="285"/>
      <c r="D200" s="285"/>
      <c r="G200" s="285"/>
      <c r="H200" s="285"/>
    </row>
    <row r="201" spans="2:8" x14ac:dyDescent="0.2">
      <c r="B201" s="285"/>
      <c r="C201" s="285"/>
      <c r="D201" s="285"/>
      <c r="G201" s="285"/>
      <c r="H201" s="285"/>
    </row>
    <row r="202" spans="2:8" x14ac:dyDescent="0.2">
      <c r="B202" s="285"/>
      <c r="C202" s="285"/>
      <c r="D202" s="285"/>
      <c r="G202" s="285"/>
      <c r="H202" s="285"/>
    </row>
    <row r="203" spans="2:8" x14ac:dyDescent="0.2">
      <c r="B203" s="285"/>
      <c r="C203" s="285"/>
      <c r="D203" s="285"/>
      <c r="G203" s="285"/>
      <c r="H203" s="285"/>
    </row>
    <row r="204" spans="2:8" x14ac:dyDescent="0.2">
      <c r="B204" s="285"/>
      <c r="C204" s="285"/>
      <c r="D204" s="285"/>
      <c r="G204" s="285"/>
      <c r="H204" s="285"/>
    </row>
    <row r="205" spans="2:8" x14ac:dyDescent="0.2">
      <c r="B205" s="285"/>
      <c r="C205" s="285"/>
      <c r="D205" s="285"/>
      <c r="G205" s="285"/>
      <c r="H205" s="285"/>
    </row>
    <row r="206" spans="2:8" x14ac:dyDescent="0.2">
      <c r="B206" s="285"/>
      <c r="C206" s="285"/>
      <c r="D206" s="285"/>
      <c r="G206" s="285"/>
      <c r="H206" s="285"/>
    </row>
    <row r="207" spans="2:8" x14ac:dyDescent="0.2">
      <c r="B207" s="285"/>
      <c r="C207" s="285"/>
      <c r="D207" s="285"/>
      <c r="G207" s="285"/>
      <c r="H207" s="285"/>
    </row>
    <row r="208" spans="2:8" x14ac:dyDescent="0.2">
      <c r="B208" s="285"/>
      <c r="C208" s="285"/>
      <c r="D208" s="285"/>
      <c r="G208" s="285"/>
      <c r="H208" s="285"/>
    </row>
    <row r="209" spans="2:8" x14ac:dyDescent="0.2">
      <c r="B209" s="285"/>
      <c r="C209" s="285"/>
      <c r="D209" s="285"/>
      <c r="G209" s="285"/>
      <c r="H209" s="285"/>
    </row>
    <row r="210" spans="2:8" x14ac:dyDescent="0.2">
      <c r="B210" s="285"/>
      <c r="C210" s="285"/>
      <c r="D210" s="285"/>
      <c r="G210" s="285"/>
      <c r="H210" s="285"/>
    </row>
    <row r="211" spans="2:8" x14ac:dyDescent="0.2">
      <c r="B211" s="285"/>
      <c r="C211" s="285"/>
      <c r="D211" s="285"/>
      <c r="G211" s="285"/>
      <c r="H211" s="285"/>
    </row>
    <row r="212" spans="2:8" x14ac:dyDescent="0.2">
      <c r="B212" s="285"/>
      <c r="C212" s="285"/>
      <c r="D212" s="285"/>
      <c r="G212" s="285"/>
      <c r="H212" s="285"/>
    </row>
    <row r="213" spans="2:8" x14ac:dyDescent="0.2">
      <c r="B213" s="285"/>
      <c r="C213" s="285"/>
      <c r="D213" s="285"/>
      <c r="G213" s="285"/>
      <c r="H213" s="285"/>
    </row>
    <row r="214" spans="2:8" x14ac:dyDescent="0.2">
      <c r="B214" s="285"/>
      <c r="C214" s="285"/>
      <c r="D214" s="285"/>
      <c r="G214" s="285"/>
      <c r="H214" s="285"/>
    </row>
    <row r="215" spans="2:8" x14ac:dyDescent="0.2">
      <c r="B215" s="285"/>
      <c r="C215" s="285"/>
      <c r="D215" s="285"/>
      <c r="G215" s="285"/>
      <c r="H215" s="285"/>
    </row>
    <row r="216" spans="2:8" x14ac:dyDescent="0.2">
      <c r="B216" s="285"/>
      <c r="C216" s="285"/>
      <c r="D216" s="285"/>
      <c r="G216" s="285"/>
      <c r="H216" s="285"/>
    </row>
    <row r="217" spans="2:8" x14ac:dyDescent="0.2">
      <c r="B217" s="285"/>
      <c r="C217" s="285"/>
      <c r="D217" s="285"/>
      <c r="G217" s="285"/>
      <c r="H217" s="285"/>
    </row>
    <row r="218" spans="2:8" x14ac:dyDescent="0.2">
      <c r="B218" s="285"/>
      <c r="C218" s="285"/>
      <c r="D218" s="285"/>
      <c r="G218" s="285"/>
      <c r="H218" s="285"/>
    </row>
    <row r="219" spans="2:8" x14ac:dyDescent="0.2">
      <c r="B219" s="285"/>
      <c r="C219" s="285"/>
      <c r="D219" s="285"/>
      <c r="G219" s="285"/>
      <c r="H219" s="285"/>
    </row>
    <row r="220" spans="2:8" x14ac:dyDescent="0.2">
      <c r="B220" s="285"/>
      <c r="C220" s="285"/>
      <c r="D220" s="285"/>
      <c r="G220" s="285"/>
      <c r="H220" s="285"/>
    </row>
    <row r="221" spans="2:8" x14ac:dyDescent="0.2">
      <c r="B221" s="285"/>
      <c r="C221" s="285"/>
      <c r="D221" s="285"/>
      <c r="G221" s="285"/>
      <c r="H221" s="285"/>
    </row>
    <row r="222" spans="2:8" x14ac:dyDescent="0.2">
      <c r="B222" s="285"/>
      <c r="C222" s="285"/>
      <c r="D222" s="285"/>
      <c r="G222" s="285"/>
      <c r="H222" s="285"/>
    </row>
    <row r="223" spans="2:8" x14ac:dyDescent="0.2">
      <c r="B223" s="285"/>
      <c r="C223" s="285"/>
      <c r="D223" s="285"/>
      <c r="G223" s="285"/>
      <c r="H223" s="285"/>
    </row>
    <row r="224" spans="2:8" x14ac:dyDescent="0.2">
      <c r="B224" s="285"/>
      <c r="C224" s="285"/>
      <c r="D224" s="285"/>
      <c r="G224" s="285"/>
      <c r="H224" s="285"/>
    </row>
    <row r="225" spans="2:8" x14ac:dyDescent="0.2">
      <c r="B225" s="285"/>
      <c r="C225" s="285"/>
      <c r="D225" s="285"/>
      <c r="G225" s="285"/>
      <c r="H225" s="285"/>
    </row>
    <row r="226" spans="2:8" x14ac:dyDescent="0.2">
      <c r="B226" s="285"/>
      <c r="C226" s="285"/>
      <c r="D226" s="285"/>
      <c r="G226" s="285"/>
      <c r="H226" s="285"/>
    </row>
    <row r="227" spans="2:8" x14ac:dyDescent="0.2">
      <c r="B227" s="285"/>
      <c r="C227" s="285"/>
      <c r="D227" s="285"/>
      <c r="G227" s="285"/>
      <c r="H227" s="285"/>
    </row>
    <row r="228" spans="2:8" x14ac:dyDescent="0.2">
      <c r="B228" s="285"/>
      <c r="C228" s="285"/>
      <c r="D228" s="285"/>
      <c r="G228" s="285"/>
      <c r="H228" s="285"/>
    </row>
    <row r="229" spans="2:8" x14ac:dyDescent="0.2">
      <c r="B229" s="285"/>
      <c r="C229" s="285"/>
      <c r="D229" s="285"/>
      <c r="G229" s="285"/>
      <c r="H229" s="285"/>
    </row>
    <row r="230" spans="2:8" x14ac:dyDescent="0.2">
      <c r="B230" s="285"/>
      <c r="C230" s="285"/>
      <c r="D230" s="285"/>
      <c r="G230" s="285"/>
      <c r="H230" s="285"/>
    </row>
    <row r="231" spans="2:8" x14ac:dyDescent="0.2">
      <c r="B231" s="285"/>
      <c r="C231" s="285"/>
      <c r="D231" s="285"/>
      <c r="G231" s="285"/>
      <c r="H231" s="285"/>
    </row>
    <row r="232" spans="2:8" x14ac:dyDescent="0.2">
      <c r="B232" s="285"/>
      <c r="C232" s="285"/>
      <c r="D232" s="285"/>
      <c r="G232" s="285"/>
      <c r="H232" s="285"/>
    </row>
    <row r="233" spans="2:8" x14ac:dyDescent="0.2">
      <c r="B233" s="285"/>
      <c r="C233" s="285"/>
      <c r="D233" s="285"/>
      <c r="G233" s="285"/>
      <c r="H233" s="285"/>
    </row>
    <row r="234" spans="2:8" x14ac:dyDescent="0.2">
      <c r="B234" s="285"/>
      <c r="C234" s="285"/>
      <c r="D234" s="285"/>
      <c r="G234" s="285"/>
      <c r="H234" s="285"/>
    </row>
    <row r="235" spans="2:8" x14ac:dyDescent="0.2">
      <c r="B235" s="285"/>
      <c r="C235" s="285"/>
      <c r="D235" s="285"/>
      <c r="G235" s="285"/>
      <c r="H235" s="285"/>
    </row>
    <row r="236" spans="2:8" x14ac:dyDescent="0.2">
      <c r="B236" s="285"/>
      <c r="C236" s="285"/>
      <c r="D236" s="285"/>
      <c r="G236" s="285"/>
      <c r="H236" s="285"/>
    </row>
    <row r="237" spans="2:8" x14ac:dyDescent="0.2">
      <c r="B237" s="285"/>
      <c r="C237" s="285"/>
      <c r="D237" s="285"/>
      <c r="G237" s="285"/>
      <c r="H237" s="285"/>
    </row>
    <row r="238" spans="2:8" x14ac:dyDescent="0.2">
      <c r="B238" s="285"/>
      <c r="C238" s="285"/>
      <c r="D238" s="285"/>
      <c r="G238" s="285"/>
      <c r="H238" s="285"/>
    </row>
    <row r="239" spans="2:8" x14ac:dyDescent="0.2">
      <c r="B239" s="285"/>
      <c r="C239" s="285"/>
      <c r="D239" s="285"/>
      <c r="G239" s="285"/>
      <c r="H239" s="285"/>
    </row>
    <row r="240" spans="2:8" x14ac:dyDescent="0.2">
      <c r="B240" s="285"/>
      <c r="C240" s="285"/>
      <c r="D240" s="285"/>
      <c r="G240" s="285"/>
      <c r="H240" s="285"/>
    </row>
    <row r="241" spans="2:8" x14ac:dyDescent="0.2">
      <c r="B241" s="285"/>
      <c r="C241" s="285"/>
      <c r="D241" s="285"/>
      <c r="G241" s="285"/>
      <c r="H241" s="285"/>
    </row>
    <row r="242" spans="2:8" x14ac:dyDescent="0.2">
      <c r="B242" s="285"/>
      <c r="C242" s="285"/>
      <c r="D242" s="285"/>
      <c r="G242" s="285"/>
      <c r="H242" s="285"/>
    </row>
    <row r="243" spans="2:8" x14ac:dyDescent="0.2">
      <c r="B243" s="285"/>
      <c r="C243" s="285"/>
      <c r="D243" s="285"/>
      <c r="G243" s="285"/>
      <c r="H243" s="285"/>
    </row>
    <row r="244" spans="2:8" x14ac:dyDescent="0.2">
      <c r="B244" s="285"/>
      <c r="C244" s="285"/>
      <c r="D244" s="285"/>
      <c r="G244" s="285"/>
      <c r="H244" s="285"/>
    </row>
    <row r="245" spans="2:8" x14ac:dyDescent="0.2">
      <c r="B245" s="285"/>
      <c r="C245" s="285"/>
      <c r="D245" s="285"/>
      <c r="G245" s="285"/>
      <c r="H245" s="285"/>
    </row>
    <row r="246" spans="2:8" x14ac:dyDescent="0.2">
      <c r="B246" s="285"/>
      <c r="C246" s="285"/>
      <c r="D246" s="285"/>
      <c r="G246" s="285"/>
      <c r="H246" s="285"/>
    </row>
    <row r="247" spans="2:8" x14ac:dyDescent="0.2">
      <c r="B247" s="285"/>
      <c r="C247" s="285"/>
      <c r="D247" s="285"/>
      <c r="G247" s="285"/>
      <c r="H247" s="285"/>
    </row>
    <row r="248" spans="2:8" x14ac:dyDescent="0.2">
      <c r="B248" s="285"/>
      <c r="C248" s="285"/>
      <c r="D248" s="285"/>
      <c r="G248" s="285"/>
      <c r="H248" s="285"/>
    </row>
    <row r="249" spans="2:8" x14ac:dyDescent="0.2">
      <c r="B249" s="285"/>
      <c r="C249" s="285"/>
      <c r="D249" s="285"/>
      <c r="G249" s="285"/>
      <c r="H249" s="285"/>
    </row>
    <row r="250" spans="2:8" x14ac:dyDescent="0.2">
      <c r="B250" s="285"/>
      <c r="C250" s="285"/>
      <c r="D250" s="285"/>
      <c r="G250" s="285"/>
      <c r="H250" s="285"/>
    </row>
    <row r="251" spans="2:8" x14ac:dyDescent="0.2">
      <c r="B251" s="285"/>
      <c r="C251" s="285"/>
      <c r="D251" s="285"/>
      <c r="G251" s="285"/>
      <c r="H251" s="285"/>
    </row>
    <row r="252" spans="2:8" x14ac:dyDescent="0.2">
      <c r="B252" s="285"/>
      <c r="C252" s="285"/>
      <c r="D252" s="285"/>
      <c r="G252" s="285"/>
      <c r="H252" s="285"/>
    </row>
    <row r="253" spans="2:8" x14ac:dyDescent="0.2">
      <c r="B253" s="285"/>
      <c r="C253" s="285"/>
      <c r="D253" s="285"/>
      <c r="G253" s="285"/>
      <c r="H253" s="285"/>
    </row>
    <row r="254" spans="2:8" x14ac:dyDescent="0.2">
      <c r="B254" s="285"/>
      <c r="C254" s="285"/>
      <c r="D254" s="285"/>
      <c r="G254" s="285"/>
      <c r="H254" s="285"/>
    </row>
    <row r="255" spans="2:8" x14ac:dyDescent="0.2">
      <c r="B255" s="285"/>
      <c r="C255" s="285"/>
      <c r="D255" s="285"/>
      <c r="G255" s="285"/>
      <c r="H255" s="285"/>
    </row>
    <row r="256" spans="2:8" x14ac:dyDescent="0.2">
      <c r="B256" s="285"/>
      <c r="C256" s="285"/>
      <c r="D256" s="285"/>
      <c r="G256" s="285"/>
      <c r="H256" s="285"/>
    </row>
    <row r="257" spans="2:8" x14ac:dyDescent="0.2">
      <c r="B257" s="285"/>
      <c r="C257" s="285"/>
      <c r="D257" s="285"/>
      <c r="G257" s="285"/>
      <c r="H257" s="285"/>
    </row>
    <row r="258" spans="2:8" x14ac:dyDescent="0.2">
      <c r="B258" s="285"/>
      <c r="C258" s="285"/>
      <c r="D258" s="285"/>
      <c r="G258" s="285"/>
      <c r="H258" s="285"/>
    </row>
    <row r="259" spans="2:8" x14ac:dyDescent="0.2">
      <c r="B259" s="285"/>
      <c r="C259" s="285"/>
      <c r="D259" s="285"/>
      <c r="G259" s="285"/>
      <c r="H259" s="285"/>
    </row>
    <row r="260" spans="2:8" x14ac:dyDescent="0.2">
      <c r="B260" s="285"/>
      <c r="C260" s="285"/>
      <c r="D260" s="285"/>
      <c r="G260" s="285"/>
      <c r="H260" s="285"/>
    </row>
    <row r="261" spans="2:8" x14ac:dyDescent="0.2">
      <c r="B261" s="285"/>
      <c r="C261" s="285"/>
      <c r="D261" s="285"/>
      <c r="G261" s="285"/>
      <c r="H261" s="285"/>
    </row>
    <row r="262" spans="2:8" x14ac:dyDescent="0.2">
      <c r="B262" s="285"/>
      <c r="C262" s="285"/>
      <c r="D262" s="285"/>
      <c r="G262" s="285"/>
      <c r="H262" s="285"/>
    </row>
    <row r="263" spans="2:8" x14ac:dyDescent="0.2">
      <c r="B263" s="285"/>
      <c r="C263" s="285"/>
      <c r="D263" s="285"/>
      <c r="G263" s="285"/>
      <c r="H263" s="285"/>
    </row>
    <row r="264" spans="2:8" x14ac:dyDescent="0.2">
      <c r="B264" s="285"/>
      <c r="C264" s="285"/>
      <c r="D264" s="285"/>
      <c r="G264" s="285"/>
      <c r="H264" s="285"/>
    </row>
    <row r="265" spans="2:8" x14ac:dyDescent="0.2">
      <c r="B265" s="285"/>
      <c r="C265" s="285"/>
      <c r="D265" s="285"/>
      <c r="G265" s="285"/>
      <c r="H265" s="285"/>
    </row>
    <row r="266" spans="2:8" x14ac:dyDescent="0.2">
      <c r="B266" s="285"/>
      <c r="C266" s="285"/>
      <c r="D266" s="285"/>
      <c r="G266" s="285"/>
      <c r="H266" s="285"/>
    </row>
    <row r="267" spans="2:8" x14ac:dyDescent="0.2">
      <c r="B267" s="285"/>
      <c r="C267" s="285"/>
      <c r="D267" s="285"/>
      <c r="G267" s="285"/>
      <c r="H267" s="285"/>
    </row>
    <row r="268" spans="2:8" x14ac:dyDescent="0.2">
      <c r="B268" s="285"/>
      <c r="C268" s="285"/>
      <c r="D268" s="285"/>
      <c r="G268" s="285"/>
      <c r="H268" s="285"/>
    </row>
    <row r="269" spans="2:8" x14ac:dyDescent="0.2">
      <c r="B269" s="285"/>
      <c r="C269" s="285"/>
      <c r="D269" s="285"/>
      <c r="G269" s="285"/>
      <c r="H269" s="285"/>
    </row>
    <row r="270" spans="2:8" x14ac:dyDescent="0.2">
      <c r="B270" s="285"/>
      <c r="C270" s="285"/>
      <c r="D270" s="285"/>
      <c r="G270" s="285"/>
      <c r="H270" s="285"/>
    </row>
    <row r="271" spans="2:8" x14ac:dyDescent="0.2">
      <c r="B271" s="285"/>
      <c r="C271" s="285"/>
      <c r="D271" s="285"/>
      <c r="G271" s="285"/>
      <c r="H271" s="285"/>
    </row>
    <row r="272" spans="2:8" x14ac:dyDescent="0.2">
      <c r="B272" s="285"/>
      <c r="C272" s="285"/>
      <c r="D272" s="285"/>
      <c r="G272" s="285"/>
      <c r="H272" s="285"/>
    </row>
    <row r="273" spans="2:8" x14ac:dyDescent="0.2">
      <c r="B273" s="285"/>
      <c r="C273" s="285"/>
      <c r="D273" s="285"/>
      <c r="G273" s="285"/>
      <c r="H273" s="285"/>
    </row>
    <row r="274" spans="2:8" x14ac:dyDescent="0.2">
      <c r="B274" s="285"/>
      <c r="C274" s="285"/>
      <c r="D274" s="285"/>
      <c r="G274" s="285"/>
      <c r="H274" s="285"/>
    </row>
    <row r="275" spans="2:8" x14ac:dyDescent="0.2">
      <c r="B275" s="285"/>
      <c r="C275" s="285"/>
      <c r="D275" s="285"/>
      <c r="G275" s="285"/>
      <c r="H275" s="285"/>
    </row>
    <row r="276" spans="2:8" x14ac:dyDescent="0.2">
      <c r="B276" s="285"/>
      <c r="C276" s="285"/>
      <c r="D276" s="285"/>
      <c r="G276" s="285"/>
      <c r="H276" s="285"/>
    </row>
    <row r="277" spans="2:8" x14ac:dyDescent="0.2">
      <c r="B277" s="285"/>
      <c r="C277" s="285"/>
      <c r="D277" s="285"/>
      <c r="G277" s="285"/>
      <c r="H277" s="285"/>
    </row>
    <row r="278" spans="2:8" x14ac:dyDescent="0.2">
      <c r="B278" s="285"/>
      <c r="C278" s="285"/>
      <c r="D278" s="285"/>
      <c r="G278" s="285"/>
      <c r="H278" s="285"/>
    </row>
    <row r="279" spans="2:8" x14ac:dyDescent="0.2">
      <c r="B279" s="285"/>
      <c r="C279" s="285"/>
      <c r="D279" s="285"/>
      <c r="G279" s="285"/>
      <c r="H279" s="285"/>
    </row>
    <row r="280" spans="2:8" x14ac:dyDescent="0.2">
      <c r="B280" s="285"/>
      <c r="C280" s="285"/>
      <c r="D280" s="285"/>
      <c r="G280" s="285"/>
      <c r="H280" s="285"/>
    </row>
    <row r="281" spans="2:8" x14ac:dyDescent="0.2">
      <c r="B281" s="285"/>
      <c r="C281" s="285"/>
      <c r="D281" s="285"/>
      <c r="G281" s="285"/>
      <c r="H281" s="285"/>
    </row>
    <row r="282" spans="2:8" x14ac:dyDescent="0.2">
      <c r="B282" s="285"/>
      <c r="C282" s="285"/>
      <c r="D282" s="285"/>
      <c r="G282" s="285"/>
      <c r="H282" s="285"/>
    </row>
    <row r="283" spans="2:8" x14ac:dyDescent="0.2">
      <c r="B283" s="285"/>
      <c r="C283" s="285"/>
      <c r="D283" s="285"/>
      <c r="G283" s="285"/>
      <c r="H283" s="285"/>
    </row>
    <row r="284" spans="2:8" x14ac:dyDescent="0.2">
      <c r="B284" s="285"/>
      <c r="C284" s="285"/>
      <c r="D284" s="285"/>
      <c r="G284" s="285"/>
      <c r="H284" s="285"/>
    </row>
    <row r="285" spans="2:8" x14ac:dyDescent="0.2">
      <c r="B285" s="285"/>
      <c r="C285" s="285"/>
      <c r="D285" s="285"/>
      <c r="G285" s="285"/>
      <c r="H285" s="285"/>
    </row>
    <row r="286" spans="2:8" x14ac:dyDescent="0.2">
      <c r="B286" s="285"/>
      <c r="C286" s="285"/>
      <c r="D286" s="285"/>
      <c r="G286" s="285"/>
      <c r="H286" s="285"/>
    </row>
    <row r="287" spans="2:8" x14ac:dyDescent="0.2">
      <c r="B287" s="285"/>
      <c r="C287" s="285"/>
      <c r="D287" s="285"/>
      <c r="G287" s="285"/>
      <c r="H287" s="285"/>
    </row>
    <row r="288" spans="2:8" x14ac:dyDescent="0.2">
      <c r="B288" s="285"/>
      <c r="C288" s="285"/>
      <c r="D288" s="285"/>
      <c r="G288" s="285"/>
      <c r="H288" s="285"/>
    </row>
    <row r="289" spans="2:8" x14ac:dyDescent="0.2">
      <c r="B289" s="285"/>
      <c r="C289" s="285"/>
      <c r="D289" s="285"/>
      <c r="G289" s="285"/>
      <c r="H289" s="285"/>
    </row>
    <row r="290" spans="2:8" x14ac:dyDescent="0.2">
      <c r="B290" s="285"/>
      <c r="C290" s="285"/>
      <c r="D290" s="285"/>
      <c r="G290" s="285"/>
      <c r="H290" s="285"/>
    </row>
    <row r="291" spans="2:8" x14ac:dyDescent="0.2">
      <c r="B291" s="285"/>
      <c r="C291" s="285"/>
      <c r="D291" s="285"/>
      <c r="G291" s="285"/>
      <c r="H291" s="285"/>
    </row>
    <row r="292" spans="2:8" x14ac:dyDescent="0.2">
      <c r="B292" s="285"/>
      <c r="C292" s="285"/>
      <c r="D292" s="285"/>
      <c r="G292" s="285"/>
      <c r="H292" s="285"/>
    </row>
    <row r="293" spans="2:8" x14ac:dyDescent="0.2">
      <c r="B293" s="285"/>
      <c r="C293" s="285"/>
      <c r="D293" s="285"/>
      <c r="G293" s="285"/>
      <c r="H293" s="285"/>
    </row>
    <row r="294" spans="2:8" x14ac:dyDescent="0.2">
      <c r="B294" s="285"/>
      <c r="C294" s="285"/>
      <c r="D294" s="285"/>
      <c r="G294" s="285"/>
      <c r="H294" s="285"/>
    </row>
    <row r="295" spans="2:8" x14ac:dyDescent="0.2">
      <c r="B295" s="285"/>
      <c r="C295" s="285"/>
      <c r="D295" s="285"/>
      <c r="G295" s="285"/>
      <c r="H295" s="285"/>
    </row>
    <row r="296" spans="2:8" x14ac:dyDescent="0.2">
      <c r="B296" s="285"/>
      <c r="C296" s="285"/>
      <c r="D296" s="285"/>
      <c r="G296" s="285"/>
      <c r="H296" s="285"/>
    </row>
    <row r="297" spans="2:8" x14ac:dyDescent="0.2">
      <c r="B297" s="285"/>
      <c r="C297" s="285"/>
      <c r="D297" s="285"/>
      <c r="G297" s="285"/>
      <c r="H297" s="285"/>
    </row>
    <row r="298" spans="2:8" x14ac:dyDescent="0.2">
      <c r="B298" s="285"/>
      <c r="C298" s="285"/>
      <c r="D298" s="285"/>
      <c r="G298" s="285"/>
      <c r="H298" s="285"/>
    </row>
    <row r="299" spans="2:8" x14ac:dyDescent="0.2">
      <c r="B299" s="285"/>
      <c r="C299" s="285"/>
      <c r="D299" s="285"/>
      <c r="G299" s="285"/>
      <c r="H299" s="285"/>
    </row>
    <row r="300" spans="2:8" x14ac:dyDescent="0.2">
      <c r="B300" s="285"/>
      <c r="C300" s="285"/>
      <c r="D300" s="285"/>
      <c r="G300" s="285"/>
      <c r="H300" s="285"/>
    </row>
    <row r="301" spans="2:8" x14ac:dyDescent="0.2">
      <c r="B301" s="285"/>
      <c r="C301" s="285"/>
      <c r="D301" s="285"/>
      <c r="G301" s="285"/>
      <c r="H301" s="285"/>
    </row>
    <row r="302" spans="2:8" x14ac:dyDescent="0.2">
      <c r="B302" s="285"/>
      <c r="C302" s="285"/>
      <c r="D302" s="285"/>
      <c r="G302" s="285"/>
      <c r="H302" s="285"/>
    </row>
    <row r="303" spans="2:8" x14ac:dyDescent="0.2">
      <c r="B303" s="285"/>
      <c r="C303" s="285"/>
      <c r="D303" s="285"/>
      <c r="G303" s="285"/>
      <c r="H303" s="285"/>
    </row>
    <row r="304" spans="2:8" x14ac:dyDescent="0.2">
      <c r="B304" s="285"/>
      <c r="C304" s="285"/>
      <c r="D304" s="285"/>
      <c r="G304" s="285"/>
      <c r="H304" s="285"/>
    </row>
    <row r="305" spans="2:8" x14ac:dyDescent="0.2">
      <c r="B305" s="285"/>
      <c r="C305" s="285"/>
      <c r="D305" s="285"/>
      <c r="G305" s="285"/>
      <c r="H305" s="285"/>
    </row>
    <row r="306" spans="2:8" x14ac:dyDescent="0.2">
      <c r="B306" s="285"/>
      <c r="C306" s="285"/>
      <c r="D306" s="285"/>
      <c r="G306" s="285"/>
      <c r="H306" s="285"/>
    </row>
    <row r="307" spans="2:8" x14ac:dyDescent="0.2">
      <c r="B307" s="285"/>
      <c r="C307" s="285"/>
      <c r="D307" s="285"/>
      <c r="G307" s="285"/>
      <c r="H307" s="285"/>
    </row>
    <row r="308" spans="2:8" x14ac:dyDescent="0.2">
      <c r="B308" s="285"/>
      <c r="C308" s="285"/>
      <c r="D308" s="285"/>
      <c r="G308" s="285"/>
      <c r="H308" s="285"/>
    </row>
    <row r="309" spans="2:8" x14ac:dyDescent="0.2">
      <c r="B309" s="285"/>
      <c r="C309" s="285"/>
      <c r="D309" s="285"/>
      <c r="G309" s="285"/>
      <c r="H309" s="285"/>
    </row>
    <row r="310" spans="2:8" x14ac:dyDescent="0.2">
      <c r="B310" s="285"/>
      <c r="C310" s="285"/>
      <c r="D310" s="285"/>
      <c r="G310" s="285"/>
      <c r="H310" s="285"/>
    </row>
    <row r="311" spans="2:8" x14ac:dyDescent="0.2">
      <c r="B311" s="285"/>
      <c r="C311" s="285"/>
      <c r="D311" s="285"/>
      <c r="G311" s="285"/>
      <c r="H311" s="285"/>
    </row>
    <row r="312" spans="2:8" x14ac:dyDescent="0.2">
      <c r="B312" s="285"/>
      <c r="C312" s="285"/>
      <c r="D312" s="285"/>
      <c r="G312" s="285"/>
      <c r="H312" s="285"/>
    </row>
    <row r="313" spans="2:8" x14ac:dyDescent="0.2">
      <c r="B313" s="285"/>
      <c r="C313" s="285"/>
      <c r="D313" s="285"/>
      <c r="G313" s="285"/>
      <c r="H313" s="285"/>
    </row>
    <row r="314" spans="2:8" x14ac:dyDescent="0.2">
      <c r="B314" s="285"/>
      <c r="C314" s="285"/>
      <c r="D314" s="285"/>
      <c r="G314" s="285"/>
      <c r="H314" s="285"/>
    </row>
    <row r="315" spans="2:8" x14ac:dyDescent="0.2">
      <c r="B315" s="285"/>
      <c r="C315" s="285"/>
      <c r="D315" s="285"/>
      <c r="G315" s="285"/>
      <c r="H315" s="285"/>
    </row>
    <row r="316" spans="2:8" x14ac:dyDescent="0.2">
      <c r="B316" s="285"/>
      <c r="C316" s="285"/>
      <c r="D316" s="285"/>
      <c r="G316" s="285"/>
      <c r="H316" s="285"/>
    </row>
    <row r="317" spans="2:8" x14ac:dyDescent="0.2">
      <c r="B317" s="285"/>
      <c r="C317" s="285"/>
      <c r="D317" s="285"/>
      <c r="G317" s="285"/>
      <c r="H317" s="285"/>
    </row>
    <row r="318" spans="2:8" x14ac:dyDescent="0.2">
      <c r="B318" s="285"/>
      <c r="C318" s="285"/>
      <c r="D318" s="285"/>
      <c r="G318" s="285"/>
      <c r="H318" s="285"/>
    </row>
    <row r="319" spans="2:8" x14ac:dyDescent="0.2">
      <c r="B319" s="285"/>
      <c r="C319" s="285"/>
      <c r="D319" s="285"/>
      <c r="G319" s="285"/>
      <c r="H319" s="285"/>
    </row>
    <row r="320" spans="2:8" x14ac:dyDescent="0.2">
      <c r="B320" s="285"/>
      <c r="C320" s="285"/>
      <c r="D320" s="285"/>
      <c r="G320" s="285"/>
      <c r="H320" s="285"/>
    </row>
    <row r="321" spans="2:8" x14ac:dyDescent="0.2">
      <c r="B321" s="285"/>
      <c r="C321" s="285"/>
      <c r="D321" s="285"/>
      <c r="G321" s="285"/>
      <c r="H321" s="285"/>
    </row>
    <row r="322" spans="2:8" x14ac:dyDescent="0.2">
      <c r="B322" s="285"/>
      <c r="C322" s="285"/>
      <c r="D322" s="285"/>
      <c r="G322" s="285"/>
      <c r="H322" s="285"/>
    </row>
    <row r="323" spans="2:8" x14ac:dyDescent="0.2">
      <c r="B323" s="285"/>
      <c r="C323" s="285"/>
      <c r="D323" s="285"/>
      <c r="G323" s="285"/>
      <c r="H323" s="285"/>
    </row>
    <row r="324" spans="2:8" x14ac:dyDescent="0.2">
      <c r="B324" s="285"/>
      <c r="G324" s="285"/>
      <c r="H324" s="285"/>
    </row>
    <row r="325" spans="2:8" x14ac:dyDescent="0.2">
      <c r="B325" s="285"/>
      <c r="G325" s="285"/>
      <c r="H325" s="285"/>
    </row>
    <row r="326" spans="2:8" x14ac:dyDescent="0.2">
      <c r="B326" s="285"/>
      <c r="G326" s="285"/>
      <c r="H326" s="285"/>
    </row>
    <row r="327" spans="2:8" x14ac:dyDescent="0.2">
      <c r="B327" s="285"/>
      <c r="G327" s="285"/>
      <c r="H327" s="285"/>
    </row>
    <row r="328" spans="2:8" x14ac:dyDescent="0.2">
      <c r="B328" s="285"/>
      <c r="G328" s="285"/>
      <c r="H328" s="285"/>
    </row>
    <row r="329" spans="2:8" x14ac:dyDescent="0.2">
      <c r="B329" s="285"/>
      <c r="G329" s="285"/>
      <c r="H329" s="285"/>
    </row>
    <row r="330" spans="2:8" x14ac:dyDescent="0.2">
      <c r="B330" s="285"/>
      <c r="G330" s="285"/>
      <c r="H330" s="285"/>
    </row>
    <row r="331" spans="2:8" x14ac:dyDescent="0.2">
      <c r="B331" s="285"/>
      <c r="G331" s="285"/>
      <c r="H331" s="285"/>
    </row>
    <row r="332" spans="2:8" x14ac:dyDescent="0.2">
      <c r="B332" s="285"/>
      <c r="G332" s="285"/>
      <c r="H332" s="285"/>
    </row>
    <row r="333" spans="2:8" x14ac:dyDescent="0.2">
      <c r="B333" s="285"/>
      <c r="G333" s="285"/>
      <c r="H333" s="285"/>
    </row>
    <row r="334" spans="2:8" x14ac:dyDescent="0.2">
      <c r="B334" s="285"/>
      <c r="G334" s="285"/>
      <c r="H334" s="285"/>
    </row>
    <row r="335" spans="2:8" x14ac:dyDescent="0.2">
      <c r="B335" s="285"/>
      <c r="G335" s="285"/>
      <c r="H335" s="285"/>
    </row>
    <row r="336" spans="2:8" x14ac:dyDescent="0.2">
      <c r="B336" s="285"/>
      <c r="G336" s="285"/>
      <c r="H336" s="285"/>
    </row>
    <row r="337" spans="2:8" x14ac:dyDescent="0.2">
      <c r="B337" s="285"/>
      <c r="G337" s="285"/>
      <c r="H337" s="285"/>
    </row>
    <row r="338" spans="2:8" x14ac:dyDescent="0.2">
      <c r="B338" s="285"/>
      <c r="G338" s="285"/>
      <c r="H338" s="285"/>
    </row>
    <row r="339" spans="2:8" x14ac:dyDescent="0.2">
      <c r="B339" s="285"/>
      <c r="G339" s="285"/>
      <c r="H339" s="285"/>
    </row>
    <row r="340" spans="2:8" x14ac:dyDescent="0.2">
      <c r="B340" s="285"/>
      <c r="G340" s="285"/>
      <c r="H340" s="285"/>
    </row>
    <row r="341" spans="2:8" x14ac:dyDescent="0.2">
      <c r="B341" s="285"/>
      <c r="G341" s="285"/>
      <c r="H341" s="285"/>
    </row>
    <row r="342" spans="2:8" x14ac:dyDescent="0.2">
      <c r="B342" s="285"/>
      <c r="G342" s="285"/>
      <c r="H342" s="285"/>
    </row>
    <row r="343" spans="2:8" x14ac:dyDescent="0.2">
      <c r="B343" s="285"/>
      <c r="G343" s="285"/>
      <c r="H343" s="285"/>
    </row>
  </sheetData>
  <mergeCells count="4">
    <mergeCell ref="C84:E84"/>
    <mergeCell ref="C87:E87"/>
    <mergeCell ref="C97:E97"/>
    <mergeCell ref="C100:E100"/>
  </mergeCells>
  <conditionalFormatting sqref="F85">
    <cfRule type="cellIs" dxfId="1" priority="2" stopIfTrue="1" operator="greaterThan">
      <formula>0.4</formula>
    </cfRule>
  </conditionalFormatting>
  <conditionalFormatting sqref="F98">
    <cfRule type="cellIs" dxfId="0" priority="1" stopIfTrue="1" operator="greaterThan">
      <formula>0.3</formula>
    </cfRule>
  </conditionalFormatting>
  <pageMargins left="0.75" right="0.75" top="1" bottom="1" header="0.5" footer="0.5"/>
  <pageSetup orientation="portrait"/>
  <headerFooter alignWithMargins="0">
    <oddHeader>&amp;A</oddHeader>
    <oddFooter>Page &amp;P</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4"/>
  <sheetViews>
    <sheetView workbookViewId="0">
      <selection activeCell="N104" sqref="N104"/>
    </sheetView>
  </sheetViews>
  <sheetFormatPr defaultColWidth="8.85546875" defaultRowHeight="12.75" x14ac:dyDescent="0.2"/>
  <cols>
    <col min="1" max="16384" width="8.85546875" style="278"/>
  </cols>
  <sheetData>
    <row r="1" spans="1:25" x14ac:dyDescent="0.2">
      <c r="A1" s="275" t="s">
        <v>573</v>
      </c>
      <c r="B1" s="275" t="s">
        <v>574</v>
      </c>
      <c r="C1" s="275" t="s">
        <v>28</v>
      </c>
      <c r="D1" s="275" t="s">
        <v>124</v>
      </c>
      <c r="E1" s="275" t="s">
        <v>575</v>
      </c>
      <c r="F1" s="275" t="s">
        <v>125</v>
      </c>
      <c r="G1" s="275" t="s">
        <v>576</v>
      </c>
      <c r="H1" s="275" t="s">
        <v>126</v>
      </c>
      <c r="I1" s="275" t="s">
        <v>577</v>
      </c>
      <c r="J1" s="275" t="s">
        <v>128</v>
      </c>
      <c r="K1" s="275" t="s">
        <v>578</v>
      </c>
      <c r="L1" s="275" t="s">
        <v>579</v>
      </c>
      <c r="M1" s="275" t="s">
        <v>580</v>
      </c>
      <c r="N1" s="275" t="s">
        <v>581</v>
      </c>
      <c r="O1" s="275" t="s">
        <v>582</v>
      </c>
      <c r="P1" s="275" t="s">
        <v>583</v>
      </c>
      <c r="Q1" s="275" t="s">
        <v>584</v>
      </c>
      <c r="R1" s="275" t="s">
        <v>585</v>
      </c>
      <c r="S1" s="275" t="s">
        <v>586</v>
      </c>
      <c r="T1" s="275" t="s">
        <v>587</v>
      </c>
      <c r="U1" s="275" t="s">
        <v>588</v>
      </c>
      <c r="V1" s="275" t="s">
        <v>589</v>
      </c>
      <c r="W1" s="275" t="s">
        <v>590</v>
      </c>
      <c r="X1" s="275" t="s">
        <v>591</v>
      </c>
      <c r="Y1" s="275" t="s">
        <v>592</v>
      </c>
    </row>
    <row r="2" spans="1:25" x14ac:dyDescent="0.2">
      <c r="A2" s="275" t="s">
        <v>593</v>
      </c>
      <c r="B2" s="275">
        <v>1</v>
      </c>
      <c r="C2" s="275" t="s">
        <v>594</v>
      </c>
      <c r="D2" s="275" t="s">
        <v>595</v>
      </c>
      <c r="E2" s="275" t="s">
        <v>596</v>
      </c>
      <c r="F2" s="275">
        <v>0.79400000000000004</v>
      </c>
      <c r="G2" s="275">
        <v>1</v>
      </c>
      <c r="H2" s="275">
        <v>2937</v>
      </c>
      <c r="I2" s="275">
        <v>0.01</v>
      </c>
      <c r="L2" s="275">
        <v>11.6045891</v>
      </c>
      <c r="M2" s="275">
        <v>57.962000000000003</v>
      </c>
      <c r="N2" s="275">
        <v>57.521999999999998</v>
      </c>
      <c r="O2" s="275" t="s">
        <v>597</v>
      </c>
      <c r="P2" s="275" t="s">
        <v>598</v>
      </c>
      <c r="Q2" s="275" t="s">
        <v>599</v>
      </c>
      <c r="W2" s="275">
        <v>0.36647600000000002</v>
      </c>
      <c r="Y2" s="275">
        <v>0.72999610000000004</v>
      </c>
    </row>
    <row r="3" spans="1:25" x14ac:dyDescent="0.2">
      <c r="A3" s="275" t="s">
        <v>593</v>
      </c>
      <c r="B3" s="275">
        <v>1</v>
      </c>
      <c r="C3" s="275" t="s">
        <v>594</v>
      </c>
      <c r="D3" s="275" t="s">
        <v>595</v>
      </c>
      <c r="E3" s="275" t="s">
        <v>596</v>
      </c>
      <c r="F3" s="275">
        <v>0.79400000000000004</v>
      </c>
      <c r="G3" s="275">
        <v>2</v>
      </c>
      <c r="H3" s="275">
        <v>2937</v>
      </c>
      <c r="I3" s="275">
        <v>0</v>
      </c>
      <c r="L3" s="275">
        <v>11.6100394</v>
      </c>
      <c r="M3" s="275">
        <v>57.988999999999997</v>
      </c>
      <c r="N3" s="275">
        <v>57.548999999999999</v>
      </c>
      <c r="O3" s="275" t="s">
        <v>597</v>
      </c>
      <c r="P3" s="275" t="s">
        <v>598</v>
      </c>
      <c r="Q3" s="275" t="s">
        <v>600</v>
      </c>
      <c r="W3" s="275">
        <v>0.36647200000000002</v>
      </c>
      <c r="Y3" s="275">
        <v>0.729989</v>
      </c>
    </row>
    <row r="4" spans="1:25" x14ac:dyDescent="0.2">
      <c r="A4" s="275" t="s">
        <v>593</v>
      </c>
      <c r="B4" s="275">
        <v>1</v>
      </c>
      <c r="C4" s="275" t="s">
        <v>594</v>
      </c>
      <c r="D4" s="275" t="s">
        <v>595</v>
      </c>
      <c r="E4" s="275" t="s">
        <v>596</v>
      </c>
      <c r="F4" s="275">
        <v>0.79400000000000004</v>
      </c>
      <c r="G4" s="275">
        <v>3</v>
      </c>
      <c r="H4" s="275">
        <v>2351</v>
      </c>
      <c r="I4" s="275">
        <v>-3.9289999999999998</v>
      </c>
      <c r="L4" s="275">
        <v>10.1271901</v>
      </c>
      <c r="M4" s="275">
        <v>50.582999999999998</v>
      </c>
      <c r="N4" s="275">
        <v>50.198</v>
      </c>
      <c r="O4" s="275" t="s">
        <v>601</v>
      </c>
      <c r="P4" s="275" t="s">
        <v>602</v>
      </c>
      <c r="Q4" s="275" t="s">
        <v>603</v>
      </c>
      <c r="W4" s="275">
        <v>0.36503799999999997</v>
      </c>
      <c r="Y4" s="275">
        <v>0.72712120000000002</v>
      </c>
    </row>
    <row r="5" spans="1:25" x14ac:dyDescent="0.2">
      <c r="A5" s="275" t="s">
        <v>593</v>
      </c>
      <c r="B5" s="275">
        <v>1</v>
      </c>
      <c r="C5" s="275" t="s">
        <v>594</v>
      </c>
      <c r="D5" s="275" t="s">
        <v>595</v>
      </c>
      <c r="E5" s="275" t="s">
        <v>596</v>
      </c>
      <c r="F5" s="275">
        <v>0.79400000000000004</v>
      </c>
      <c r="G5" s="275">
        <v>4</v>
      </c>
      <c r="J5" s="275">
        <v>1888</v>
      </c>
      <c r="K5" s="275">
        <v>-14.374000000000001</v>
      </c>
      <c r="L5" s="275">
        <v>42.712741600000001</v>
      </c>
      <c r="M5" s="275">
        <v>44.301000000000002</v>
      </c>
      <c r="R5" s="275">
        <v>43.606999999999999</v>
      </c>
      <c r="S5" s="275" t="s">
        <v>604</v>
      </c>
      <c r="T5" s="275" t="s">
        <v>605</v>
      </c>
      <c r="U5" s="275" t="s">
        <v>606</v>
      </c>
      <c r="V5" s="275">
        <v>1.0899380000000001</v>
      </c>
      <c r="X5" s="275">
        <v>1.1635936</v>
      </c>
    </row>
    <row r="6" spans="1:25" x14ac:dyDescent="0.2">
      <c r="A6" s="275" t="s">
        <v>593</v>
      </c>
      <c r="B6" s="275">
        <v>1</v>
      </c>
      <c r="C6" s="275" t="s">
        <v>594</v>
      </c>
      <c r="D6" s="275" t="s">
        <v>595</v>
      </c>
      <c r="E6" s="275" t="s">
        <v>596</v>
      </c>
      <c r="F6" s="275">
        <v>0.79400000000000004</v>
      </c>
      <c r="G6" s="275">
        <v>5</v>
      </c>
      <c r="J6" s="275">
        <v>3369</v>
      </c>
      <c r="K6" s="275">
        <v>0</v>
      </c>
      <c r="L6" s="275">
        <v>64.074246000000002</v>
      </c>
      <c r="M6" s="275">
        <v>66.456000000000003</v>
      </c>
      <c r="R6" s="275">
        <v>65.41</v>
      </c>
      <c r="S6" s="275" t="s">
        <v>607</v>
      </c>
      <c r="T6" s="275" t="s">
        <v>606</v>
      </c>
      <c r="U6" s="275" t="s">
        <v>608</v>
      </c>
      <c r="V6" s="275">
        <v>1.1056589999999999</v>
      </c>
      <c r="X6" s="275">
        <v>1.1789027000000001</v>
      </c>
    </row>
    <row r="7" spans="1:25" x14ac:dyDescent="0.2">
      <c r="A7" s="275" t="s">
        <v>609</v>
      </c>
      <c r="B7" s="275">
        <v>2</v>
      </c>
      <c r="C7" s="275" t="s">
        <v>610</v>
      </c>
      <c r="D7" s="275" t="s">
        <v>374</v>
      </c>
      <c r="E7" s="275" t="s">
        <v>611</v>
      </c>
      <c r="F7" s="275">
        <v>0.76500000000000001</v>
      </c>
      <c r="G7" s="275">
        <v>1</v>
      </c>
      <c r="H7" s="275">
        <v>2941</v>
      </c>
      <c r="I7" s="275">
        <v>5.0000000000000001E-3</v>
      </c>
      <c r="M7" s="275">
        <v>57.985999999999997</v>
      </c>
      <c r="N7" s="275">
        <v>57.545000000000002</v>
      </c>
      <c r="O7" s="275" t="s">
        <v>612</v>
      </c>
      <c r="P7" s="275" t="s">
        <v>613</v>
      </c>
      <c r="Q7" s="275" t="s">
        <v>614</v>
      </c>
      <c r="W7" s="275">
        <v>0.36647400000000002</v>
      </c>
      <c r="Y7" s="275">
        <v>0.73003830000000003</v>
      </c>
    </row>
    <row r="8" spans="1:25" x14ac:dyDescent="0.2">
      <c r="A8" s="275" t="s">
        <v>609</v>
      </c>
      <c r="B8" s="275">
        <v>2</v>
      </c>
      <c r="C8" s="275" t="s">
        <v>610</v>
      </c>
      <c r="D8" s="275" t="s">
        <v>374</v>
      </c>
      <c r="E8" s="275" t="s">
        <v>611</v>
      </c>
      <c r="F8" s="275">
        <v>0.76500000000000001</v>
      </c>
      <c r="G8" s="275">
        <v>2</v>
      </c>
      <c r="H8" s="275">
        <v>2936</v>
      </c>
      <c r="I8" s="275">
        <v>0</v>
      </c>
      <c r="M8" s="275">
        <v>57.914999999999999</v>
      </c>
      <c r="N8" s="275">
        <v>57.475000000000001</v>
      </c>
      <c r="O8" s="275" t="s">
        <v>612</v>
      </c>
      <c r="P8" s="275" t="s">
        <v>615</v>
      </c>
      <c r="Q8" s="275" t="s">
        <v>616</v>
      </c>
      <c r="W8" s="275">
        <v>0.36647200000000002</v>
      </c>
      <c r="Y8" s="275">
        <v>0.73003459999999998</v>
      </c>
    </row>
    <row r="9" spans="1:25" x14ac:dyDescent="0.2">
      <c r="A9" s="275" t="s">
        <v>609</v>
      </c>
      <c r="B9" s="275">
        <v>2</v>
      </c>
      <c r="C9" s="275" t="s">
        <v>610</v>
      </c>
      <c r="D9" s="275" t="s">
        <v>374</v>
      </c>
      <c r="E9" s="275" t="s">
        <v>611</v>
      </c>
      <c r="F9" s="275">
        <v>0.76500000000000001</v>
      </c>
      <c r="G9" s="275">
        <v>3</v>
      </c>
      <c r="H9" s="275">
        <v>2265</v>
      </c>
      <c r="I9" s="275">
        <v>-3.9710000000000001</v>
      </c>
      <c r="L9" s="275">
        <v>9.52</v>
      </c>
      <c r="M9" s="275">
        <v>48.63</v>
      </c>
      <c r="N9" s="275">
        <v>48.26</v>
      </c>
      <c r="O9" s="275" t="s">
        <v>612</v>
      </c>
      <c r="P9" s="275" t="s">
        <v>615</v>
      </c>
      <c r="Q9" s="275" t="s">
        <v>617</v>
      </c>
      <c r="W9" s="275">
        <v>0.36502200000000001</v>
      </c>
      <c r="Y9" s="275">
        <v>0.72713530000000004</v>
      </c>
    </row>
    <row r="10" spans="1:25" x14ac:dyDescent="0.2">
      <c r="A10" s="275" t="s">
        <v>609</v>
      </c>
      <c r="B10" s="275">
        <v>2</v>
      </c>
      <c r="C10" s="275" t="s">
        <v>610</v>
      </c>
      <c r="D10" s="275" t="s">
        <v>374</v>
      </c>
      <c r="E10" s="275" t="s">
        <v>611</v>
      </c>
      <c r="F10" s="275">
        <v>0.76500000000000001</v>
      </c>
      <c r="G10" s="275">
        <v>4</v>
      </c>
      <c r="J10" s="275">
        <v>1827</v>
      </c>
      <c r="K10" s="275">
        <v>-14.43</v>
      </c>
      <c r="L10" s="275">
        <v>40.81</v>
      </c>
      <c r="M10" s="275">
        <v>42.956000000000003</v>
      </c>
      <c r="R10" s="275">
        <v>42.283999999999999</v>
      </c>
      <c r="S10" s="275" t="s">
        <v>618</v>
      </c>
      <c r="T10" s="275" t="s">
        <v>619</v>
      </c>
      <c r="U10" s="275" t="s">
        <v>620</v>
      </c>
      <c r="V10" s="275">
        <v>1.0898779999999999</v>
      </c>
      <c r="X10" s="275">
        <v>1.1632532</v>
      </c>
    </row>
    <row r="11" spans="1:25" x14ac:dyDescent="0.2">
      <c r="A11" s="275" t="s">
        <v>609</v>
      </c>
      <c r="B11" s="275">
        <v>2</v>
      </c>
      <c r="C11" s="275" t="s">
        <v>610</v>
      </c>
      <c r="D11" s="275" t="s">
        <v>374</v>
      </c>
      <c r="E11" s="275" t="s">
        <v>611</v>
      </c>
      <c r="F11" s="275">
        <v>0.76500000000000001</v>
      </c>
      <c r="G11" s="275">
        <v>5</v>
      </c>
      <c r="J11" s="275">
        <v>3338</v>
      </c>
      <c r="K11" s="275">
        <v>0</v>
      </c>
      <c r="M11" s="275">
        <v>66.075999999999993</v>
      </c>
      <c r="R11" s="275">
        <v>65.034999999999997</v>
      </c>
      <c r="S11" s="275" t="s">
        <v>621</v>
      </c>
      <c r="T11" s="275" t="s">
        <v>622</v>
      </c>
      <c r="U11" s="275" t="s">
        <v>623</v>
      </c>
      <c r="V11" s="275">
        <v>1.1056589999999999</v>
      </c>
      <c r="X11" s="275">
        <v>1.1786316999999999</v>
      </c>
    </row>
    <row r="12" spans="1:25" x14ac:dyDescent="0.2">
      <c r="A12" s="275" t="s">
        <v>624</v>
      </c>
      <c r="B12" s="275">
        <v>3</v>
      </c>
      <c r="C12" s="275" t="s">
        <v>625</v>
      </c>
      <c r="D12" s="275" t="s">
        <v>626</v>
      </c>
      <c r="E12" s="275" t="s">
        <v>627</v>
      </c>
      <c r="F12" s="275">
        <v>0.44400000000000001</v>
      </c>
      <c r="G12" s="275">
        <v>1</v>
      </c>
      <c r="H12" s="275">
        <v>2907</v>
      </c>
      <c r="I12" s="275">
        <v>-2.5999999999999999E-2</v>
      </c>
      <c r="L12" s="275">
        <v>19.3541323</v>
      </c>
      <c r="M12" s="275">
        <v>57.381</v>
      </c>
      <c r="N12" s="275">
        <v>56.945</v>
      </c>
      <c r="O12" s="275" t="s">
        <v>612</v>
      </c>
      <c r="P12" s="275" t="s">
        <v>613</v>
      </c>
      <c r="Q12" s="275" t="s">
        <v>628</v>
      </c>
      <c r="W12" s="275">
        <v>0.36646200000000001</v>
      </c>
      <c r="Y12" s="275">
        <v>0.7300413</v>
      </c>
    </row>
    <row r="13" spans="1:25" x14ac:dyDescent="0.2">
      <c r="A13" s="275" t="s">
        <v>624</v>
      </c>
      <c r="B13" s="275">
        <v>3</v>
      </c>
      <c r="C13" s="275" t="s">
        <v>625</v>
      </c>
      <c r="D13" s="275" t="s">
        <v>626</v>
      </c>
      <c r="E13" s="275" t="s">
        <v>627</v>
      </c>
      <c r="F13" s="275">
        <v>0.44400000000000001</v>
      </c>
      <c r="G13" s="275">
        <v>2</v>
      </c>
      <c r="H13" s="275">
        <v>2904</v>
      </c>
      <c r="I13" s="275">
        <v>0</v>
      </c>
      <c r="L13" s="275">
        <v>19.322112499999999</v>
      </c>
      <c r="M13" s="275">
        <v>57.286000000000001</v>
      </c>
      <c r="N13" s="275">
        <v>56.85</v>
      </c>
      <c r="O13" s="275" t="s">
        <v>629</v>
      </c>
      <c r="P13" s="275" t="s">
        <v>615</v>
      </c>
      <c r="Q13" s="275" t="s">
        <v>630</v>
      </c>
      <c r="W13" s="275">
        <v>0.36647200000000002</v>
      </c>
      <c r="Y13" s="275">
        <v>0.7300605</v>
      </c>
    </row>
    <row r="14" spans="1:25" x14ac:dyDescent="0.2">
      <c r="A14" s="275" t="s">
        <v>624</v>
      </c>
      <c r="B14" s="275">
        <v>3</v>
      </c>
      <c r="C14" s="275" t="s">
        <v>625</v>
      </c>
      <c r="D14" s="275" t="s">
        <v>626</v>
      </c>
      <c r="E14" s="275" t="s">
        <v>627</v>
      </c>
      <c r="F14" s="275">
        <v>0.44400000000000001</v>
      </c>
      <c r="G14" s="275">
        <v>3</v>
      </c>
      <c r="H14" s="275">
        <v>1276</v>
      </c>
      <c r="I14" s="275">
        <v>-3.9780000000000002</v>
      </c>
      <c r="L14" s="275">
        <v>9.3744835000000002</v>
      </c>
      <c r="M14" s="275">
        <v>27.792999999999999</v>
      </c>
      <c r="N14" s="275">
        <v>27.582999999999998</v>
      </c>
      <c r="O14" s="275" t="s">
        <v>629</v>
      </c>
      <c r="P14" s="275" t="s">
        <v>615</v>
      </c>
      <c r="Q14" s="275" t="s">
        <v>631</v>
      </c>
      <c r="W14" s="275">
        <v>0.36502000000000001</v>
      </c>
      <c r="Y14" s="275">
        <v>0.72715640000000004</v>
      </c>
    </row>
    <row r="15" spans="1:25" x14ac:dyDescent="0.2">
      <c r="A15" s="275" t="s">
        <v>624</v>
      </c>
      <c r="B15" s="275">
        <v>3</v>
      </c>
      <c r="C15" s="275" t="s">
        <v>625</v>
      </c>
      <c r="D15" s="275" t="s">
        <v>626</v>
      </c>
      <c r="E15" s="275" t="s">
        <v>627</v>
      </c>
      <c r="F15" s="275">
        <v>0.44400000000000001</v>
      </c>
      <c r="G15" s="275">
        <v>4</v>
      </c>
      <c r="J15" s="275">
        <v>1044</v>
      </c>
      <c r="K15" s="275">
        <v>-14.345000000000001</v>
      </c>
      <c r="L15" s="275">
        <v>39.896543800000003</v>
      </c>
      <c r="M15" s="275">
        <v>24.373000000000001</v>
      </c>
      <c r="R15" s="275">
        <v>23.992000000000001</v>
      </c>
      <c r="S15" s="275" t="s">
        <v>619</v>
      </c>
      <c r="T15" s="275" t="s">
        <v>632</v>
      </c>
      <c r="U15" s="275" t="s">
        <v>633</v>
      </c>
      <c r="V15" s="275">
        <v>1.089971</v>
      </c>
      <c r="X15" s="275">
        <v>1.1636987000000001</v>
      </c>
    </row>
    <row r="16" spans="1:25" x14ac:dyDescent="0.2">
      <c r="A16" s="275" t="s">
        <v>624</v>
      </c>
      <c r="B16" s="275">
        <v>3</v>
      </c>
      <c r="C16" s="275" t="s">
        <v>625</v>
      </c>
      <c r="D16" s="275" t="s">
        <v>626</v>
      </c>
      <c r="E16" s="275" t="s">
        <v>627</v>
      </c>
      <c r="F16" s="275">
        <v>0.44400000000000001</v>
      </c>
      <c r="G16" s="275">
        <v>5</v>
      </c>
      <c r="J16" s="275">
        <v>3297</v>
      </c>
      <c r="K16" s="275">
        <v>0</v>
      </c>
      <c r="L16" s="275">
        <v>106.6810819</v>
      </c>
      <c r="M16" s="275">
        <v>65.173000000000002</v>
      </c>
      <c r="R16" s="275">
        <v>64.146000000000001</v>
      </c>
      <c r="S16" s="275" t="s">
        <v>634</v>
      </c>
      <c r="T16" s="275" t="s">
        <v>621</v>
      </c>
      <c r="U16" s="275" t="s">
        <v>635</v>
      </c>
      <c r="V16" s="275">
        <v>1.1056589999999999</v>
      </c>
      <c r="X16" s="275">
        <v>1.1789445000000001</v>
      </c>
    </row>
    <row r="17" spans="1:25" x14ac:dyDescent="0.2">
      <c r="A17" s="275" t="s">
        <v>372</v>
      </c>
      <c r="B17" s="275">
        <v>4</v>
      </c>
      <c r="C17" s="275" t="s">
        <v>373</v>
      </c>
      <c r="D17" s="275" t="s">
        <v>374</v>
      </c>
      <c r="E17" s="275" t="s">
        <v>636</v>
      </c>
      <c r="F17" s="275">
        <v>0.73199999999999998</v>
      </c>
      <c r="G17" s="275">
        <v>1</v>
      </c>
      <c r="H17" s="275">
        <v>2880</v>
      </c>
      <c r="I17" s="275">
        <v>2E-3</v>
      </c>
      <c r="L17" s="275">
        <v>11.6136705</v>
      </c>
      <c r="M17" s="275">
        <v>56.765999999999998</v>
      </c>
      <c r="N17" s="275">
        <v>56.335000000000001</v>
      </c>
      <c r="O17" s="275" t="s">
        <v>629</v>
      </c>
      <c r="P17" s="275" t="s">
        <v>615</v>
      </c>
      <c r="Q17" s="275" t="s">
        <v>637</v>
      </c>
      <c r="W17" s="275">
        <v>0.36647299999999999</v>
      </c>
      <c r="Y17" s="275">
        <v>0.73006850000000001</v>
      </c>
    </row>
    <row r="18" spans="1:25" x14ac:dyDescent="0.2">
      <c r="A18" s="275" t="s">
        <v>372</v>
      </c>
      <c r="B18" s="275">
        <v>4</v>
      </c>
      <c r="C18" s="275" t="s">
        <v>373</v>
      </c>
      <c r="D18" s="275" t="s">
        <v>374</v>
      </c>
      <c r="E18" s="275" t="s">
        <v>636</v>
      </c>
      <c r="F18" s="275">
        <v>0.73199999999999998</v>
      </c>
      <c r="G18" s="275">
        <v>2</v>
      </c>
      <c r="H18" s="275">
        <v>2876</v>
      </c>
      <c r="I18" s="275">
        <v>0</v>
      </c>
      <c r="L18" s="275">
        <v>11.6086071</v>
      </c>
      <c r="M18" s="275">
        <v>56.741</v>
      </c>
      <c r="N18" s="275">
        <v>56.31</v>
      </c>
      <c r="O18" s="275" t="s">
        <v>638</v>
      </c>
      <c r="P18" s="275" t="s">
        <v>639</v>
      </c>
      <c r="Q18" s="275" t="s">
        <v>640</v>
      </c>
      <c r="W18" s="275">
        <v>0.36647200000000002</v>
      </c>
      <c r="Y18" s="275">
        <v>0.73006709999999997</v>
      </c>
    </row>
    <row r="19" spans="1:25" x14ac:dyDescent="0.2">
      <c r="A19" s="275" t="s">
        <v>372</v>
      </c>
      <c r="B19" s="275">
        <v>4</v>
      </c>
      <c r="C19" s="275" t="s">
        <v>373</v>
      </c>
      <c r="D19" s="275" t="s">
        <v>374</v>
      </c>
      <c r="E19" s="275" t="s">
        <v>636</v>
      </c>
      <c r="F19" s="275">
        <v>0.73199999999999998</v>
      </c>
      <c r="G19" s="275">
        <v>3</v>
      </c>
      <c r="H19" s="275">
        <v>2114</v>
      </c>
      <c r="I19" s="275">
        <v>-4.0270000000000001</v>
      </c>
      <c r="L19" s="275">
        <v>9.3275275999999998</v>
      </c>
      <c r="M19" s="275">
        <v>45.591999999999999</v>
      </c>
      <c r="N19" s="275">
        <v>45.246000000000002</v>
      </c>
      <c r="O19" s="275" t="s">
        <v>638</v>
      </c>
      <c r="P19" s="275" t="s">
        <v>639</v>
      </c>
      <c r="Q19" s="275" t="s">
        <v>641</v>
      </c>
      <c r="W19" s="275">
        <v>0.36500100000000002</v>
      </c>
      <c r="Y19" s="275">
        <v>0.72712679999999996</v>
      </c>
    </row>
    <row r="20" spans="1:25" x14ac:dyDescent="0.2">
      <c r="A20" s="275" t="s">
        <v>372</v>
      </c>
      <c r="B20" s="275">
        <v>4</v>
      </c>
      <c r="C20" s="275" t="s">
        <v>373</v>
      </c>
      <c r="D20" s="275" t="s">
        <v>374</v>
      </c>
      <c r="E20" s="275" t="s">
        <v>636</v>
      </c>
      <c r="F20" s="275">
        <v>0.73199999999999998</v>
      </c>
      <c r="G20" s="275">
        <v>4</v>
      </c>
      <c r="J20" s="275">
        <v>1719</v>
      </c>
      <c r="K20" s="275">
        <v>-14.38</v>
      </c>
      <c r="L20" s="275">
        <v>40.270926299999999</v>
      </c>
      <c r="M20" s="275">
        <v>40.56</v>
      </c>
      <c r="R20" s="275">
        <v>39.924999999999997</v>
      </c>
      <c r="S20" s="275" t="s">
        <v>619</v>
      </c>
      <c r="T20" s="275" t="s">
        <v>632</v>
      </c>
      <c r="U20" s="275" t="s">
        <v>633</v>
      </c>
      <c r="V20" s="275">
        <v>1.0899319999999999</v>
      </c>
      <c r="X20" s="275">
        <v>1.1634305</v>
      </c>
    </row>
    <row r="21" spans="1:25" x14ac:dyDescent="0.2">
      <c r="A21" s="275" t="s">
        <v>372</v>
      </c>
      <c r="B21" s="275">
        <v>4</v>
      </c>
      <c r="C21" s="275" t="s">
        <v>373</v>
      </c>
      <c r="D21" s="275" t="s">
        <v>374</v>
      </c>
      <c r="E21" s="275" t="s">
        <v>636</v>
      </c>
      <c r="F21" s="275">
        <v>0.73199999999999998</v>
      </c>
      <c r="G21" s="275">
        <v>5</v>
      </c>
      <c r="J21" s="275">
        <v>3311</v>
      </c>
      <c r="K21" s="275">
        <v>0</v>
      </c>
      <c r="L21" s="275">
        <v>64.964717199999996</v>
      </c>
      <c r="M21" s="275">
        <v>65.430999999999997</v>
      </c>
      <c r="R21" s="275">
        <v>64.400999999999996</v>
      </c>
      <c r="S21" s="275" t="s">
        <v>621</v>
      </c>
      <c r="T21" s="275" t="s">
        <v>622</v>
      </c>
      <c r="U21" s="275" t="s">
        <v>642</v>
      </c>
      <c r="V21" s="275">
        <v>1.1056589999999999</v>
      </c>
      <c r="X21" s="275">
        <v>1.1787516</v>
      </c>
    </row>
    <row r="22" spans="1:25" x14ac:dyDescent="0.2">
      <c r="A22" s="275" t="s">
        <v>375</v>
      </c>
      <c r="B22" s="275">
        <v>5</v>
      </c>
      <c r="C22" s="275" t="s">
        <v>376</v>
      </c>
      <c r="D22" s="275" t="s">
        <v>374</v>
      </c>
      <c r="E22" s="275" t="s">
        <v>643</v>
      </c>
      <c r="F22" s="275">
        <v>1.2270000000000001</v>
      </c>
      <c r="G22" s="275">
        <v>1</v>
      </c>
      <c r="H22" s="275">
        <v>2894</v>
      </c>
      <c r="I22" s="275">
        <v>-3.5000000000000003E-2</v>
      </c>
      <c r="L22" s="275">
        <v>6.9751304000000003</v>
      </c>
      <c r="M22" s="275">
        <v>57.149000000000001</v>
      </c>
      <c r="N22" s="275">
        <v>56.713999999999999</v>
      </c>
      <c r="O22" s="275" t="s">
        <v>629</v>
      </c>
      <c r="P22" s="275" t="s">
        <v>613</v>
      </c>
      <c r="Q22" s="275" t="s">
        <v>644</v>
      </c>
      <c r="W22" s="275">
        <v>0.36645899999999998</v>
      </c>
      <c r="Y22" s="275">
        <v>0.73007929999999999</v>
      </c>
    </row>
    <row r="23" spans="1:25" x14ac:dyDescent="0.2">
      <c r="A23" s="275" t="s">
        <v>375</v>
      </c>
      <c r="B23" s="275">
        <v>5</v>
      </c>
      <c r="C23" s="275" t="s">
        <v>376</v>
      </c>
      <c r="D23" s="275" t="s">
        <v>374</v>
      </c>
      <c r="E23" s="275" t="s">
        <v>643</v>
      </c>
      <c r="F23" s="275">
        <v>1.2270000000000001</v>
      </c>
      <c r="G23" s="275">
        <v>2</v>
      </c>
      <c r="H23" s="275">
        <v>2894</v>
      </c>
      <c r="I23" s="275">
        <v>0</v>
      </c>
      <c r="L23" s="275">
        <v>6.9664970999999998</v>
      </c>
      <c r="M23" s="275">
        <v>57.078000000000003</v>
      </c>
      <c r="N23" s="275">
        <v>56.643999999999998</v>
      </c>
      <c r="O23" s="275" t="s">
        <v>638</v>
      </c>
      <c r="P23" s="275" t="s">
        <v>639</v>
      </c>
      <c r="Q23" s="275" t="s">
        <v>645</v>
      </c>
      <c r="W23" s="275">
        <v>0.36647200000000002</v>
      </c>
      <c r="Y23" s="275">
        <v>0.73010470000000005</v>
      </c>
    </row>
    <row r="24" spans="1:25" x14ac:dyDescent="0.2">
      <c r="A24" s="275" t="s">
        <v>375</v>
      </c>
      <c r="B24" s="275">
        <v>5</v>
      </c>
      <c r="C24" s="275" t="s">
        <v>376</v>
      </c>
      <c r="D24" s="275" t="s">
        <v>374</v>
      </c>
      <c r="E24" s="275" t="s">
        <v>643</v>
      </c>
      <c r="F24" s="275">
        <v>1.2270000000000001</v>
      </c>
      <c r="G24" s="275">
        <v>3</v>
      </c>
      <c r="H24" s="275">
        <v>3669</v>
      </c>
      <c r="I24" s="275">
        <v>-3.9239999999999999</v>
      </c>
      <c r="L24" s="275">
        <v>9.4664099999999998</v>
      </c>
      <c r="M24" s="275">
        <v>77.56</v>
      </c>
      <c r="N24" s="275">
        <v>76.968999999999994</v>
      </c>
      <c r="O24" s="275" t="s">
        <v>629</v>
      </c>
      <c r="P24" s="275" t="s">
        <v>615</v>
      </c>
      <c r="Q24" s="275" t="s">
        <v>616</v>
      </c>
      <c r="W24" s="275">
        <v>0.365039</v>
      </c>
      <c r="Y24" s="275">
        <v>0.72723970000000004</v>
      </c>
    </row>
    <row r="25" spans="1:25" x14ac:dyDescent="0.2">
      <c r="A25" s="275" t="s">
        <v>375</v>
      </c>
      <c r="B25" s="275">
        <v>5</v>
      </c>
      <c r="C25" s="275" t="s">
        <v>376</v>
      </c>
      <c r="D25" s="275" t="s">
        <v>374</v>
      </c>
      <c r="E25" s="275" t="s">
        <v>643</v>
      </c>
      <c r="F25" s="275">
        <v>1.2270000000000001</v>
      </c>
      <c r="G25" s="275">
        <v>4</v>
      </c>
      <c r="J25" s="275">
        <v>2905</v>
      </c>
      <c r="K25" s="275">
        <v>-14.307</v>
      </c>
      <c r="L25" s="275">
        <v>40.977765400000003</v>
      </c>
      <c r="M25" s="275">
        <v>69.180999999999997</v>
      </c>
      <c r="R25" s="275">
        <v>68.099000000000004</v>
      </c>
      <c r="S25" s="275" t="s">
        <v>632</v>
      </c>
      <c r="T25" s="275" t="s">
        <v>646</v>
      </c>
      <c r="U25" s="275" t="s">
        <v>647</v>
      </c>
      <c r="V25" s="275">
        <v>1.090012</v>
      </c>
      <c r="X25" s="275">
        <v>1.1632879</v>
      </c>
    </row>
    <row r="26" spans="1:25" x14ac:dyDescent="0.2">
      <c r="A26" s="275" t="s">
        <v>375</v>
      </c>
      <c r="B26" s="275">
        <v>5</v>
      </c>
      <c r="C26" s="275" t="s">
        <v>376</v>
      </c>
      <c r="D26" s="275" t="s">
        <v>374</v>
      </c>
      <c r="E26" s="275" t="s">
        <v>643</v>
      </c>
      <c r="F26" s="275">
        <v>1.2270000000000001</v>
      </c>
      <c r="G26" s="275">
        <v>5</v>
      </c>
      <c r="J26" s="275">
        <v>3337</v>
      </c>
      <c r="K26" s="275">
        <v>0</v>
      </c>
      <c r="L26" s="275">
        <v>39.085546299999997</v>
      </c>
      <c r="M26" s="275">
        <v>65.986999999999995</v>
      </c>
      <c r="R26" s="275">
        <v>64.947999999999993</v>
      </c>
      <c r="S26" s="275" t="s">
        <v>648</v>
      </c>
      <c r="T26" s="275" t="s">
        <v>633</v>
      </c>
      <c r="U26" s="275" t="s">
        <v>649</v>
      </c>
      <c r="V26" s="275">
        <v>1.1056589999999999</v>
      </c>
      <c r="X26" s="275">
        <v>1.1785779000000001</v>
      </c>
    </row>
    <row r="27" spans="1:25" x14ac:dyDescent="0.2">
      <c r="A27" s="275" t="s">
        <v>389</v>
      </c>
      <c r="B27" s="275">
        <v>6</v>
      </c>
      <c r="C27" s="275" t="s">
        <v>390</v>
      </c>
      <c r="D27" s="275" t="s">
        <v>391</v>
      </c>
      <c r="E27" s="275" t="s">
        <v>650</v>
      </c>
      <c r="F27" s="275">
        <v>0.72499999999999998</v>
      </c>
      <c r="G27" s="275">
        <v>1</v>
      </c>
      <c r="H27" s="275">
        <v>2917</v>
      </c>
      <c r="I27" s="275">
        <v>-2.3E-2</v>
      </c>
      <c r="L27" s="275">
        <v>11.8872613</v>
      </c>
      <c r="M27" s="275">
        <v>57.548000000000002</v>
      </c>
      <c r="N27" s="275">
        <v>57.11</v>
      </c>
      <c r="O27" s="275" t="s">
        <v>651</v>
      </c>
      <c r="P27" s="275" t="s">
        <v>652</v>
      </c>
      <c r="Q27" s="275" t="s">
        <v>653</v>
      </c>
      <c r="W27" s="275">
        <v>0.36646400000000001</v>
      </c>
      <c r="Y27" s="275">
        <v>0.73008360000000005</v>
      </c>
    </row>
    <row r="28" spans="1:25" x14ac:dyDescent="0.2">
      <c r="A28" s="275" t="s">
        <v>389</v>
      </c>
      <c r="B28" s="275">
        <v>6</v>
      </c>
      <c r="C28" s="275" t="s">
        <v>390</v>
      </c>
      <c r="D28" s="275" t="s">
        <v>391</v>
      </c>
      <c r="E28" s="275" t="s">
        <v>650</v>
      </c>
      <c r="F28" s="275">
        <v>0.72499999999999998</v>
      </c>
      <c r="G28" s="275">
        <v>2</v>
      </c>
      <c r="H28" s="275">
        <v>2918</v>
      </c>
      <c r="I28" s="275">
        <v>0</v>
      </c>
      <c r="L28" s="275">
        <v>11.894732599999999</v>
      </c>
      <c r="M28" s="275">
        <v>57.584000000000003</v>
      </c>
      <c r="N28" s="275">
        <v>57.146000000000001</v>
      </c>
      <c r="O28" s="275" t="s">
        <v>612</v>
      </c>
      <c r="P28" s="275" t="s">
        <v>613</v>
      </c>
      <c r="Q28" s="275" t="s">
        <v>654</v>
      </c>
      <c r="W28" s="275">
        <v>0.36647200000000002</v>
      </c>
      <c r="Y28" s="275">
        <v>0.73010030000000004</v>
      </c>
    </row>
    <row r="29" spans="1:25" x14ac:dyDescent="0.2">
      <c r="A29" s="275" t="s">
        <v>389</v>
      </c>
      <c r="B29" s="275">
        <v>6</v>
      </c>
      <c r="C29" s="275" t="s">
        <v>390</v>
      </c>
      <c r="D29" s="275" t="s">
        <v>391</v>
      </c>
      <c r="E29" s="275" t="s">
        <v>650</v>
      </c>
      <c r="F29" s="275">
        <v>0.72499999999999998</v>
      </c>
      <c r="G29" s="275">
        <v>3</v>
      </c>
      <c r="H29" s="275">
        <v>2316</v>
      </c>
      <c r="I29" s="275">
        <v>28.509</v>
      </c>
      <c r="L29" s="275">
        <v>10.3322675</v>
      </c>
      <c r="M29" s="275">
        <v>50.02</v>
      </c>
      <c r="N29" s="275">
        <v>49.627000000000002</v>
      </c>
      <c r="O29" s="275" t="s">
        <v>655</v>
      </c>
      <c r="P29" s="275" t="s">
        <v>613</v>
      </c>
      <c r="Q29" s="275" t="s">
        <v>656</v>
      </c>
      <c r="W29" s="275">
        <v>0.37687999999999999</v>
      </c>
      <c r="Y29" s="275">
        <v>0.75091450000000004</v>
      </c>
    </row>
    <row r="30" spans="1:25" x14ac:dyDescent="0.2">
      <c r="A30" s="275" t="s">
        <v>389</v>
      </c>
      <c r="B30" s="275">
        <v>6</v>
      </c>
      <c r="C30" s="275" t="s">
        <v>390</v>
      </c>
      <c r="D30" s="275" t="s">
        <v>391</v>
      </c>
      <c r="E30" s="275" t="s">
        <v>650</v>
      </c>
      <c r="F30" s="275">
        <v>0.72499999999999998</v>
      </c>
      <c r="G30" s="275">
        <v>4</v>
      </c>
      <c r="J30" s="275">
        <v>1878</v>
      </c>
      <c r="K30" s="275">
        <v>37.618000000000002</v>
      </c>
      <c r="L30" s="275">
        <v>44.6328654</v>
      </c>
      <c r="M30" s="275">
        <v>44.524000000000001</v>
      </c>
      <c r="R30" s="275">
        <v>43.802</v>
      </c>
      <c r="S30" s="275" t="s">
        <v>646</v>
      </c>
      <c r="T30" s="275" t="s">
        <v>657</v>
      </c>
      <c r="U30" s="275" t="s">
        <v>658</v>
      </c>
      <c r="V30" s="275">
        <v>1.146774</v>
      </c>
      <c r="X30" s="275">
        <v>1.2205374</v>
      </c>
    </row>
    <row r="31" spans="1:25" x14ac:dyDescent="0.2">
      <c r="A31" s="275" t="s">
        <v>389</v>
      </c>
      <c r="B31" s="275">
        <v>6</v>
      </c>
      <c r="C31" s="275" t="s">
        <v>390</v>
      </c>
      <c r="D31" s="275" t="s">
        <v>391</v>
      </c>
      <c r="E31" s="275" t="s">
        <v>650</v>
      </c>
      <c r="F31" s="275">
        <v>0.72499999999999998</v>
      </c>
      <c r="G31" s="275">
        <v>5</v>
      </c>
      <c r="J31" s="275">
        <v>3365</v>
      </c>
      <c r="K31" s="275">
        <v>0</v>
      </c>
      <c r="L31" s="275">
        <v>66.786255400000002</v>
      </c>
      <c r="M31" s="275">
        <v>66.623000000000005</v>
      </c>
      <c r="R31" s="275">
        <v>65.573999999999998</v>
      </c>
      <c r="S31" s="275" t="s">
        <v>659</v>
      </c>
      <c r="T31" s="275" t="s">
        <v>660</v>
      </c>
      <c r="U31" s="275" t="s">
        <v>661</v>
      </c>
      <c r="V31" s="275">
        <v>1.1056589999999999</v>
      </c>
      <c r="X31" s="275">
        <v>1.1786985000000001</v>
      </c>
    </row>
    <row r="32" spans="1:25" x14ac:dyDescent="0.2">
      <c r="A32" s="275" t="s">
        <v>392</v>
      </c>
      <c r="B32" s="275">
        <v>7</v>
      </c>
      <c r="C32" s="275" t="s">
        <v>393</v>
      </c>
      <c r="D32" s="275" t="s">
        <v>391</v>
      </c>
      <c r="E32" s="275" t="s">
        <v>662</v>
      </c>
      <c r="F32" s="275">
        <v>0.72699999999999998</v>
      </c>
      <c r="G32" s="275">
        <v>1</v>
      </c>
      <c r="H32" s="275">
        <v>2934</v>
      </c>
      <c r="I32" s="275">
        <v>1E-3</v>
      </c>
      <c r="L32" s="275">
        <v>11.9220463</v>
      </c>
      <c r="M32" s="275">
        <v>57.875</v>
      </c>
      <c r="N32" s="275">
        <v>57.435000000000002</v>
      </c>
      <c r="O32" s="275" t="s">
        <v>655</v>
      </c>
      <c r="P32" s="275" t="s">
        <v>652</v>
      </c>
      <c r="Q32" s="275" t="s">
        <v>663</v>
      </c>
      <c r="W32" s="275">
        <v>0.36647299999999999</v>
      </c>
      <c r="Y32" s="275">
        <v>0.73009000000000002</v>
      </c>
    </row>
    <row r="33" spans="1:25" x14ac:dyDescent="0.2">
      <c r="A33" s="275" t="s">
        <v>392</v>
      </c>
      <c r="B33" s="275">
        <v>7</v>
      </c>
      <c r="C33" s="275" t="s">
        <v>393</v>
      </c>
      <c r="D33" s="275" t="s">
        <v>391</v>
      </c>
      <c r="E33" s="275" t="s">
        <v>662</v>
      </c>
      <c r="F33" s="275">
        <v>0.72699999999999998</v>
      </c>
      <c r="G33" s="275">
        <v>2</v>
      </c>
      <c r="H33" s="275">
        <v>2935</v>
      </c>
      <c r="I33" s="275">
        <v>0</v>
      </c>
      <c r="L33" s="275">
        <v>11.9184725</v>
      </c>
      <c r="M33" s="275">
        <v>57.857999999999997</v>
      </c>
      <c r="N33" s="275">
        <v>57.417999999999999</v>
      </c>
      <c r="O33" s="275" t="s">
        <v>612</v>
      </c>
      <c r="P33" s="275" t="s">
        <v>613</v>
      </c>
      <c r="Q33" s="275" t="s">
        <v>664</v>
      </c>
      <c r="W33" s="275">
        <v>0.36647200000000002</v>
      </c>
      <c r="Y33" s="275">
        <v>0.73008899999999999</v>
      </c>
    </row>
    <row r="34" spans="1:25" x14ac:dyDescent="0.2">
      <c r="A34" s="275" t="s">
        <v>392</v>
      </c>
      <c r="B34" s="275">
        <v>7</v>
      </c>
      <c r="C34" s="275" t="s">
        <v>393</v>
      </c>
      <c r="D34" s="275" t="s">
        <v>391</v>
      </c>
      <c r="E34" s="275" t="s">
        <v>662</v>
      </c>
      <c r="F34" s="275">
        <v>0.72699999999999998</v>
      </c>
      <c r="G34" s="275">
        <v>3</v>
      </c>
      <c r="H34" s="275">
        <v>2331</v>
      </c>
      <c r="I34" s="275">
        <v>28.513999999999999</v>
      </c>
      <c r="L34" s="275">
        <v>10.3465633</v>
      </c>
      <c r="M34" s="275">
        <v>50.226999999999997</v>
      </c>
      <c r="N34" s="275">
        <v>49.832999999999998</v>
      </c>
      <c r="O34" s="275" t="s">
        <v>655</v>
      </c>
      <c r="P34" s="275" t="s">
        <v>613</v>
      </c>
      <c r="Q34" s="275" t="s">
        <v>665</v>
      </c>
      <c r="W34" s="275">
        <v>0.37688199999999999</v>
      </c>
      <c r="Y34" s="275">
        <v>0.75090699999999999</v>
      </c>
    </row>
    <row r="35" spans="1:25" x14ac:dyDescent="0.2">
      <c r="A35" s="275" t="s">
        <v>392</v>
      </c>
      <c r="B35" s="275">
        <v>7</v>
      </c>
      <c r="C35" s="275" t="s">
        <v>393</v>
      </c>
      <c r="D35" s="275" t="s">
        <v>391</v>
      </c>
      <c r="E35" s="275" t="s">
        <v>662</v>
      </c>
      <c r="F35" s="275">
        <v>0.72699999999999998</v>
      </c>
      <c r="G35" s="275">
        <v>4</v>
      </c>
      <c r="J35" s="275">
        <v>1894</v>
      </c>
      <c r="K35" s="275">
        <v>37.576999999999998</v>
      </c>
      <c r="L35" s="275">
        <v>44.727083899999997</v>
      </c>
      <c r="M35" s="275">
        <v>44.741</v>
      </c>
      <c r="R35" s="275">
        <v>44.015999999999998</v>
      </c>
      <c r="S35" s="275" t="s">
        <v>646</v>
      </c>
      <c r="T35" s="275" t="s">
        <v>657</v>
      </c>
      <c r="U35" s="275" t="s">
        <v>658</v>
      </c>
      <c r="V35" s="275">
        <v>1.1467290000000001</v>
      </c>
      <c r="X35" s="275">
        <v>1.2204246999999999</v>
      </c>
    </row>
    <row r="36" spans="1:25" x14ac:dyDescent="0.2">
      <c r="A36" s="275" t="s">
        <v>392</v>
      </c>
      <c r="B36" s="275">
        <v>7</v>
      </c>
      <c r="C36" s="275" t="s">
        <v>393</v>
      </c>
      <c r="D36" s="275" t="s">
        <v>391</v>
      </c>
      <c r="E36" s="275" t="s">
        <v>662</v>
      </c>
      <c r="F36" s="275">
        <v>0.72699999999999998</v>
      </c>
      <c r="G36" s="275">
        <v>5</v>
      </c>
      <c r="J36" s="275">
        <v>3379</v>
      </c>
      <c r="K36" s="275">
        <v>0</v>
      </c>
      <c r="L36" s="275">
        <v>66.795685800000001</v>
      </c>
      <c r="M36" s="275">
        <v>66.816000000000003</v>
      </c>
      <c r="R36" s="275">
        <v>65.763999999999996</v>
      </c>
      <c r="S36" s="275" t="s">
        <v>659</v>
      </c>
      <c r="T36" s="275" t="s">
        <v>660</v>
      </c>
      <c r="U36" s="275" t="s">
        <v>661</v>
      </c>
      <c r="V36" s="275">
        <v>1.1056589999999999</v>
      </c>
      <c r="X36" s="275">
        <v>1.1786407999999999</v>
      </c>
    </row>
    <row r="37" spans="1:25" x14ac:dyDescent="0.2">
      <c r="A37" s="275" t="s">
        <v>353</v>
      </c>
      <c r="B37" s="275">
        <v>8</v>
      </c>
      <c r="C37" s="275" t="s">
        <v>354</v>
      </c>
      <c r="D37" s="275" t="s">
        <v>355</v>
      </c>
      <c r="E37" s="275" t="s">
        <v>666</v>
      </c>
      <c r="F37" s="275">
        <v>0.78100000000000003</v>
      </c>
      <c r="G37" s="275">
        <v>1</v>
      </c>
      <c r="H37" s="275">
        <v>2944</v>
      </c>
      <c r="I37" s="275">
        <v>-2.1000000000000001E-2</v>
      </c>
      <c r="L37" s="275">
        <v>11.132999999999999</v>
      </c>
      <c r="M37" s="275">
        <v>58.058999999999997</v>
      </c>
      <c r="N37" s="275">
        <v>57.616999999999997</v>
      </c>
      <c r="O37" s="275" t="s">
        <v>655</v>
      </c>
      <c r="P37" s="275" t="s">
        <v>652</v>
      </c>
      <c r="Q37" s="275" t="s">
        <v>667</v>
      </c>
      <c r="W37" s="275">
        <v>0.36646400000000001</v>
      </c>
      <c r="Y37" s="275">
        <v>0.7300468</v>
      </c>
    </row>
    <row r="38" spans="1:25" x14ac:dyDescent="0.2">
      <c r="A38" s="275" t="s">
        <v>353</v>
      </c>
      <c r="B38" s="275">
        <v>8</v>
      </c>
      <c r="C38" s="275" t="s">
        <v>354</v>
      </c>
      <c r="D38" s="275" t="s">
        <v>355</v>
      </c>
      <c r="E38" s="275" t="s">
        <v>666</v>
      </c>
      <c r="F38" s="275">
        <v>0.78100000000000003</v>
      </c>
      <c r="G38" s="275">
        <v>2</v>
      </c>
      <c r="H38" s="275">
        <v>2945</v>
      </c>
      <c r="I38" s="275">
        <v>0</v>
      </c>
      <c r="L38" s="275">
        <v>11.1396943</v>
      </c>
      <c r="M38" s="275">
        <v>58.094000000000001</v>
      </c>
      <c r="N38" s="275">
        <v>57.652000000000001</v>
      </c>
      <c r="O38" s="275" t="s">
        <v>655</v>
      </c>
      <c r="P38" s="275" t="s">
        <v>613</v>
      </c>
      <c r="Q38" s="275" t="s">
        <v>668</v>
      </c>
      <c r="W38" s="275">
        <v>0.36647200000000002</v>
      </c>
      <c r="Y38" s="275">
        <v>0.73006190000000004</v>
      </c>
    </row>
    <row r="39" spans="1:25" x14ac:dyDescent="0.2">
      <c r="A39" s="275" t="s">
        <v>353</v>
      </c>
      <c r="B39" s="275">
        <v>8</v>
      </c>
      <c r="C39" s="275" t="s">
        <v>354</v>
      </c>
      <c r="D39" s="275" t="s">
        <v>355</v>
      </c>
      <c r="E39" s="275" t="s">
        <v>666</v>
      </c>
      <c r="F39" s="275">
        <v>0.78100000000000003</v>
      </c>
      <c r="G39" s="275">
        <v>3</v>
      </c>
      <c r="H39" s="275">
        <v>3172</v>
      </c>
      <c r="I39" s="275">
        <v>7.484</v>
      </c>
      <c r="L39" s="275">
        <v>13.0076149</v>
      </c>
      <c r="M39" s="275">
        <v>67.835999999999999</v>
      </c>
      <c r="N39" s="275">
        <v>67.311999999999998</v>
      </c>
      <c r="O39" s="275" t="s">
        <v>655</v>
      </c>
      <c r="P39" s="275" t="s">
        <v>669</v>
      </c>
      <c r="Q39" s="275" t="s">
        <v>670</v>
      </c>
      <c r="W39" s="275">
        <v>0.36920500000000001</v>
      </c>
      <c r="Y39" s="275">
        <v>0.73552589999999995</v>
      </c>
    </row>
    <row r="40" spans="1:25" x14ac:dyDescent="0.2">
      <c r="A40" s="275" t="s">
        <v>353</v>
      </c>
      <c r="B40" s="275">
        <v>8</v>
      </c>
      <c r="C40" s="275" t="s">
        <v>354</v>
      </c>
      <c r="D40" s="275" t="s">
        <v>355</v>
      </c>
      <c r="E40" s="275" t="s">
        <v>666</v>
      </c>
      <c r="F40" s="275">
        <v>0.78100000000000003</v>
      </c>
      <c r="G40" s="275">
        <v>4</v>
      </c>
      <c r="J40" s="275">
        <v>2283</v>
      </c>
      <c r="K40" s="275">
        <v>-3.92</v>
      </c>
      <c r="L40" s="275">
        <v>50.3558004</v>
      </c>
      <c r="M40" s="275">
        <v>54.112000000000002</v>
      </c>
      <c r="R40" s="275">
        <v>53.26</v>
      </c>
      <c r="S40" s="275" t="s">
        <v>646</v>
      </c>
      <c r="T40" s="275" t="s">
        <v>657</v>
      </c>
      <c r="U40" s="275" t="s">
        <v>658</v>
      </c>
      <c r="V40" s="275">
        <v>1.101372</v>
      </c>
      <c r="X40" s="275">
        <v>1.1746201999999999</v>
      </c>
    </row>
    <row r="41" spans="1:25" x14ac:dyDescent="0.2">
      <c r="A41" s="275" t="s">
        <v>353</v>
      </c>
      <c r="B41" s="275">
        <v>8</v>
      </c>
      <c r="C41" s="275" t="s">
        <v>354</v>
      </c>
      <c r="D41" s="275" t="s">
        <v>355</v>
      </c>
      <c r="E41" s="275" t="s">
        <v>666</v>
      </c>
      <c r="F41" s="275">
        <v>0.78100000000000003</v>
      </c>
      <c r="G41" s="275">
        <v>5</v>
      </c>
      <c r="J41" s="275">
        <v>3381</v>
      </c>
      <c r="K41" s="275">
        <v>0</v>
      </c>
      <c r="L41" s="275">
        <v>62.203612700000001</v>
      </c>
      <c r="M41" s="275">
        <v>66.843999999999994</v>
      </c>
      <c r="R41" s="275">
        <v>65.792000000000002</v>
      </c>
      <c r="S41" s="275" t="s">
        <v>622</v>
      </c>
      <c r="T41" s="275" t="s">
        <v>620</v>
      </c>
      <c r="U41" s="275" t="s">
        <v>671</v>
      </c>
      <c r="V41" s="275">
        <v>1.1056589999999999</v>
      </c>
      <c r="X41" s="275">
        <v>1.1784774</v>
      </c>
    </row>
    <row r="42" spans="1:25" x14ac:dyDescent="0.2">
      <c r="A42" s="275" t="s">
        <v>356</v>
      </c>
      <c r="B42" s="275">
        <v>9</v>
      </c>
      <c r="C42" s="275" t="s">
        <v>357</v>
      </c>
      <c r="D42" s="275" t="s">
        <v>355</v>
      </c>
      <c r="E42" s="275" t="s">
        <v>672</v>
      </c>
      <c r="F42" s="275">
        <v>0.72899999999999998</v>
      </c>
      <c r="G42" s="275">
        <v>1</v>
      </c>
      <c r="H42" s="275">
        <v>2950</v>
      </c>
      <c r="I42" s="275">
        <v>1.7999999999999999E-2</v>
      </c>
      <c r="L42" s="275">
        <v>11.9524781</v>
      </c>
      <c r="M42" s="275">
        <v>58.183</v>
      </c>
      <c r="N42" s="275">
        <v>57.74</v>
      </c>
      <c r="O42" s="275" t="s">
        <v>651</v>
      </c>
      <c r="P42" s="275" t="s">
        <v>652</v>
      </c>
      <c r="Q42" s="275" t="s">
        <v>673</v>
      </c>
      <c r="W42" s="275">
        <v>0.366479</v>
      </c>
      <c r="Y42" s="275">
        <v>0.73002619999999996</v>
      </c>
    </row>
    <row r="43" spans="1:25" x14ac:dyDescent="0.2">
      <c r="A43" s="275" t="s">
        <v>356</v>
      </c>
      <c r="B43" s="275">
        <v>9</v>
      </c>
      <c r="C43" s="275" t="s">
        <v>357</v>
      </c>
      <c r="D43" s="275" t="s">
        <v>355</v>
      </c>
      <c r="E43" s="275" t="s">
        <v>672</v>
      </c>
      <c r="F43" s="275">
        <v>0.72899999999999998</v>
      </c>
      <c r="G43" s="275">
        <v>2</v>
      </c>
      <c r="H43" s="275">
        <v>2949</v>
      </c>
      <c r="I43" s="275">
        <v>0</v>
      </c>
      <c r="L43" s="275">
        <v>11.956266400000001</v>
      </c>
      <c r="M43" s="275">
        <v>58.201000000000001</v>
      </c>
      <c r="N43" s="275">
        <v>57.758000000000003</v>
      </c>
      <c r="O43" s="275" t="s">
        <v>655</v>
      </c>
      <c r="P43" s="275" t="s">
        <v>669</v>
      </c>
      <c r="Q43" s="275" t="s">
        <v>674</v>
      </c>
      <c r="W43" s="275">
        <v>0.36647200000000002</v>
      </c>
      <c r="Y43" s="275">
        <v>0.73001309999999997</v>
      </c>
    </row>
    <row r="44" spans="1:25" x14ac:dyDescent="0.2">
      <c r="A44" s="275" t="s">
        <v>356</v>
      </c>
      <c r="B44" s="275">
        <v>9</v>
      </c>
      <c r="C44" s="275" t="s">
        <v>357</v>
      </c>
      <c r="D44" s="275" t="s">
        <v>355</v>
      </c>
      <c r="E44" s="275" t="s">
        <v>672</v>
      </c>
      <c r="F44" s="275">
        <v>0.72899999999999998</v>
      </c>
      <c r="G44" s="275">
        <v>3</v>
      </c>
      <c r="H44" s="275">
        <v>2956</v>
      </c>
      <c r="I44" s="275">
        <v>7.5369999999999999</v>
      </c>
      <c r="L44" s="275">
        <v>12.9876041</v>
      </c>
      <c r="M44" s="275">
        <v>63.222000000000001</v>
      </c>
      <c r="N44" s="275">
        <v>62.734000000000002</v>
      </c>
      <c r="O44" s="275" t="s">
        <v>655</v>
      </c>
      <c r="P44" s="275" t="s">
        <v>669</v>
      </c>
      <c r="Q44" s="275" t="s">
        <v>675</v>
      </c>
      <c r="W44" s="275">
        <v>0.369224</v>
      </c>
      <c r="Y44" s="275">
        <v>0.73551509999999998</v>
      </c>
    </row>
    <row r="45" spans="1:25" x14ac:dyDescent="0.2">
      <c r="A45" s="275" t="s">
        <v>356</v>
      </c>
      <c r="B45" s="275">
        <v>9</v>
      </c>
      <c r="C45" s="275" t="s">
        <v>357</v>
      </c>
      <c r="D45" s="275" t="s">
        <v>355</v>
      </c>
      <c r="E45" s="275" t="s">
        <v>672</v>
      </c>
      <c r="F45" s="275">
        <v>0.72899999999999998</v>
      </c>
      <c r="G45" s="275">
        <v>4</v>
      </c>
      <c r="J45" s="275">
        <v>2134</v>
      </c>
      <c r="K45" s="275">
        <v>-4.0810000000000004</v>
      </c>
      <c r="L45" s="275">
        <v>50.182633699999997</v>
      </c>
      <c r="M45" s="275">
        <v>50.335999999999999</v>
      </c>
      <c r="R45" s="275">
        <v>49.542999999999999</v>
      </c>
      <c r="S45" s="275" t="s">
        <v>646</v>
      </c>
      <c r="T45" s="275" t="s">
        <v>657</v>
      </c>
      <c r="U45" s="275" t="s">
        <v>676</v>
      </c>
      <c r="V45" s="275">
        <v>1.1011960000000001</v>
      </c>
      <c r="X45" s="275">
        <v>1.1745270999999999</v>
      </c>
    </row>
    <row r="46" spans="1:25" x14ac:dyDescent="0.2">
      <c r="A46" s="275" t="s">
        <v>356</v>
      </c>
      <c r="B46" s="275">
        <v>9</v>
      </c>
      <c r="C46" s="275" t="s">
        <v>357</v>
      </c>
      <c r="D46" s="275" t="s">
        <v>355</v>
      </c>
      <c r="E46" s="275" t="s">
        <v>672</v>
      </c>
      <c r="F46" s="275">
        <v>0.72899999999999998</v>
      </c>
      <c r="G46" s="275">
        <v>5</v>
      </c>
      <c r="J46" s="275">
        <v>3361</v>
      </c>
      <c r="K46" s="275">
        <v>0</v>
      </c>
      <c r="L46" s="275">
        <v>66.263071400000001</v>
      </c>
      <c r="M46" s="275">
        <v>66.465000000000003</v>
      </c>
      <c r="R46" s="275">
        <v>65.418999999999997</v>
      </c>
      <c r="S46" s="275" t="s">
        <v>622</v>
      </c>
      <c r="T46" s="275" t="s">
        <v>620</v>
      </c>
      <c r="U46" s="275" t="s">
        <v>671</v>
      </c>
      <c r="V46" s="275">
        <v>1.1056589999999999</v>
      </c>
      <c r="X46" s="275">
        <v>1.1785559000000001</v>
      </c>
    </row>
    <row r="47" spans="1:25" x14ac:dyDescent="0.2">
      <c r="A47" s="275" t="s">
        <v>135</v>
      </c>
      <c r="B47" s="275">
        <v>10</v>
      </c>
      <c r="C47" s="275" t="s">
        <v>136</v>
      </c>
      <c r="D47" s="275" t="s">
        <v>137</v>
      </c>
      <c r="E47" s="275" t="s">
        <v>677</v>
      </c>
      <c r="F47" s="275">
        <v>0.89</v>
      </c>
      <c r="G47" s="275">
        <v>1</v>
      </c>
      <c r="H47" s="275">
        <v>2922</v>
      </c>
      <c r="I47" s="275">
        <v>-3.6999999999999998E-2</v>
      </c>
      <c r="L47" s="275">
        <v>9.7000852999999996</v>
      </c>
      <c r="M47" s="275">
        <v>57.646999999999998</v>
      </c>
      <c r="N47" s="275">
        <v>57.207999999999998</v>
      </c>
      <c r="O47" s="275" t="s">
        <v>655</v>
      </c>
      <c r="P47" s="275" t="s">
        <v>652</v>
      </c>
      <c r="Q47" s="275" t="s">
        <v>678</v>
      </c>
      <c r="W47" s="275">
        <v>0.36645899999999998</v>
      </c>
      <c r="Y47" s="275">
        <v>0.73008759999999995</v>
      </c>
    </row>
    <row r="48" spans="1:25" x14ac:dyDescent="0.2">
      <c r="A48" s="275" t="s">
        <v>135</v>
      </c>
      <c r="B48" s="275">
        <v>10</v>
      </c>
      <c r="C48" s="275" t="s">
        <v>136</v>
      </c>
      <c r="D48" s="275" t="s">
        <v>137</v>
      </c>
      <c r="E48" s="275" t="s">
        <v>677</v>
      </c>
      <c r="F48" s="275">
        <v>0.89</v>
      </c>
      <c r="G48" s="275">
        <v>2</v>
      </c>
      <c r="H48" s="275">
        <v>2914</v>
      </c>
      <c r="I48" s="275">
        <v>0</v>
      </c>
      <c r="L48" s="275">
        <v>9.6767258999999992</v>
      </c>
      <c r="M48" s="275">
        <v>57.508000000000003</v>
      </c>
      <c r="N48" s="275">
        <v>57.07</v>
      </c>
      <c r="O48" s="275" t="s">
        <v>612</v>
      </c>
      <c r="P48" s="275" t="s">
        <v>613</v>
      </c>
      <c r="Q48" s="275" t="s">
        <v>679</v>
      </c>
      <c r="W48" s="275">
        <v>0.36647200000000002</v>
      </c>
      <c r="Y48" s="275">
        <v>0.73011459999999995</v>
      </c>
    </row>
    <row r="49" spans="1:25" x14ac:dyDescent="0.2">
      <c r="A49" s="275" t="s">
        <v>135</v>
      </c>
      <c r="B49" s="275">
        <v>10</v>
      </c>
      <c r="C49" s="275" t="s">
        <v>136</v>
      </c>
      <c r="D49" s="275" t="s">
        <v>137</v>
      </c>
      <c r="E49" s="275" t="s">
        <v>677</v>
      </c>
      <c r="F49" s="275">
        <v>0.89</v>
      </c>
      <c r="G49" s="275">
        <v>3</v>
      </c>
      <c r="H49" s="275">
        <v>2752</v>
      </c>
      <c r="I49" s="275">
        <v>14.648999999999999</v>
      </c>
      <c r="L49" s="275">
        <v>9.8479662999999995</v>
      </c>
      <c r="M49" s="275">
        <v>58.524999999999999</v>
      </c>
      <c r="N49" s="275">
        <v>58.072000000000003</v>
      </c>
      <c r="O49" s="275" t="s">
        <v>612</v>
      </c>
      <c r="P49" s="275" t="s">
        <v>613</v>
      </c>
      <c r="Q49" s="275" t="s">
        <v>680</v>
      </c>
      <c r="W49" s="275">
        <v>0.37182100000000001</v>
      </c>
      <c r="Y49" s="275">
        <v>0.74081010000000003</v>
      </c>
    </row>
    <row r="50" spans="1:25" x14ac:dyDescent="0.2">
      <c r="A50" s="275" t="s">
        <v>135</v>
      </c>
      <c r="B50" s="275">
        <v>10</v>
      </c>
      <c r="C50" s="275" t="s">
        <v>136</v>
      </c>
      <c r="D50" s="275" t="s">
        <v>137</v>
      </c>
      <c r="E50" s="275" t="s">
        <v>677</v>
      </c>
      <c r="F50" s="275">
        <v>0.89</v>
      </c>
      <c r="G50" s="275">
        <v>4</v>
      </c>
      <c r="J50" s="275">
        <v>2378</v>
      </c>
      <c r="K50" s="275">
        <v>-14.073</v>
      </c>
      <c r="L50" s="275">
        <v>45.984275199999999</v>
      </c>
      <c r="M50" s="275">
        <v>56.311</v>
      </c>
      <c r="R50" s="275">
        <v>55.43</v>
      </c>
      <c r="S50" s="275" t="s">
        <v>646</v>
      </c>
      <c r="T50" s="275" t="s">
        <v>657</v>
      </c>
      <c r="U50" s="275" t="s">
        <v>658</v>
      </c>
      <c r="V50" s="275">
        <v>1.090268</v>
      </c>
      <c r="X50" s="275">
        <v>1.1636791</v>
      </c>
    </row>
    <row r="51" spans="1:25" x14ac:dyDescent="0.2">
      <c r="A51" s="275" t="s">
        <v>135</v>
      </c>
      <c r="B51" s="275">
        <v>10</v>
      </c>
      <c r="C51" s="275" t="s">
        <v>136</v>
      </c>
      <c r="D51" s="275" t="s">
        <v>137</v>
      </c>
      <c r="E51" s="275" t="s">
        <v>677</v>
      </c>
      <c r="F51" s="275">
        <v>0.89</v>
      </c>
      <c r="G51" s="275">
        <v>5</v>
      </c>
      <c r="J51" s="275">
        <v>3313</v>
      </c>
      <c r="K51" s="275">
        <v>0</v>
      </c>
      <c r="L51" s="275">
        <v>53.521752999999997</v>
      </c>
      <c r="M51" s="275">
        <v>65.542000000000002</v>
      </c>
      <c r="R51" s="275">
        <v>64.509</v>
      </c>
      <c r="S51" s="275" t="s">
        <v>681</v>
      </c>
      <c r="T51" s="275" t="s">
        <v>682</v>
      </c>
      <c r="U51" s="275" t="s">
        <v>683</v>
      </c>
      <c r="V51" s="275">
        <v>1.1056589999999999</v>
      </c>
      <c r="X51" s="275">
        <v>1.1786966999999999</v>
      </c>
    </row>
    <row r="52" spans="1:25" x14ac:dyDescent="0.2">
      <c r="A52" s="275" t="s">
        <v>138</v>
      </c>
      <c r="B52" s="275">
        <v>11</v>
      </c>
      <c r="C52" s="275" t="s">
        <v>139</v>
      </c>
      <c r="D52" s="275" t="s">
        <v>140</v>
      </c>
      <c r="E52" s="275" t="s">
        <v>684</v>
      </c>
      <c r="F52" s="275">
        <v>0.74</v>
      </c>
      <c r="G52" s="275">
        <v>1</v>
      </c>
      <c r="H52" s="275">
        <v>2888</v>
      </c>
      <c r="I52" s="275">
        <v>4.8000000000000001E-2</v>
      </c>
      <c r="L52" s="275">
        <v>11.5356595</v>
      </c>
      <c r="M52" s="275">
        <v>57.000999999999998</v>
      </c>
      <c r="N52" s="275">
        <v>56.567</v>
      </c>
      <c r="O52" s="275" t="s">
        <v>612</v>
      </c>
      <c r="P52" s="275" t="s">
        <v>669</v>
      </c>
      <c r="Q52" s="275" t="s">
        <v>685</v>
      </c>
      <c r="W52" s="275">
        <v>0.36648999999999998</v>
      </c>
      <c r="Y52" s="275">
        <v>0.7301491</v>
      </c>
    </row>
    <row r="53" spans="1:25" x14ac:dyDescent="0.2">
      <c r="A53" s="275" t="s">
        <v>138</v>
      </c>
      <c r="B53" s="275">
        <v>11</v>
      </c>
      <c r="C53" s="275" t="s">
        <v>139</v>
      </c>
      <c r="D53" s="275" t="s">
        <v>140</v>
      </c>
      <c r="E53" s="275" t="s">
        <v>684</v>
      </c>
      <c r="F53" s="275">
        <v>0.74</v>
      </c>
      <c r="G53" s="275">
        <v>2</v>
      </c>
      <c r="H53" s="275">
        <v>2889</v>
      </c>
      <c r="I53" s="275">
        <v>0</v>
      </c>
      <c r="L53" s="275">
        <v>11.533965500000001</v>
      </c>
      <c r="M53" s="275">
        <v>56.993000000000002</v>
      </c>
      <c r="N53" s="275">
        <v>56.558999999999997</v>
      </c>
      <c r="O53" s="275" t="s">
        <v>629</v>
      </c>
      <c r="P53" s="275" t="s">
        <v>613</v>
      </c>
      <c r="Q53" s="275" t="s">
        <v>686</v>
      </c>
      <c r="W53" s="275">
        <v>0.36647200000000002</v>
      </c>
      <c r="Y53" s="275">
        <v>0.73011409999999999</v>
      </c>
    </row>
    <row r="54" spans="1:25" x14ac:dyDescent="0.2">
      <c r="A54" s="275" t="s">
        <v>138</v>
      </c>
      <c r="B54" s="275">
        <v>11</v>
      </c>
      <c r="C54" s="275" t="s">
        <v>139</v>
      </c>
      <c r="D54" s="275" t="s">
        <v>140</v>
      </c>
      <c r="E54" s="275" t="s">
        <v>684</v>
      </c>
      <c r="F54" s="275">
        <v>0.74</v>
      </c>
      <c r="G54" s="275">
        <v>3</v>
      </c>
      <c r="H54" s="275">
        <v>2490</v>
      </c>
      <c r="I54" s="275">
        <v>13.401999999999999</v>
      </c>
      <c r="L54" s="275">
        <v>10.762518399999999</v>
      </c>
      <c r="M54" s="275">
        <v>53.180999999999997</v>
      </c>
      <c r="N54" s="275">
        <v>52.768999999999998</v>
      </c>
      <c r="O54" s="275" t="s">
        <v>629</v>
      </c>
      <c r="P54" s="275" t="s">
        <v>615</v>
      </c>
      <c r="Q54" s="275" t="s">
        <v>687</v>
      </c>
      <c r="W54" s="275">
        <v>0.371365</v>
      </c>
      <c r="Y54" s="275">
        <v>0.73989890000000003</v>
      </c>
    </row>
    <row r="55" spans="1:25" x14ac:dyDescent="0.2">
      <c r="A55" s="275" t="s">
        <v>138</v>
      </c>
      <c r="B55" s="275">
        <v>11</v>
      </c>
      <c r="C55" s="275" t="s">
        <v>139</v>
      </c>
      <c r="D55" s="275" t="s">
        <v>140</v>
      </c>
      <c r="E55" s="275" t="s">
        <v>684</v>
      </c>
      <c r="F55" s="275">
        <v>0.74</v>
      </c>
      <c r="G55" s="275">
        <v>4</v>
      </c>
      <c r="J55" s="275">
        <v>2091</v>
      </c>
      <c r="K55" s="275">
        <v>-14.081</v>
      </c>
      <c r="L55" s="275">
        <v>48.606990199999998</v>
      </c>
      <c r="M55" s="275">
        <v>49.491</v>
      </c>
      <c r="R55" s="275">
        <v>48.716999999999999</v>
      </c>
      <c r="S55" s="275" t="s">
        <v>646</v>
      </c>
      <c r="T55" s="275" t="s">
        <v>657</v>
      </c>
      <c r="U55" s="275" t="s">
        <v>676</v>
      </c>
      <c r="V55" s="275">
        <v>1.0902590000000001</v>
      </c>
      <c r="X55" s="275">
        <v>1.1638233</v>
      </c>
    </row>
    <row r="56" spans="1:25" x14ac:dyDescent="0.2">
      <c r="A56" s="275" t="s">
        <v>138</v>
      </c>
      <c r="B56" s="275">
        <v>11</v>
      </c>
      <c r="C56" s="275" t="s">
        <v>139</v>
      </c>
      <c r="D56" s="275" t="s">
        <v>140</v>
      </c>
      <c r="E56" s="275" t="s">
        <v>684</v>
      </c>
      <c r="F56" s="275">
        <v>0.74</v>
      </c>
      <c r="G56" s="275">
        <v>5</v>
      </c>
      <c r="J56" s="275">
        <v>3295</v>
      </c>
      <c r="K56" s="275">
        <v>0</v>
      </c>
      <c r="L56" s="275">
        <v>63.995902299999997</v>
      </c>
      <c r="M56" s="275">
        <v>65.16</v>
      </c>
      <c r="R56" s="275">
        <v>64.134</v>
      </c>
      <c r="S56" s="275" t="s">
        <v>659</v>
      </c>
      <c r="T56" s="275" t="s">
        <v>660</v>
      </c>
      <c r="U56" s="275" t="s">
        <v>688</v>
      </c>
      <c r="V56" s="275">
        <v>1.1056589999999999</v>
      </c>
      <c r="X56" s="275">
        <v>1.1788459</v>
      </c>
    </row>
    <row r="57" spans="1:25" x14ac:dyDescent="0.2">
      <c r="A57" s="275" t="s">
        <v>141</v>
      </c>
      <c r="B57" s="275">
        <v>12</v>
      </c>
      <c r="C57" s="275" t="s">
        <v>142</v>
      </c>
      <c r="D57" s="275" t="s">
        <v>143</v>
      </c>
      <c r="E57" s="275" t="s">
        <v>49</v>
      </c>
      <c r="F57" s="275">
        <v>0.83</v>
      </c>
      <c r="G57" s="275">
        <v>1</v>
      </c>
      <c r="H57" s="275">
        <v>2883</v>
      </c>
      <c r="I57" s="275">
        <v>2.3E-2</v>
      </c>
      <c r="L57" s="275">
        <v>10.2587572</v>
      </c>
      <c r="M57" s="275">
        <v>56.856999999999999</v>
      </c>
      <c r="N57" s="275">
        <v>56.423999999999999</v>
      </c>
      <c r="O57" s="275" t="s">
        <v>629</v>
      </c>
      <c r="P57" s="275" t="s">
        <v>613</v>
      </c>
      <c r="Q57" s="275" t="s">
        <v>689</v>
      </c>
      <c r="W57" s="275">
        <v>0.36647999999999997</v>
      </c>
      <c r="Y57" s="275">
        <v>0.7301318</v>
      </c>
    </row>
    <row r="58" spans="1:25" x14ac:dyDescent="0.2">
      <c r="A58" s="275" t="s">
        <v>141</v>
      </c>
      <c r="B58" s="275">
        <v>12</v>
      </c>
      <c r="C58" s="275" t="s">
        <v>142</v>
      </c>
      <c r="D58" s="275" t="s">
        <v>143</v>
      </c>
      <c r="E58" s="275" t="s">
        <v>49</v>
      </c>
      <c r="F58" s="275">
        <v>0.83</v>
      </c>
      <c r="G58" s="275">
        <v>2</v>
      </c>
      <c r="H58" s="275">
        <v>2884</v>
      </c>
      <c r="I58" s="275">
        <v>0</v>
      </c>
      <c r="L58" s="275">
        <v>10.259466</v>
      </c>
      <c r="M58" s="275">
        <v>56.860999999999997</v>
      </c>
      <c r="N58" s="275">
        <v>56.427999999999997</v>
      </c>
      <c r="O58" s="275" t="s">
        <v>638</v>
      </c>
      <c r="P58" s="275" t="s">
        <v>615</v>
      </c>
      <c r="Q58" s="275" t="s">
        <v>690</v>
      </c>
      <c r="W58" s="275">
        <v>0.36647200000000002</v>
      </c>
      <c r="Y58" s="275">
        <v>0.73011499999999996</v>
      </c>
    </row>
    <row r="59" spans="1:25" x14ac:dyDescent="0.2">
      <c r="A59" s="275" t="s">
        <v>141</v>
      </c>
      <c r="B59" s="275">
        <v>12</v>
      </c>
      <c r="C59" s="275" t="s">
        <v>142</v>
      </c>
      <c r="D59" s="275" t="s">
        <v>143</v>
      </c>
      <c r="E59" s="275" t="s">
        <v>49</v>
      </c>
      <c r="F59" s="275">
        <v>0.83</v>
      </c>
      <c r="G59" s="275">
        <v>3</v>
      </c>
      <c r="H59" s="275">
        <v>2578</v>
      </c>
      <c r="I59" s="275">
        <v>13.957000000000001</v>
      </c>
      <c r="L59" s="275">
        <v>9.8853646000000008</v>
      </c>
      <c r="M59" s="275">
        <v>54.786999999999999</v>
      </c>
      <c r="N59" s="275">
        <v>54.363</v>
      </c>
      <c r="O59" s="275" t="s">
        <v>629</v>
      </c>
      <c r="P59" s="275" t="s">
        <v>615</v>
      </c>
      <c r="Q59" s="275" t="s">
        <v>691</v>
      </c>
      <c r="W59" s="275">
        <v>0.37156800000000001</v>
      </c>
      <c r="Y59" s="275">
        <v>0.74030490000000004</v>
      </c>
    </row>
    <row r="60" spans="1:25" x14ac:dyDescent="0.2">
      <c r="A60" s="275" t="s">
        <v>141</v>
      </c>
      <c r="B60" s="275">
        <v>12</v>
      </c>
      <c r="C60" s="275" t="s">
        <v>142</v>
      </c>
      <c r="D60" s="275" t="s">
        <v>143</v>
      </c>
      <c r="E60" s="275" t="s">
        <v>49</v>
      </c>
      <c r="F60" s="275">
        <v>0.83</v>
      </c>
      <c r="G60" s="275">
        <v>4</v>
      </c>
      <c r="J60" s="275">
        <v>2527</v>
      </c>
      <c r="K60" s="275">
        <v>-16.239999999999998</v>
      </c>
      <c r="L60" s="275">
        <v>52.476346599999999</v>
      </c>
      <c r="M60" s="275">
        <v>59.929000000000002</v>
      </c>
      <c r="R60" s="275">
        <v>58.993000000000002</v>
      </c>
      <c r="S60" s="275" t="s">
        <v>646</v>
      </c>
      <c r="T60" s="275" t="s">
        <v>657</v>
      </c>
      <c r="U60" s="275" t="s">
        <v>676</v>
      </c>
      <c r="V60" s="275">
        <v>1.087898</v>
      </c>
      <c r="X60" s="275">
        <v>1.1612496999999999</v>
      </c>
    </row>
    <row r="61" spans="1:25" x14ac:dyDescent="0.2">
      <c r="A61" s="275" t="s">
        <v>141</v>
      </c>
      <c r="B61" s="275">
        <v>12</v>
      </c>
      <c r="C61" s="275" t="s">
        <v>142</v>
      </c>
      <c r="D61" s="275" t="s">
        <v>143</v>
      </c>
      <c r="E61" s="275" t="s">
        <v>49</v>
      </c>
      <c r="F61" s="275">
        <v>0.83</v>
      </c>
      <c r="G61" s="275">
        <v>5</v>
      </c>
      <c r="J61" s="275">
        <v>3327</v>
      </c>
      <c r="K61" s="275">
        <v>0</v>
      </c>
      <c r="L61" s="275">
        <v>57.691520300000001</v>
      </c>
      <c r="M61" s="275">
        <v>65.885000000000005</v>
      </c>
      <c r="R61" s="275">
        <v>64.846999999999994</v>
      </c>
      <c r="S61" s="275" t="s">
        <v>681</v>
      </c>
      <c r="T61" s="275" t="s">
        <v>633</v>
      </c>
      <c r="U61" s="275" t="s">
        <v>692</v>
      </c>
      <c r="V61" s="275">
        <v>1.1056589999999999</v>
      </c>
      <c r="X61" s="275">
        <v>1.1786596</v>
      </c>
    </row>
    <row r="62" spans="1:25" x14ac:dyDescent="0.2">
      <c r="A62" s="275" t="s">
        <v>144</v>
      </c>
      <c r="B62" s="275">
        <v>13</v>
      </c>
      <c r="C62" s="275" t="s">
        <v>145</v>
      </c>
      <c r="D62" s="275" t="s">
        <v>146</v>
      </c>
      <c r="F62" s="275">
        <v>0.88</v>
      </c>
      <c r="G62" s="275">
        <v>1</v>
      </c>
      <c r="H62" s="275">
        <v>2906</v>
      </c>
      <c r="I62" s="275">
        <v>8.9999999999999993E-3</v>
      </c>
      <c r="L62" s="275">
        <v>9.7545316</v>
      </c>
      <c r="M62" s="275">
        <v>57.319000000000003</v>
      </c>
      <c r="N62" s="275">
        <v>56.883000000000003</v>
      </c>
      <c r="O62" s="275" t="s">
        <v>612</v>
      </c>
      <c r="P62" s="275" t="s">
        <v>613</v>
      </c>
      <c r="Q62" s="275" t="s">
        <v>693</v>
      </c>
      <c r="W62" s="275">
        <v>0.366475</v>
      </c>
      <c r="Y62" s="275">
        <v>0.73014449999999997</v>
      </c>
    </row>
    <row r="63" spans="1:25" x14ac:dyDescent="0.2">
      <c r="A63" s="275" t="s">
        <v>144</v>
      </c>
      <c r="B63" s="275">
        <v>13</v>
      </c>
      <c r="C63" s="275" t="s">
        <v>145</v>
      </c>
      <c r="D63" s="275" t="s">
        <v>146</v>
      </c>
      <c r="F63" s="275">
        <v>0.88</v>
      </c>
      <c r="G63" s="275">
        <v>2</v>
      </c>
      <c r="H63" s="275">
        <v>2911</v>
      </c>
      <c r="I63" s="275">
        <v>0</v>
      </c>
      <c r="L63" s="275">
        <v>9.7667484000000009</v>
      </c>
      <c r="M63" s="275">
        <v>57.390999999999998</v>
      </c>
      <c r="N63" s="275">
        <v>56.954000000000001</v>
      </c>
      <c r="O63" s="275" t="s">
        <v>629</v>
      </c>
      <c r="P63" s="275" t="s">
        <v>613</v>
      </c>
      <c r="Q63" s="275" t="s">
        <v>694</v>
      </c>
      <c r="W63" s="275">
        <v>0.36647200000000002</v>
      </c>
      <c r="Y63" s="275">
        <v>0.73013760000000005</v>
      </c>
    </row>
    <row r="64" spans="1:25" x14ac:dyDescent="0.2">
      <c r="A64" s="275" t="s">
        <v>144</v>
      </c>
      <c r="B64" s="275">
        <v>13</v>
      </c>
      <c r="C64" s="275" t="s">
        <v>145</v>
      </c>
      <c r="D64" s="275" t="s">
        <v>146</v>
      </c>
      <c r="F64" s="275">
        <v>0.88</v>
      </c>
      <c r="G64" s="275">
        <v>3</v>
      </c>
      <c r="H64" s="275">
        <v>2619</v>
      </c>
      <c r="I64" s="275">
        <v>13.75</v>
      </c>
      <c r="L64" s="275">
        <v>9.4937111000000005</v>
      </c>
      <c r="M64" s="275">
        <v>55.786000000000001</v>
      </c>
      <c r="N64" s="275">
        <v>55.353999999999999</v>
      </c>
      <c r="O64" s="275" t="s">
        <v>612</v>
      </c>
      <c r="P64" s="275" t="s">
        <v>613</v>
      </c>
      <c r="Q64" s="275" t="s">
        <v>695</v>
      </c>
      <c r="W64" s="275">
        <v>0.37149199999999999</v>
      </c>
      <c r="Y64" s="275">
        <v>0.74017679999999997</v>
      </c>
    </row>
    <row r="65" spans="1:25" x14ac:dyDescent="0.2">
      <c r="A65" s="275" t="s">
        <v>144</v>
      </c>
      <c r="B65" s="275">
        <v>13</v>
      </c>
      <c r="C65" s="275" t="s">
        <v>145</v>
      </c>
      <c r="D65" s="275" t="s">
        <v>146</v>
      </c>
      <c r="F65" s="275">
        <v>0.88</v>
      </c>
      <c r="G65" s="275">
        <v>4</v>
      </c>
      <c r="J65" s="275">
        <v>2587</v>
      </c>
      <c r="K65" s="275">
        <v>-16.905999999999999</v>
      </c>
      <c r="L65" s="275">
        <v>50.946816400000003</v>
      </c>
      <c r="M65" s="275">
        <v>61.686999999999998</v>
      </c>
      <c r="R65" s="275">
        <v>60.723999999999997</v>
      </c>
      <c r="S65" s="275" t="s">
        <v>696</v>
      </c>
      <c r="T65" s="275" t="s">
        <v>697</v>
      </c>
      <c r="U65" s="275" t="s">
        <v>676</v>
      </c>
      <c r="V65" s="275">
        <v>1.0871690000000001</v>
      </c>
      <c r="X65" s="275">
        <v>1.1604068000000001</v>
      </c>
    </row>
    <row r="66" spans="1:25" x14ac:dyDescent="0.2">
      <c r="A66" s="275" t="s">
        <v>144</v>
      </c>
      <c r="B66" s="275">
        <v>13</v>
      </c>
      <c r="C66" s="275" t="s">
        <v>145</v>
      </c>
      <c r="D66" s="275" t="s">
        <v>146</v>
      </c>
      <c r="F66" s="275">
        <v>0.88</v>
      </c>
      <c r="G66" s="275">
        <v>5</v>
      </c>
      <c r="J66" s="275">
        <v>3336</v>
      </c>
      <c r="K66" s="275">
        <v>0</v>
      </c>
      <c r="L66" s="275">
        <v>54.530620599999999</v>
      </c>
      <c r="M66" s="275">
        <v>66.027000000000001</v>
      </c>
      <c r="R66" s="275">
        <v>64.986999999999995</v>
      </c>
      <c r="S66" s="275" t="s">
        <v>648</v>
      </c>
      <c r="T66" s="275" t="s">
        <v>633</v>
      </c>
      <c r="U66" s="275" t="s">
        <v>649</v>
      </c>
      <c r="V66" s="275">
        <v>1.1056589999999999</v>
      </c>
      <c r="X66" s="275">
        <v>1.1785464000000001</v>
      </c>
    </row>
    <row r="67" spans="1:25" x14ac:dyDescent="0.2">
      <c r="A67" s="275" t="s">
        <v>147</v>
      </c>
      <c r="B67" s="275">
        <v>14</v>
      </c>
      <c r="C67" s="275" t="s">
        <v>148</v>
      </c>
      <c r="D67" s="275" t="s">
        <v>149</v>
      </c>
      <c r="F67" s="275">
        <v>0.79</v>
      </c>
      <c r="G67" s="275">
        <v>1</v>
      </c>
      <c r="H67" s="275">
        <v>2906</v>
      </c>
      <c r="I67" s="275">
        <v>2.9000000000000001E-2</v>
      </c>
      <c r="L67" s="275">
        <v>10.860085</v>
      </c>
      <c r="M67" s="275">
        <v>57.289000000000001</v>
      </c>
      <c r="N67" s="275">
        <v>56.853000000000002</v>
      </c>
      <c r="O67" s="275" t="s">
        <v>612</v>
      </c>
      <c r="P67" s="275" t="s">
        <v>669</v>
      </c>
      <c r="Q67" s="275" t="s">
        <v>668</v>
      </c>
      <c r="W67" s="275">
        <v>0.366483</v>
      </c>
      <c r="Y67" s="275">
        <v>0.73015330000000001</v>
      </c>
    </row>
    <row r="68" spans="1:25" x14ac:dyDescent="0.2">
      <c r="A68" s="275" t="s">
        <v>147</v>
      </c>
      <c r="B68" s="275">
        <v>14</v>
      </c>
      <c r="C68" s="275" t="s">
        <v>148</v>
      </c>
      <c r="D68" s="275" t="s">
        <v>149</v>
      </c>
      <c r="F68" s="275">
        <v>0.79</v>
      </c>
      <c r="G68" s="275">
        <v>2</v>
      </c>
      <c r="H68" s="275">
        <v>2912</v>
      </c>
      <c r="I68" s="275">
        <v>0</v>
      </c>
      <c r="L68" s="275">
        <v>10.878157099999999</v>
      </c>
      <c r="M68" s="275">
        <v>57.384</v>
      </c>
      <c r="N68" s="275">
        <v>56.947000000000003</v>
      </c>
      <c r="O68" s="275" t="s">
        <v>629</v>
      </c>
      <c r="P68" s="275" t="s">
        <v>613</v>
      </c>
      <c r="Q68" s="275" t="s">
        <v>698</v>
      </c>
      <c r="W68" s="275">
        <v>0.36647200000000002</v>
      </c>
      <c r="Y68" s="275">
        <v>0.73013220000000001</v>
      </c>
    </row>
    <row r="69" spans="1:25" x14ac:dyDescent="0.2">
      <c r="A69" s="275" t="s">
        <v>147</v>
      </c>
      <c r="B69" s="275">
        <v>14</v>
      </c>
      <c r="C69" s="275" t="s">
        <v>148</v>
      </c>
      <c r="D69" s="275" t="s">
        <v>149</v>
      </c>
      <c r="F69" s="275">
        <v>0.79</v>
      </c>
      <c r="G69" s="275">
        <v>3</v>
      </c>
      <c r="H69" s="275">
        <v>2735</v>
      </c>
      <c r="I69" s="275">
        <v>13.83</v>
      </c>
      <c r="L69" s="275">
        <v>11.081939999999999</v>
      </c>
      <c r="M69" s="275">
        <v>58.459000000000003</v>
      </c>
      <c r="N69" s="275">
        <v>58.006</v>
      </c>
      <c r="O69" s="275" t="s">
        <v>612</v>
      </c>
      <c r="P69" s="275" t="s">
        <v>613</v>
      </c>
      <c r="Q69" s="275" t="s">
        <v>699</v>
      </c>
      <c r="W69" s="275">
        <v>0.37152200000000002</v>
      </c>
      <c r="Y69" s="275">
        <v>0.7402299</v>
      </c>
    </row>
    <row r="70" spans="1:25" x14ac:dyDescent="0.2">
      <c r="A70" s="275" t="s">
        <v>147</v>
      </c>
      <c r="B70" s="275">
        <v>14</v>
      </c>
      <c r="C70" s="275" t="s">
        <v>148</v>
      </c>
      <c r="D70" s="275" t="s">
        <v>149</v>
      </c>
      <c r="F70" s="275">
        <v>0.79</v>
      </c>
      <c r="G70" s="275">
        <v>4</v>
      </c>
      <c r="J70" s="275">
        <v>2086</v>
      </c>
      <c r="K70" s="275">
        <v>-12.343</v>
      </c>
      <c r="L70" s="275">
        <v>45.231227400000002</v>
      </c>
      <c r="M70" s="275">
        <v>49.165999999999997</v>
      </c>
      <c r="R70" s="275">
        <v>48.395000000000003</v>
      </c>
      <c r="S70" s="275" t="s">
        <v>696</v>
      </c>
      <c r="T70" s="275" t="s">
        <v>697</v>
      </c>
      <c r="U70" s="275" t="s">
        <v>676</v>
      </c>
      <c r="V70" s="275">
        <v>1.0921609999999999</v>
      </c>
      <c r="X70" s="275">
        <v>1.1655639</v>
      </c>
    </row>
    <row r="71" spans="1:25" x14ac:dyDescent="0.2">
      <c r="A71" s="275" t="s">
        <v>147</v>
      </c>
      <c r="B71" s="275">
        <v>14</v>
      </c>
      <c r="C71" s="275" t="s">
        <v>148</v>
      </c>
      <c r="D71" s="275" t="s">
        <v>149</v>
      </c>
      <c r="F71" s="275">
        <v>0.79</v>
      </c>
      <c r="G71" s="275">
        <v>5</v>
      </c>
      <c r="J71" s="275">
        <v>3340</v>
      </c>
      <c r="K71" s="275">
        <v>0</v>
      </c>
      <c r="L71" s="275">
        <v>60.7734624</v>
      </c>
      <c r="M71" s="275">
        <v>66.06</v>
      </c>
      <c r="R71" s="275">
        <v>65.02</v>
      </c>
      <c r="S71" s="275" t="s">
        <v>622</v>
      </c>
      <c r="T71" s="275" t="s">
        <v>620</v>
      </c>
      <c r="U71" s="275" t="s">
        <v>671</v>
      </c>
      <c r="V71" s="275">
        <v>1.1056589999999999</v>
      </c>
      <c r="X71" s="275">
        <v>1.1786608999999999</v>
      </c>
    </row>
    <row r="72" spans="1:25" x14ac:dyDescent="0.2">
      <c r="A72" s="275" t="s">
        <v>150</v>
      </c>
      <c r="B72" s="275">
        <v>15</v>
      </c>
      <c r="C72" s="275" t="s">
        <v>151</v>
      </c>
      <c r="D72" s="275" t="s">
        <v>152</v>
      </c>
      <c r="F72" s="275">
        <v>0.74</v>
      </c>
      <c r="G72" s="275">
        <v>1</v>
      </c>
      <c r="H72" s="275">
        <v>2923</v>
      </c>
      <c r="I72" s="275">
        <v>8.9999999999999993E-3</v>
      </c>
      <c r="L72" s="275">
        <v>11.6672935</v>
      </c>
      <c r="M72" s="275">
        <v>57.651000000000003</v>
      </c>
      <c r="N72" s="275">
        <v>57.213000000000001</v>
      </c>
      <c r="O72" s="275" t="s">
        <v>655</v>
      </c>
      <c r="P72" s="275" t="s">
        <v>669</v>
      </c>
      <c r="Q72" s="275" t="s">
        <v>700</v>
      </c>
      <c r="W72" s="275">
        <v>0.366475</v>
      </c>
      <c r="Y72" s="275">
        <v>0.73010960000000003</v>
      </c>
    </row>
    <row r="73" spans="1:25" x14ac:dyDescent="0.2">
      <c r="A73" s="275" t="s">
        <v>150</v>
      </c>
      <c r="B73" s="275">
        <v>15</v>
      </c>
      <c r="C73" s="275" t="s">
        <v>151</v>
      </c>
      <c r="D73" s="275" t="s">
        <v>152</v>
      </c>
      <c r="F73" s="275">
        <v>0.74</v>
      </c>
      <c r="G73" s="275">
        <v>2</v>
      </c>
      <c r="H73" s="275">
        <v>2925</v>
      </c>
      <c r="I73" s="275">
        <v>0</v>
      </c>
      <c r="L73" s="275">
        <v>11.6799468</v>
      </c>
      <c r="M73" s="275">
        <v>57.713999999999999</v>
      </c>
      <c r="N73" s="275">
        <v>57.274999999999999</v>
      </c>
      <c r="O73" s="275" t="s">
        <v>612</v>
      </c>
      <c r="P73" s="275" t="s">
        <v>613</v>
      </c>
      <c r="Q73" s="275" t="s">
        <v>701</v>
      </c>
      <c r="W73" s="275">
        <v>0.36647200000000002</v>
      </c>
      <c r="Y73" s="275">
        <v>0.7301029</v>
      </c>
    </row>
    <row r="74" spans="1:25" x14ac:dyDescent="0.2">
      <c r="A74" s="275" t="s">
        <v>150</v>
      </c>
      <c r="B74" s="275">
        <v>15</v>
      </c>
      <c r="C74" s="275" t="s">
        <v>151</v>
      </c>
      <c r="D74" s="275" t="s">
        <v>152</v>
      </c>
      <c r="F74" s="275">
        <v>0.74</v>
      </c>
      <c r="G74" s="275">
        <v>3</v>
      </c>
      <c r="H74" s="275">
        <v>2263</v>
      </c>
      <c r="I74" s="275">
        <v>13.664999999999999</v>
      </c>
      <c r="L74" s="275">
        <v>9.7999717999999998</v>
      </c>
      <c r="M74" s="275">
        <v>48.423999999999999</v>
      </c>
      <c r="N74" s="275">
        <v>48.05</v>
      </c>
      <c r="O74" s="275" t="s">
        <v>612</v>
      </c>
      <c r="P74" s="275" t="s">
        <v>613</v>
      </c>
      <c r="Q74" s="275" t="s">
        <v>702</v>
      </c>
      <c r="W74" s="275">
        <v>0.37146099999999999</v>
      </c>
      <c r="Y74" s="275">
        <v>0.74007959999999995</v>
      </c>
    </row>
    <row r="75" spans="1:25" x14ac:dyDescent="0.2">
      <c r="A75" s="275" t="s">
        <v>150</v>
      </c>
      <c r="B75" s="275">
        <v>15</v>
      </c>
      <c r="C75" s="275" t="s">
        <v>151</v>
      </c>
      <c r="D75" s="275" t="s">
        <v>152</v>
      </c>
      <c r="F75" s="275">
        <v>0.74</v>
      </c>
      <c r="G75" s="275">
        <v>4</v>
      </c>
      <c r="J75" s="275">
        <v>2043</v>
      </c>
      <c r="K75" s="275">
        <v>-14.759</v>
      </c>
      <c r="L75" s="275">
        <v>47.385559800000003</v>
      </c>
      <c r="M75" s="275">
        <v>48.247</v>
      </c>
      <c r="R75" s="275">
        <v>47.493000000000002</v>
      </c>
      <c r="S75" s="275" t="s">
        <v>696</v>
      </c>
      <c r="T75" s="275" t="s">
        <v>697</v>
      </c>
      <c r="U75" s="275" t="s">
        <v>676</v>
      </c>
      <c r="V75" s="275">
        <v>1.0895170000000001</v>
      </c>
      <c r="X75" s="275">
        <v>1.1627913000000001</v>
      </c>
    </row>
    <row r="76" spans="1:25" x14ac:dyDescent="0.2">
      <c r="A76" s="275" t="s">
        <v>150</v>
      </c>
      <c r="B76" s="275">
        <v>15</v>
      </c>
      <c r="C76" s="275" t="s">
        <v>151</v>
      </c>
      <c r="D76" s="275" t="s">
        <v>152</v>
      </c>
      <c r="F76" s="275">
        <v>0.74</v>
      </c>
      <c r="G76" s="275">
        <v>5</v>
      </c>
      <c r="J76" s="275">
        <v>3357</v>
      </c>
      <c r="K76" s="275">
        <v>0</v>
      </c>
      <c r="L76" s="275">
        <v>65.242214899999993</v>
      </c>
      <c r="M76" s="275">
        <v>66.429000000000002</v>
      </c>
      <c r="R76" s="275">
        <v>65.382999999999996</v>
      </c>
      <c r="S76" s="275" t="s">
        <v>622</v>
      </c>
      <c r="T76" s="275" t="s">
        <v>620</v>
      </c>
      <c r="U76" s="275" t="s">
        <v>671</v>
      </c>
      <c r="V76" s="275">
        <v>1.1056589999999999</v>
      </c>
      <c r="X76" s="275">
        <v>1.1785323999999999</v>
      </c>
    </row>
    <row r="77" spans="1:25" x14ac:dyDescent="0.2">
      <c r="A77" s="275" t="s">
        <v>153</v>
      </c>
      <c r="B77" s="275">
        <v>16</v>
      </c>
      <c r="C77" s="275" t="s">
        <v>154</v>
      </c>
      <c r="D77" s="275" t="s">
        <v>155</v>
      </c>
      <c r="F77" s="275">
        <v>0.76</v>
      </c>
      <c r="G77" s="275">
        <v>1</v>
      </c>
      <c r="H77" s="275">
        <v>2927</v>
      </c>
      <c r="I77" s="275">
        <v>-1.4999999999999999E-2</v>
      </c>
      <c r="L77" s="275">
        <v>11.3669403</v>
      </c>
      <c r="M77" s="275">
        <v>57.685000000000002</v>
      </c>
      <c r="N77" s="275">
        <v>57.246000000000002</v>
      </c>
      <c r="O77" s="275" t="s">
        <v>655</v>
      </c>
      <c r="P77" s="275" t="s">
        <v>669</v>
      </c>
      <c r="Q77" s="275" t="s">
        <v>703</v>
      </c>
      <c r="W77" s="275">
        <v>0.36646699999999999</v>
      </c>
      <c r="Y77" s="275">
        <v>0.73011820000000005</v>
      </c>
    </row>
    <row r="78" spans="1:25" x14ac:dyDescent="0.2">
      <c r="A78" s="275" t="s">
        <v>153</v>
      </c>
      <c r="B78" s="275">
        <v>16</v>
      </c>
      <c r="C78" s="275" t="s">
        <v>154</v>
      </c>
      <c r="D78" s="275" t="s">
        <v>155</v>
      </c>
      <c r="F78" s="275">
        <v>0.76</v>
      </c>
      <c r="G78" s="275">
        <v>2</v>
      </c>
      <c r="H78" s="275">
        <v>2925</v>
      </c>
      <c r="I78" s="275">
        <v>0</v>
      </c>
      <c r="L78" s="275">
        <v>11.3662256</v>
      </c>
      <c r="M78" s="275">
        <v>57.682000000000002</v>
      </c>
      <c r="N78" s="275">
        <v>57.243000000000002</v>
      </c>
      <c r="O78" s="275" t="s">
        <v>629</v>
      </c>
      <c r="P78" s="275" t="s">
        <v>613</v>
      </c>
      <c r="Q78" s="275" t="s">
        <v>704</v>
      </c>
      <c r="W78" s="275">
        <v>0.36647200000000002</v>
      </c>
      <c r="Y78" s="275">
        <v>0.73012900000000003</v>
      </c>
    </row>
    <row r="79" spans="1:25" x14ac:dyDescent="0.2">
      <c r="A79" s="275" t="s">
        <v>153</v>
      </c>
      <c r="B79" s="275">
        <v>16</v>
      </c>
      <c r="C79" s="275" t="s">
        <v>154</v>
      </c>
      <c r="D79" s="275" t="s">
        <v>155</v>
      </c>
      <c r="F79" s="275">
        <v>0.76</v>
      </c>
      <c r="G79" s="275">
        <v>3</v>
      </c>
      <c r="H79" s="275">
        <v>2577</v>
      </c>
      <c r="I79" s="275">
        <v>13.566000000000001</v>
      </c>
      <c r="L79" s="275">
        <v>10.850441699999999</v>
      </c>
      <c r="M79" s="275">
        <v>55.064</v>
      </c>
      <c r="N79" s="275">
        <v>54.637999999999998</v>
      </c>
      <c r="O79" s="275" t="s">
        <v>612</v>
      </c>
      <c r="P79" s="275" t="s">
        <v>613</v>
      </c>
      <c r="Q79" s="275" t="s">
        <v>705</v>
      </c>
      <c r="W79" s="275">
        <v>0.37142500000000001</v>
      </c>
      <c r="Y79" s="275">
        <v>0.74003390000000002</v>
      </c>
    </row>
    <row r="80" spans="1:25" x14ac:dyDescent="0.2">
      <c r="A80" s="275" t="s">
        <v>153</v>
      </c>
      <c r="B80" s="275">
        <v>16</v>
      </c>
      <c r="C80" s="275" t="s">
        <v>154</v>
      </c>
      <c r="D80" s="275" t="s">
        <v>155</v>
      </c>
      <c r="F80" s="275">
        <v>0.76</v>
      </c>
      <c r="G80" s="275">
        <v>4</v>
      </c>
      <c r="J80" s="275">
        <v>1980</v>
      </c>
      <c r="K80" s="275">
        <v>-13.721</v>
      </c>
      <c r="L80" s="275">
        <v>44.588428200000003</v>
      </c>
      <c r="M80" s="275">
        <v>46.625999999999998</v>
      </c>
      <c r="R80" s="275">
        <v>45.896999999999998</v>
      </c>
      <c r="S80" s="275" t="s">
        <v>696</v>
      </c>
      <c r="T80" s="275" t="s">
        <v>657</v>
      </c>
      <c r="U80" s="275" t="s">
        <v>676</v>
      </c>
      <c r="V80" s="275">
        <v>1.090654</v>
      </c>
      <c r="X80" s="275">
        <v>1.1640714000000001</v>
      </c>
    </row>
    <row r="81" spans="1:25" x14ac:dyDescent="0.2">
      <c r="A81" s="275" t="s">
        <v>153</v>
      </c>
      <c r="B81" s="275">
        <v>16</v>
      </c>
      <c r="C81" s="275" t="s">
        <v>154</v>
      </c>
      <c r="D81" s="275" t="s">
        <v>155</v>
      </c>
      <c r="F81" s="275">
        <v>0.76</v>
      </c>
      <c r="G81" s="275">
        <v>5</v>
      </c>
      <c r="J81" s="275">
        <v>3326</v>
      </c>
      <c r="K81" s="275">
        <v>0</v>
      </c>
      <c r="L81" s="275">
        <v>62.894162600000001</v>
      </c>
      <c r="M81" s="275">
        <v>65.769000000000005</v>
      </c>
      <c r="R81" s="275">
        <v>64.733000000000004</v>
      </c>
      <c r="S81" s="275" t="s">
        <v>622</v>
      </c>
      <c r="T81" s="275" t="s">
        <v>660</v>
      </c>
      <c r="U81" s="275" t="s">
        <v>688</v>
      </c>
      <c r="V81" s="275">
        <v>1.1056589999999999</v>
      </c>
      <c r="X81" s="275">
        <v>1.1786684000000001</v>
      </c>
    </row>
    <row r="82" spans="1:25" x14ac:dyDescent="0.2">
      <c r="A82" s="275" t="s">
        <v>156</v>
      </c>
      <c r="B82" s="275">
        <v>17</v>
      </c>
      <c r="C82" s="275" t="s">
        <v>157</v>
      </c>
      <c r="D82" s="275" t="s">
        <v>158</v>
      </c>
      <c r="F82" s="275">
        <v>0.76</v>
      </c>
      <c r="G82" s="275">
        <v>1</v>
      </c>
      <c r="H82" s="275">
        <v>2888</v>
      </c>
      <c r="I82" s="275">
        <v>0.01</v>
      </c>
      <c r="L82" s="275">
        <v>11.2344822</v>
      </c>
      <c r="M82" s="275">
        <v>57.012999999999998</v>
      </c>
      <c r="N82" s="275">
        <v>56.579000000000001</v>
      </c>
      <c r="O82" s="275" t="s">
        <v>706</v>
      </c>
      <c r="P82" s="275" t="s">
        <v>707</v>
      </c>
      <c r="Q82" s="275" t="s">
        <v>708</v>
      </c>
      <c r="W82" s="275">
        <v>0.36647600000000002</v>
      </c>
      <c r="Y82" s="275">
        <v>0.73015569999999996</v>
      </c>
    </row>
    <row r="83" spans="1:25" x14ac:dyDescent="0.2">
      <c r="A83" s="275" t="s">
        <v>156</v>
      </c>
      <c r="B83" s="275">
        <v>17</v>
      </c>
      <c r="C83" s="275" t="s">
        <v>157</v>
      </c>
      <c r="D83" s="275" t="s">
        <v>158</v>
      </c>
      <c r="F83" s="275">
        <v>0.76</v>
      </c>
      <c r="G83" s="275">
        <v>2</v>
      </c>
      <c r="H83" s="275">
        <v>2889</v>
      </c>
      <c r="I83" s="275">
        <v>0</v>
      </c>
      <c r="L83" s="275">
        <v>11.227733799999999</v>
      </c>
      <c r="M83" s="275">
        <v>56.978999999999999</v>
      </c>
      <c r="N83" s="275">
        <v>56.545000000000002</v>
      </c>
      <c r="O83" s="275" t="s">
        <v>655</v>
      </c>
      <c r="P83" s="275" t="s">
        <v>669</v>
      </c>
      <c r="Q83" s="275" t="s">
        <v>709</v>
      </c>
      <c r="W83" s="275">
        <v>0.36647200000000002</v>
      </c>
      <c r="Y83" s="275">
        <v>0.73014840000000003</v>
      </c>
    </row>
    <row r="84" spans="1:25" x14ac:dyDescent="0.2">
      <c r="A84" s="275" t="s">
        <v>156</v>
      </c>
      <c r="B84" s="275">
        <v>17</v>
      </c>
      <c r="C84" s="275" t="s">
        <v>157</v>
      </c>
      <c r="D84" s="275" t="s">
        <v>158</v>
      </c>
      <c r="F84" s="275">
        <v>0.76</v>
      </c>
      <c r="G84" s="275">
        <v>3</v>
      </c>
      <c r="H84" s="275">
        <v>2395</v>
      </c>
      <c r="I84" s="275">
        <v>13.3</v>
      </c>
      <c r="L84" s="275">
        <v>10.0618201</v>
      </c>
      <c r="M84" s="275">
        <v>51.061999999999998</v>
      </c>
      <c r="N84" s="275">
        <v>50.667000000000002</v>
      </c>
      <c r="O84" s="275" t="s">
        <v>655</v>
      </c>
      <c r="P84" s="275" t="s">
        <v>669</v>
      </c>
      <c r="Q84" s="275" t="s">
        <v>690</v>
      </c>
      <c r="W84" s="275">
        <v>0.37132799999999999</v>
      </c>
      <c r="Y84" s="275">
        <v>0.73985920000000005</v>
      </c>
    </row>
    <row r="85" spans="1:25" x14ac:dyDescent="0.2">
      <c r="A85" s="275" t="s">
        <v>156</v>
      </c>
      <c r="B85" s="275">
        <v>17</v>
      </c>
      <c r="C85" s="275" t="s">
        <v>157</v>
      </c>
      <c r="D85" s="275" t="s">
        <v>158</v>
      </c>
      <c r="F85" s="275">
        <v>0.76</v>
      </c>
      <c r="G85" s="275">
        <v>4</v>
      </c>
      <c r="J85" s="275">
        <v>2132</v>
      </c>
      <c r="K85" s="275">
        <v>-16.309999999999999</v>
      </c>
      <c r="L85" s="275">
        <v>48.189874199999998</v>
      </c>
      <c r="M85" s="275">
        <v>50.393000000000001</v>
      </c>
      <c r="R85" s="275">
        <v>49.604999999999997</v>
      </c>
      <c r="S85" s="275" t="s">
        <v>646</v>
      </c>
      <c r="T85" s="275" t="s">
        <v>657</v>
      </c>
      <c r="U85" s="275" t="s">
        <v>676</v>
      </c>
      <c r="V85" s="275">
        <v>1.0878209999999999</v>
      </c>
      <c r="X85" s="275">
        <v>1.1613924</v>
      </c>
    </row>
    <row r="86" spans="1:25" x14ac:dyDescent="0.2">
      <c r="A86" s="275" t="s">
        <v>156</v>
      </c>
      <c r="B86" s="275">
        <v>17</v>
      </c>
      <c r="C86" s="275" t="s">
        <v>157</v>
      </c>
      <c r="D86" s="275" t="s">
        <v>158</v>
      </c>
      <c r="F86" s="275">
        <v>0.76</v>
      </c>
      <c r="G86" s="275">
        <v>5</v>
      </c>
      <c r="J86" s="275">
        <v>3294</v>
      </c>
      <c r="K86" s="275">
        <v>0</v>
      </c>
      <c r="L86" s="275">
        <v>62.251038600000001</v>
      </c>
      <c r="M86" s="275">
        <v>65.096000000000004</v>
      </c>
      <c r="R86" s="275">
        <v>64.070999999999998</v>
      </c>
      <c r="S86" s="275" t="s">
        <v>622</v>
      </c>
      <c r="T86" s="275" t="s">
        <v>620</v>
      </c>
      <c r="U86" s="275" t="s">
        <v>688</v>
      </c>
      <c r="V86" s="275">
        <v>1.1056589999999999</v>
      </c>
      <c r="X86" s="275">
        <v>1.1788447</v>
      </c>
    </row>
    <row r="87" spans="1:25" x14ac:dyDescent="0.2">
      <c r="A87" s="275" t="s">
        <v>159</v>
      </c>
      <c r="B87" s="275">
        <v>18</v>
      </c>
      <c r="C87" s="275" t="s">
        <v>160</v>
      </c>
      <c r="D87" s="275" t="s">
        <v>161</v>
      </c>
      <c r="F87" s="275">
        <v>0.83</v>
      </c>
      <c r="G87" s="275">
        <v>1</v>
      </c>
      <c r="H87" s="275">
        <v>2879</v>
      </c>
      <c r="I87" s="275">
        <v>6.0000000000000001E-3</v>
      </c>
      <c r="L87" s="275">
        <v>10.2537755</v>
      </c>
      <c r="M87" s="275">
        <v>56.829000000000001</v>
      </c>
      <c r="N87" s="275">
        <v>56.396999999999998</v>
      </c>
      <c r="O87" s="275" t="s">
        <v>629</v>
      </c>
      <c r="P87" s="275" t="s">
        <v>613</v>
      </c>
      <c r="Q87" s="275" t="s">
        <v>710</v>
      </c>
      <c r="W87" s="275">
        <v>0.36647400000000002</v>
      </c>
      <c r="Y87" s="275">
        <v>0.73012310000000002</v>
      </c>
    </row>
    <row r="88" spans="1:25" x14ac:dyDescent="0.2">
      <c r="A88" s="275" t="s">
        <v>159</v>
      </c>
      <c r="B88" s="275">
        <v>18</v>
      </c>
      <c r="C88" s="275" t="s">
        <v>160</v>
      </c>
      <c r="D88" s="275" t="s">
        <v>161</v>
      </c>
      <c r="F88" s="275">
        <v>0.83</v>
      </c>
      <c r="G88" s="275">
        <v>2</v>
      </c>
      <c r="H88" s="275">
        <v>2880</v>
      </c>
      <c r="I88" s="275">
        <v>0</v>
      </c>
      <c r="L88" s="275">
        <v>10.253949</v>
      </c>
      <c r="M88" s="275">
        <v>56.83</v>
      </c>
      <c r="N88" s="275">
        <v>56.398000000000003</v>
      </c>
      <c r="O88" s="275" t="s">
        <v>638</v>
      </c>
      <c r="P88" s="275" t="s">
        <v>615</v>
      </c>
      <c r="Q88" s="275" t="s">
        <v>711</v>
      </c>
      <c r="W88" s="275">
        <v>0.36647200000000002</v>
      </c>
      <c r="Y88" s="275">
        <v>0.73011890000000002</v>
      </c>
    </row>
    <row r="89" spans="1:25" x14ac:dyDescent="0.2">
      <c r="A89" s="275" t="s">
        <v>159</v>
      </c>
      <c r="B89" s="275">
        <v>18</v>
      </c>
      <c r="C89" s="275" t="s">
        <v>160</v>
      </c>
      <c r="D89" s="275" t="s">
        <v>161</v>
      </c>
      <c r="F89" s="275">
        <v>0.83</v>
      </c>
      <c r="G89" s="275">
        <v>3</v>
      </c>
      <c r="H89" s="275">
        <v>3034</v>
      </c>
      <c r="I89" s="275">
        <v>14.731999999999999</v>
      </c>
      <c r="L89" s="275">
        <v>11.6684971</v>
      </c>
      <c r="M89" s="275">
        <v>64.67</v>
      </c>
      <c r="N89" s="275">
        <v>64.168000000000006</v>
      </c>
      <c r="O89" s="275" t="s">
        <v>712</v>
      </c>
      <c r="P89" s="275" t="s">
        <v>713</v>
      </c>
      <c r="Q89" s="275" t="s">
        <v>714</v>
      </c>
      <c r="W89" s="275">
        <v>0.37185099999999999</v>
      </c>
      <c r="Y89" s="275">
        <v>0.74087530000000001</v>
      </c>
    </row>
    <row r="90" spans="1:25" x14ac:dyDescent="0.2">
      <c r="A90" s="275" t="s">
        <v>159</v>
      </c>
      <c r="B90" s="275">
        <v>18</v>
      </c>
      <c r="C90" s="275" t="s">
        <v>160</v>
      </c>
      <c r="D90" s="275" t="s">
        <v>161</v>
      </c>
      <c r="F90" s="275">
        <v>0.83</v>
      </c>
      <c r="G90" s="275">
        <v>4</v>
      </c>
      <c r="J90" s="275">
        <v>2143</v>
      </c>
      <c r="K90" s="275">
        <v>-15.583</v>
      </c>
      <c r="L90" s="275">
        <v>44.247209499999997</v>
      </c>
      <c r="M90" s="275">
        <v>50.530999999999999</v>
      </c>
      <c r="R90" s="275">
        <v>49.741</v>
      </c>
      <c r="S90" s="275" t="s">
        <v>696</v>
      </c>
      <c r="T90" s="275" t="s">
        <v>657</v>
      </c>
      <c r="U90" s="275" t="s">
        <v>676</v>
      </c>
      <c r="V90" s="275">
        <v>1.0886169999999999</v>
      </c>
      <c r="X90" s="275">
        <v>1.1621531</v>
      </c>
    </row>
    <row r="91" spans="1:25" x14ac:dyDescent="0.2">
      <c r="A91" s="275" t="s">
        <v>159</v>
      </c>
      <c r="B91" s="275">
        <v>18</v>
      </c>
      <c r="C91" s="275" t="s">
        <v>160</v>
      </c>
      <c r="D91" s="275" t="s">
        <v>161</v>
      </c>
      <c r="F91" s="275">
        <v>0.83</v>
      </c>
      <c r="G91" s="275">
        <v>5</v>
      </c>
      <c r="J91" s="275">
        <v>3315</v>
      </c>
      <c r="K91" s="275">
        <v>0</v>
      </c>
      <c r="L91" s="275">
        <v>57.421600599999998</v>
      </c>
      <c r="M91" s="275">
        <v>65.576999999999998</v>
      </c>
      <c r="R91" s="275">
        <v>64.543999999999997</v>
      </c>
      <c r="S91" s="275" t="s">
        <v>622</v>
      </c>
      <c r="T91" s="275" t="s">
        <v>620</v>
      </c>
      <c r="U91" s="275" t="s">
        <v>671</v>
      </c>
      <c r="V91" s="275">
        <v>1.1056589999999999</v>
      </c>
      <c r="X91" s="275">
        <v>1.1787911</v>
      </c>
    </row>
    <row r="92" spans="1:25" x14ac:dyDescent="0.2">
      <c r="A92" s="275" t="s">
        <v>162</v>
      </c>
      <c r="B92" s="275">
        <v>19</v>
      </c>
      <c r="C92" s="275" t="s">
        <v>163</v>
      </c>
      <c r="D92" s="275" t="s">
        <v>164</v>
      </c>
      <c r="F92" s="275">
        <v>0.83</v>
      </c>
      <c r="G92" s="275">
        <v>1</v>
      </c>
      <c r="H92" s="275">
        <v>2897</v>
      </c>
      <c r="I92" s="275">
        <v>-8.0000000000000002E-3</v>
      </c>
      <c r="L92" s="275">
        <v>10.308541999999999</v>
      </c>
      <c r="M92" s="275">
        <v>57.133000000000003</v>
      </c>
      <c r="N92" s="275">
        <v>56.698</v>
      </c>
      <c r="O92" s="275" t="s">
        <v>638</v>
      </c>
      <c r="P92" s="275" t="s">
        <v>613</v>
      </c>
      <c r="Q92" s="275" t="s">
        <v>715</v>
      </c>
      <c r="W92" s="275">
        <v>0.36646899999999999</v>
      </c>
      <c r="Y92" s="275">
        <v>0.73005560000000003</v>
      </c>
    </row>
    <row r="93" spans="1:25" x14ac:dyDescent="0.2">
      <c r="A93" s="275" t="s">
        <v>162</v>
      </c>
      <c r="B93" s="275">
        <v>19</v>
      </c>
      <c r="C93" s="275" t="s">
        <v>163</v>
      </c>
      <c r="D93" s="275" t="s">
        <v>164</v>
      </c>
      <c r="F93" s="275">
        <v>0.83</v>
      </c>
      <c r="G93" s="275">
        <v>2</v>
      </c>
      <c r="H93" s="275">
        <v>2901</v>
      </c>
      <c r="I93" s="275">
        <v>0</v>
      </c>
      <c r="L93" s="275">
        <v>10.3141582</v>
      </c>
      <c r="M93" s="275">
        <v>57.164000000000001</v>
      </c>
      <c r="N93" s="275">
        <v>56.728999999999999</v>
      </c>
      <c r="O93" s="275" t="s">
        <v>638</v>
      </c>
      <c r="P93" s="275" t="s">
        <v>615</v>
      </c>
      <c r="Q93" s="275" t="s">
        <v>716</v>
      </c>
      <c r="W93" s="275">
        <v>0.36647200000000002</v>
      </c>
      <c r="Y93" s="275">
        <v>0.73006170000000004</v>
      </c>
    </row>
    <row r="94" spans="1:25" x14ac:dyDescent="0.2">
      <c r="A94" s="275" t="s">
        <v>162</v>
      </c>
      <c r="B94" s="275">
        <v>19</v>
      </c>
      <c r="C94" s="275" t="s">
        <v>163</v>
      </c>
      <c r="D94" s="275" t="s">
        <v>164</v>
      </c>
      <c r="F94" s="275">
        <v>0.83</v>
      </c>
      <c r="G94" s="275">
        <v>3</v>
      </c>
      <c r="H94" s="275">
        <v>3146</v>
      </c>
      <c r="I94" s="275">
        <v>13.824</v>
      </c>
      <c r="L94" s="275">
        <v>12.119300300000001</v>
      </c>
      <c r="M94" s="275">
        <v>67.168000000000006</v>
      </c>
      <c r="N94" s="275">
        <v>66.647000000000006</v>
      </c>
      <c r="O94" s="275" t="s">
        <v>638</v>
      </c>
      <c r="P94" s="275" t="s">
        <v>615</v>
      </c>
      <c r="Q94" s="275" t="s">
        <v>717</v>
      </c>
      <c r="W94" s="275">
        <v>0.37151899999999999</v>
      </c>
      <c r="Y94" s="275">
        <v>0.74015379999999997</v>
      </c>
    </row>
    <row r="95" spans="1:25" x14ac:dyDescent="0.2">
      <c r="A95" s="275" t="s">
        <v>162</v>
      </c>
      <c r="B95" s="275">
        <v>19</v>
      </c>
      <c r="C95" s="275" t="s">
        <v>163</v>
      </c>
      <c r="D95" s="275" t="s">
        <v>164</v>
      </c>
      <c r="F95" s="275">
        <v>0.83</v>
      </c>
      <c r="G95" s="275">
        <v>4</v>
      </c>
      <c r="J95" s="275">
        <v>2195</v>
      </c>
      <c r="K95" s="275">
        <v>-15.606999999999999</v>
      </c>
      <c r="L95" s="275">
        <v>45.390697000000003</v>
      </c>
      <c r="M95" s="275">
        <v>51.837000000000003</v>
      </c>
      <c r="R95" s="275">
        <v>51.027000000000001</v>
      </c>
      <c r="S95" s="275" t="s">
        <v>696</v>
      </c>
      <c r="T95" s="275" t="s">
        <v>657</v>
      </c>
      <c r="U95" s="275" t="s">
        <v>718</v>
      </c>
      <c r="V95" s="275">
        <v>1.0885899999999999</v>
      </c>
      <c r="X95" s="275">
        <v>1.1620710999999999</v>
      </c>
    </row>
    <row r="96" spans="1:25" x14ac:dyDescent="0.2">
      <c r="A96" s="275" t="s">
        <v>162</v>
      </c>
      <c r="B96" s="275">
        <v>19</v>
      </c>
      <c r="C96" s="275" t="s">
        <v>163</v>
      </c>
      <c r="D96" s="275" t="s">
        <v>164</v>
      </c>
      <c r="F96" s="275">
        <v>0.83</v>
      </c>
      <c r="G96" s="275">
        <v>5</v>
      </c>
      <c r="J96" s="275">
        <v>3340</v>
      </c>
      <c r="K96" s="275">
        <v>0</v>
      </c>
      <c r="L96" s="275">
        <v>57.776577899999999</v>
      </c>
      <c r="M96" s="275">
        <v>65.981999999999999</v>
      </c>
      <c r="R96" s="275">
        <v>64.942999999999998</v>
      </c>
      <c r="S96" s="275" t="s">
        <v>622</v>
      </c>
      <c r="T96" s="275" t="s">
        <v>620</v>
      </c>
      <c r="U96" s="275" t="s">
        <v>671</v>
      </c>
      <c r="V96" s="275">
        <v>1.1056589999999999</v>
      </c>
      <c r="X96" s="275">
        <v>1.1787377000000001</v>
      </c>
    </row>
    <row r="97" spans="1:25" x14ac:dyDescent="0.2">
      <c r="A97" s="275" t="s">
        <v>165</v>
      </c>
      <c r="B97" s="275">
        <v>20</v>
      </c>
      <c r="C97" s="275" t="s">
        <v>166</v>
      </c>
      <c r="D97" s="275" t="s">
        <v>167</v>
      </c>
      <c r="F97" s="275">
        <v>0.86</v>
      </c>
      <c r="G97" s="275">
        <v>1</v>
      </c>
      <c r="H97" s="275">
        <v>2918</v>
      </c>
      <c r="I97" s="275">
        <v>-2.1000000000000001E-2</v>
      </c>
      <c r="L97" s="275">
        <v>10.0105676</v>
      </c>
      <c r="M97" s="275">
        <v>57.485999999999997</v>
      </c>
      <c r="N97" s="275">
        <v>57.048999999999999</v>
      </c>
      <c r="O97" s="275" t="s">
        <v>612</v>
      </c>
      <c r="P97" s="275" t="s">
        <v>669</v>
      </c>
      <c r="Q97" s="275" t="s">
        <v>719</v>
      </c>
      <c r="W97" s="275">
        <v>0.36646499999999999</v>
      </c>
      <c r="Y97" s="275">
        <v>0.73014579999999996</v>
      </c>
    </row>
    <row r="98" spans="1:25" x14ac:dyDescent="0.2">
      <c r="A98" s="275" t="s">
        <v>165</v>
      </c>
      <c r="B98" s="275">
        <v>20</v>
      </c>
      <c r="C98" s="275" t="s">
        <v>166</v>
      </c>
      <c r="D98" s="275" t="s">
        <v>167</v>
      </c>
      <c r="F98" s="275">
        <v>0.86</v>
      </c>
      <c r="G98" s="275">
        <v>2</v>
      </c>
      <c r="H98" s="275">
        <v>2914</v>
      </c>
      <c r="I98" s="275">
        <v>0</v>
      </c>
      <c r="L98" s="275">
        <v>10.019656599999999</v>
      </c>
      <c r="M98" s="275">
        <v>57.539000000000001</v>
      </c>
      <c r="N98" s="275">
        <v>57.100999999999999</v>
      </c>
      <c r="O98" s="275" t="s">
        <v>629</v>
      </c>
      <c r="P98" s="275" t="s">
        <v>613</v>
      </c>
      <c r="Q98" s="275" t="s">
        <v>720</v>
      </c>
      <c r="W98" s="275">
        <v>0.36647200000000002</v>
      </c>
      <c r="Y98" s="275">
        <v>0.7301609</v>
      </c>
    </row>
    <row r="99" spans="1:25" x14ac:dyDescent="0.2">
      <c r="A99" s="275" t="s">
        <v>165</v>
      </c>
      <c r="B99" s="275">
        <v>20</v>
      </c>
      <c r="C99" s="275" t="s">
        <v>166</v>
      </c>
      <c r="D99" s="275" t="s">
        <v>167</v>
      </c>
      <c r="F99" s="275">
        <v>0.86</v>
      </c>
      <c r="G99" s="275">
        <v>3</v>
      </c>
      <c r="H99" s="275">
        <v>2689</v>
      </c>
      <c r="I99" s="275">
        <v>13.651999999999999</v>
      </c>
      <c r="L99" s="275">
        <v>9.9426941000000006</v>
      </c>
      <c r="M99" s="275">
        <v>57.097000000000001</v>
      </c>
      <c r="N99" s="275">
        <v>56.654000000000003</v>
      </c>
      <c r="O99" s="275" t="s">
        <v>629</v>
      </c>
      <c r="P99" s="275" t="s">
        <v>613</v>
      </c>
      <c r="Q99" s="275" t="s">
        <v>721</v>
      </c>
      <c r="W99" s="275">
        <v>0.37145699999999998</v>
      </c>
      <c r="Y99" s="275">
        <v>0.74012940000000005</v>
      </c>
    </row>
    <row r="100" spans="1:25" x14ac:dyDescent="0.2">
      <c r="A100" s="275" t="s">
        <v>165</v>
      </c>
      <c r="B100" s="275">
        <v>20</v>
      </c>
      <c r="C100" s="275" t="s">
        <v>166</v>
      </c>
      <c r="D100" s="275" t="s">
        <v>167</v>
      </c>
      <c r="F100" s="275">
        <v>0.86</v>
      </c>
      <c r="G100" s="275">
        <v>4</v>
      </c>
      <c r="J100" s="275">
        <v>2317</v>
      </c>
      <c r="K100" s="275">
        <v>-13.714</v>
      </c>
      <c r="L100" s="275">
        <v>46.371061099999999</v>
      </c>
      <c r="M100" s="275">
        <v>54.871000000000002</v>
      </c>
      <c r="R100" s="275">
        <v>54.012</v>
      </c>
      <c r="S100" s="275" t="s">
        <v>696</v>
      </c>
      <c r="T100" s="275" t="s">
        <v>657</v>
      </c>
      <c r="U100" s="275" t="s">
        <v>676</v>
      </c>
      <c r="V100" s="275">
        <v>1.0906610000000001</v>
      </c>
      <c r="X100" s="275">
        <v>1.1642661000000001</v>
      </c>
    </row>
    <row r="101" spans="1:25" x14ac:dyDescent="0.2">
      <c r="A101" s="275" t="s">
        <v>165</v>
      </c>
      <c r="B101" s="275">
        <v>20</v>
      </c>
      <c r="C101" s="275" t="s">
        <v>166</v>
      </c>
      <c r="D101" s="275" t="s">
        <v>167</v>
      </c>
      <c r="F101" s="275">
        <v>0.86</v>
      </c>
      <c r="G101" s="275">
        <v>5</v>
      </c>
      <c r="J101" s="275">
        <v>3302</v>
      </c>
      <c r="K101" s="275">
        <v>0</v>
      </c>
      <c r="L101" s="275">
        <v>55.293945100000002</v>
      </c>
      <c r="M101" s="275">
        <v>65.429000000000002</v>
      </c>
      <c r="R101" s="275">
        <v>64.399000000000001</v>
      </c>
      <c r="S101" s="275" t="s">
        <v>681</v>
      </c>
      <c r="T101" s="275" t="s">
        <v>682</v>
      </c>
      <c r="U101" s="275" t="s">
        <v>683</v>
      </c>
      <c r="V101" s="275">
        <v>1.1056589999999999</v>
      </c>
      <c r="X101" s="275">
        <v>1.1788548000000001</v>
      </c>
    </row>
    <row r="102" spans="1:25" x14ac:dyDescent="0.2">
      <c r="A102" s="275" t="s">
        <v>168</v>
      </c>
      <c r="B102" s="275">
        <v>21</v>
      </c>
      <c r="C102" s="275" t="s">
        <v>169</v>
      </c>
      <c r="D102" s="275" t="s">
        <v>170</v>
      </c>
      <c r="F102" s="275">
        <v>0.86</v>
      </c>
      <c r="G102" s="275">
        <v>1</v>
      </c>
      <c r="H102" s="275">
        <v>2866</v>
      </c>
      <c r="I102" s="275">
        <v>5.2999999999999999E-2</v>
      </c>
      <c r="L102" s="275">
        <v>9.8470020999999992</v>
      </c>
      <c r="M102" s="275">
        <v>56.546999999999997</v>
      </c>
      <c r="N102" s="275">
        <v>56.116999999999997</v>
      </c>
      <c r="O102" s="275" t="s">
        <v>638</v>
      </c>
      <c r="P102" s="275" t="s">
        <v>615</v>
      </c>
      <c r="Q102" s="275" t="s">
        <v>722</v>
      </c>
      <c r="W102" s="275">
        <v>0.36649100000000001</v>
      </c>
      <c r="Y102" s="275">
        <v>0.73014979999999996</v>
      </c>
    </row>
    <row r="103" spans="1:25" x14ac:dyDescent="0.2">
      <c r="A103" s="275" t="s">
        <v>168</v>
      </c>
      <c r="B103" s="275">
        <v>21</v>
      </c>
      <c r="C103" s="275" t="s">
        <v>169</v>
      </c>
      <c r="D103" s="275" t="s">
        <v>170</v>
      </c>
      <c r="F103" s="275">
        <v>0.86</v>
      </c>
      <c r="G103" s="275">
        <v>2</v>
      </c>
      <c r="H103" s="275">
        <v>2868</v>
      </c>
      <c r="I103" s="275">
        <v>0</v>
      </c>
      <c r="L103" s="275">
        <v>9.8485107000000003</v>
      </c>
      <c r="M103" s="275">
        <v>56.555999999999997</v>
      </c>
      <c r="N103" s="275">
        <v>56.125999999999998</v>
      </c>
      <c r="O103" s="275" t="s">
        <v>601</v>
      </c>
      <c r="P103" s="275" t="s">
        <v>639</v>
      </c>
      <c r="Q103" s="275" t="s">
        <v>701</v>
      </c>
      <c r="W103" s="275">
        <v>0.36647200000000002</v>
      </c>
      <c r="Y103" s="275">
        <v>0.73011130000000002</v>
      </c>
    </row>
    <row r="104" spans="1:25" x14ac:dyDescent="0.2">
      <c r="A104" s="275" t="s">
        <v>168</v>
      </c>
      <c r="B104" s="275">
        <v>21</v>
      </c>
      <c r="C104" s="275" t="s">
        <v>169</v>
      </c>
      <c r="D104" s="275" t="s">
        <v>170</v>
      </c>
      <c r="F104" s="275">
        <v>0.86</v>
      </c>
      <c r="G104" s="275">
        <v>3</v>
      </c>
      <c r="H104" s="275">
        <v>3036</v>
      </c>
      <c r="I104" s="275">
        <v>14.587999999999999</v>
      </c>
      <c r="L104" s="275">
        <v>11.263014800000001</v>
      </c>
      <c r="M104" s="275">
        <v>64.679000000000002</v>
      </c>
      <c r="N104" s="275">
        <v>64.177000000000007</v>
      </c>
      <c r="O104" s="275" t="s">
        <v>601</v>
      </c>
      <c r="P104" s="275" t="s">
        <v>639</v>
      </c>
      <c r="Q104" s="275" t="s">
        <v>723</v>
      </c>
      <c r="W104" s="275">
        <v>0.37179800000000002</v>
      </c>
      <c r="Y104" s="275">
        <v>0.74076200000000003</v>
      </c>
    </row>
    <row r="105" spans="1:25" x14ac:dyDescent="0.2">
      <c r="A105" s="275" t="s">
        <v>168</v>
      </c>
      <c r="B105" s="275">
        <v>21</v>
      </c>
      <c r="C105" s="275" t="s">
        <v>169</v>
      </c>
      <c r="D105" s="275" t="s">
        <v>170</v>
      </c>
      <c r="F105" s="275">
        <v>0.86</v>
      </c>
      <c r="G105" s="275">
        <v>4</v>
      </c>
      <c r="J105" s="275">
        <v>2254</v>
      </c>
      <c r="K105" s="275">
        <v>-12.41</v>
      </c>
      <c r="L105" s="275">
        <v>45.063763999999999</v>
      </c>
      <c r="M105" s="275">
        <v>53.323999999999998</v>
      </c>
      <c r="R105" s="275">
        <v>52.488</v>
      </c>
      <c r="S105" s="275" t="s">
        <v>696</v>
      </c>
      <c r="T105" s="275" t="s">
        <v>697</v>
      </c>
      <c r="U105" s="275" t="s">
        <v>676</v>
      </c>
      <c r="V105" s="275">
        <v>1.092087</v>
      </c>
      <c r="X105" s="275">
        <v>1.1658538000000001</v>
      </c>
    </row>
    <row r="106" spans="1:25" x14ac:dyDescent="0.2">
      <c r="A106" s="275" t="s">
        <v>168</v>
      </c>
      <c r="B106" s="275">
        <v>21</v>
      </c>
      <c r="C106" s="275" t="s">
        <v>169</v>
      </c>
      <c r="D106" s="275" t="s">
        <v>170</v>
      </c>
      <c r="F106" s="275">
        <v>0.86</v>
      </c>
      <c r="G106" s="275">
        <v>5</v>
      </c>
      <c r="J106" s="275">
        <v>3289</v>
      </c>
      <c r="K106" s="275">
        <v>0</v>
      </c>
      <c r="L106" s="275">
        <v>55.035195999999999</v>
      </c>
      <c r="M106" s="275">
        <v>65.123000000000005</v>
      </c>
      <c r="R106" s="275">
        <v>64.096999999999994</v>
      </c>
      <c r="S106" s="275" t="s">
        <v>622</v>
      </c>
      <c r="T106" s="275" t="s">
        <v>620</v>
      </c>
      <c r="U106" s="275" t="s">
        <v>683</v>
      </c>
      <c r="V106" s="275">
        <v>1.1056589999999999</v>
      </c>
      <c r="X106" s="275">
        <v>1.1789927</v>
      </c>
    </row>
    <row r="107" spans="1:25" x14ac:dyDescent="0.2">
      <c r="A107" s="275" t="s">
        <v>171</v>
      </c>
      <c r="B107" s="275">
        <v>22</v>
      </c>
      <c r="C107" s="275" t="s">
        <v>172</v>
      </c>
      <c r="D107" s="275" t="s">
        <v>173</v>
      </c>
      <c r="F107" s="275">
        <v>0.84</v>
      </c>
      <c r="G107" s="275">
        <v>1</v>
      </c>
      <c r="H107" s="275">
        <v>2864</v>
      </c>
      <c r="I107" s="275">
        <v>2E-3</v>
      </c>
      <c r="L107" s="275">
        <v>10.077750099999999</v>
      </c>
      <c r="M107" s="275">
        <v>56.526000000000003</v>
      </c>
      <c r="N107" s="275">
        <v>56.095999999999997</v>
      </c>
      <c r="O107" s="275" t="s">
        <v>638</v>
      </c>
      <c r="P107" s="275" t="s">
        <v>615</v>
      </c>
      <c r="Q107" s="275" t="s">
        <v>724</v>
      </c>
      <c r="W107" s="275">
        <v>0.36647299999999999</v>
      </c>
      <c r="Y107" s="275">
        <v>0.73013380000000005</v>
      </c>
    </row>
    <row r="108" spans="1:25" x14ac:dyDescent="0.2">
      <c r="A108" s="275" t="s">
        <v>171</v>
      </c>
      <c r="B108" s="275">
        <v>22</v>
      </c>
      <c r="C108" s="275" t="s">
        <v>172</v>
      </c>
      <c r="D108" s="275" t="s">
        <v>173</v>
      </c>
      <c r="F108" s="275">
        <v>0.84</v>
      </c>
      <c r="G108" s="275">
        <v>2</v>
      </c>
      <c r="H108" s="275">
        <v>2870</v>
      </c>
      <c r="I108" s="275">
        <v>0</v>
      </c>
      <c r="L108" s="275">
        <v>10.081509499999999</v>
      </c>
      <c r="M108" s="275">
        <v>56.546999999999997</v>
      </c>
      <c r="N108" s="275">
        <v>56.116999999999997</v>
      </c>
      <c r="O108" s="275" t="s">
        <v>601</v>
      </c>
      <c r="P108" s="275" t="s">
        <v>639</v>
      </c>
      <c r="Q108" s="275" t="s">
        <v>725</v>
      </c>
      <c r="W108" s="275">
        <v>0.36647200000000002</v>
      </c>
      <c r="Y108" s="275">
        <v>0.73013229999999996</v>
      </c>
    </row>
    <row r="109" spans="1:25" x14ac:dyDescent="0.2">
      <c r="A109" s="275" t="s">
        <v>171</v>
      </c>
      <c r="B109" s="275">
        <v>22</v>
      </c>
      <c r="C109" s="275" t="s">
        <v>172</v>
      </c>
      <c r="D109" s="275" t="s">
        <v>173</v>
      </c>
      <c r="F109" s="275">
        <v>0.84</v>
      </c>
      <c r="G109" s="275">
        <v>3</v>
      </c>
      <c r="H109" s="275">
        <v>2528</v>
      </c>
      <c r="I109" s="275">
        <v>13.302</v>
      </c>
      <c r="L109" s="275">
        <v>9.5966667000000001</v>
      </c>
      <c r="M109" s="275">
        <v>53.828000000000003</v>
      </c>
      <c r="N109" s="275">
        <v>53.411999999999999</v>
      </c>
      <c r="O109" s="275" t="s">
        <v>601</v>
      </c>
      <c r="P109" s="275" t="s">
        <v>639</v>
      </c>
      <c r="Q109" s="275" t="s">
        <v>726</v>
      </c>
      <c r="W109" s="275">
        <v>0.37132900000000002</v>
      </c>
      <c r="Y109" s="275">
        <v>0.73984470000000002</v>
      </c>
    </row>
    <row r="110" spans="1:25" x14ac:dyDescent="0.2">
      <c r="A110" s="275" t="s">
        <v>171</v>
      </c>
      <c r="B110" s="275">
        <v>22</v>
      </c>
      <c r="C110" s="275" t="s">
        <v>172</v>
      </c>
      <c r="D110" s="275" t="s">
        <v>173</v>
      </c>
      <c r="F110" s="275">
        <v>0.84</v>
      </c>
      <c r="G110" s="275">
        <v>4</v>
      </c>
      <c r="J110" s="275">
        <v>2227</v>
      </c>
      <c r="K110" s="275">
        <v>-13.147</v>
      </c>
      <c r="L110" s="275">
        <v>45.550184600000001</v>
      </c>
      <c r="M110" s="275">
        <v>52.646000000000001</v>
      </c>
      <c r="R110" s="275">
        <v>51.820999999999998</v>
      </c>
      <c r="S110" s="275" t="s">
        <v>696</v>
      </c>
      <c r="T110" s="275" t="s">
        <v>657</v>
      </c>
      <c r="U110" s="275" t="s">
        <v>676</v>
      </c>
      <c r="V110" s="275">
        <v>1.0912809999999999</v>
      </c>
      <c r="X110" s="275">
        <v>1.1650881</v>
      </c>
    </row>
    <row r="111" spans="1:25" x14ac:dyDescent="0.2">
      <c r="A111" s="275" t="s">
        <v>171</v>
      </c>
      <c r="B111" s="275">
        <v>22</v>
      </c>
      <c r="C111" s="275" t="s">
        <v>172</v>
      </c>
      <c r="D111" s="275" t="s">
        <v>173</v>
      </c>
      <c r="F111" s="275">
        <v>0.84</v>
      </c>
      <c r="G111" s="275">
        <v>5</v>
      </c>
      <c r="J111" s="275">
        <v>3285</v>
      </c>
      <c r="K111" s="275">
        <v>0</v>
      </c>
      <c r="L111" s="275">
        <v>56.262834400000003</v>
      </c>
      <c r="M111" s="275">
        <v>65.028000000000006</v>
      </c>
      <c r="R111" s="275">
        <v>64.003</v>
      </c>
      <c r="S111" s="275" t="s">
        <v>622</v>
      </c>
      <c r="T111" s="275" t="s">
        <v>620</v>
      </c>
      <c r="U111" s="275" t="s">
        <v>671</v>
      </c>
      <c r="V111" s="275">
        <v>1.1056589999999999</v>
      </c>
      <c r="X111" s="275">
        <v>1.1790426000000001</v>
      </c>
    </row>
    <row r="112" spans="1:25" x14ac:dyDescent="0.2">
      <c r="A112" s="275" t="s">
        <v>174</v>
      </c>
      <c r="B112" s="275">
        <v>23</v>
      </c>
      <c r="C112" s="275" t="s">
        <v>175</v>
      </c>
      <c r="D112" s="275" t="s">
        <v>176</v>
      </c>
      <c r="F112" s="275">
        <v>0.83</v>
      </c>
      <c r="G112" s="275">
        <v>1</v>
      </c>
      <c r="H112" s="275">
        <v>2863</v>
      </c>
      <c r="I112" s="275">
        <v>3.9E-2</v>
      </c>
      <c r="L112" s="275">
        <v>10.193843899999999</v>
      </c>
      <c r="M112" s="275">
        <v>56.497</v>
      </c>
      <c r="N112" s="275">
        <v>56.067</v>
      </c>
      <c r="O112" s="275" t="s">
        <v>638</v>
      </c>
      <c r="P112" s="275" t="s">
        <v>615</v>
      </c>
      <c r="Q112" s="275" t="s">
        <v>724</v>
      </c>
      <c r="W112" s="275">
        <v>0.36648599999999998</v>
      </c>
      <c r="Y112" s="275">
        <v>0.73013819999999996</v>
      </c>
    </row>
    <row r="113" spans="1:25" x14ac:dyDescent="0.2">
      <c r="A113" s="275" t="s">
        <v>174</v>
      </c>
      <c r="B113" s="275">
        <v>23</v>
      </c>
      <c r="C113" s="275" t="s">
        <v>175</v>
      </c>
      <c r="D113" s="275" t="s">
        <v>176</v>
      </c>
      <c r="F113" s="275">
        <v>0.83</v>
      </c>
      <c r="G113" s="275">
        <v>2</v>
      </c>
      <c r="H113" s="275">
        <v>2857</v>
      </c>
      <c r="I113" s="275">
        <v>0</v>
      </c>
      <c r="L113" s="275">
        <v>10.1789532</v>
      </c>
      <c r="M113" s="275">
        <v>56.414000000000001</v>
      </c>
      <c r="N113" s="275">
        <v>55.984999999999999</v>
      </c>
      <c r="O113" s="275" t="s">
        <v>601</v>
      </c>
      <c r="P113" s="275" t="s">
        <v>639</v>
      </c>
      <c r="Q113" s="275" t="s">
        <v>725</v>
      </c>
      <c r="W113" s="275">
        <v>0.36647200000000002</v>
      </c>
      <c r="Y113" s="275">
        <v>0.73010960000000003</v>
      </c>
    </row>
    <row r="114" spans="1:25" x14ac:dyDescent="0.2">
      <c r="A114" s="275" t="s">
        <v>174</v>
      </c>
      <c r="B114" s="275">
        <v>23</v>
      </c>
      <c r="C114" s="275" t="s">
        <v>175</v>
      </c>
      <c r="D114" s="275" t="s">
        <v>176</v>
      </c>
      <c r="F114" s="275">
        <v>0.83</v>
      </c>
      <c r="G114" s="275">
        <v>3</v>
      </c>
      <c r="H114" s="275">
        <v>2969</v>
      </c>
      <c r="I114" s="275">
        <v>14.898</v>
      </c>
      <c r="L114" s="275">
        <v>11.4042034</v>
      </c>
      <c r="M114" s="275">
        <v>63.204999999999998</v>
      </c>
      <c r="N114" s="275">
        <v>62.715000000000003</v>
      </c>
      <c r="O114" s="275" t="s">
        <v>601</v>
      </c>
      <c r="P114" s="275" t="s">
        <v>639</v>
      </c>
      <c r="Q114" s="275" t="s">
        <v>727</v>
      </c>
      <c r="W114" s="275">
        <v>0.37191099999999999</v>
      </c>
      <c r="Y114" s="275">
        <v>0.74098640000000005</v>
      </c>
    </row>
    <row r="115" spans="1:25" x14ac:dyDescent="0.2">
      <c r="A115" s="275" t="s">
        <v>174</v>
      </c>
      <c r="B115" s="275">
        <v>23</v>
      </c>
      <c r="C115" s="275" t="s">
        <v>175</v>
      </c>
      <c r="D115" s="275" t="s">
        <v>176</v>
      </c>
      <c r="F115" s="275">
        <v>0.83</v>
      </c>
      <c r="G115" s="275">
        <v>4</v>
      </c>
      <c r="J115" s="275">
        <v>2117</v>
      </c>
      <c r="K115" s="275">
        <v>-11.337</v>
      </c>
      <c r="L115" s="275">
        <v>43.694893299999997</v>
      </c>
      <c r="M115" s="275">
        <v>49.901000000000003</v>
      </c>
      <c r="R115" s="275">
        <v>49.118000000000002</v>
      </c>
      <c r="S115" s="275" t="s">
        <v>696</v>
      </c>
      <c r="T115" s="275" t="s">
        <v>697</v>
      </c>
      <c r="U115" s="275" t="s">
        <v>676</v>
      </c>
      <c r="V115" s="275">
        <v>1.093261</v>
      </c>
      <c r="X115" s="275">
        <v>1.1671305000000001</v>
      </c>
    </row>
    <row r="116" spans="1:25" x14ac:dyDescent="0.2">
      <c r="A116" s="275" t="s">
        <v>174</v>
      </c>
      <c r="B116" s="275">
        <v>23</v>
      </c>
      <c r="C116" s="275" t="s">
        <v>175</v>
      </c>
      <c r="D116" s="275" t="s">
        <v>176</v>
      </c>
      <c r="F116" s="275">
        <v>0.83</v>
      </c>
      <c r="G116" s="275">
        <v>5</v>
      </c>
      <c r="J116" s="275">
        <v>3268</v>
      </c>
      <c r="K116" s="275">
        <v>0</v>
      </c>
      <c r="L116" s="275">
        <v>56.642883699999999</v>
      </c>
      <c r="M116" s="275">
        <v>64.686999999999998</v>
      </c>
      <c r="R116" s="275">
        <v>63.667999999999999</v>
      </c>
      <c r="S116" s="275" t="s">
        <v>622</v>
      </c>
      <c r="T116" s="275" t="s">
        <v>620</v>
      </c>
      <c r="U116" s="275" t="s">
        <v>671</v>
      </c>
      <c r="V116" s="275">
        <v>1.1056589999999999</v>
      </c>
      <c r="X116" s="275">
        <v>1.1790883999999999</v>
      </c>
    </row>
    <row r="117" spans="1:25" x14ac:dyDescent="0.2">
      <c r="A117" s="275" t="s">
        <v>177</v>
      </c>
      <c r="B117" s="275">
        <v>24</v>
      </c>
      <c r="C117" s="275" t="s">
        <v>178</v>
      </c>
      <c r="D117" s="275" t="s">
        <v>179</v>
      </c>
      <c r="F117" s="275">
        <v>0.84</v>
      </c>
      <c r="G117" s="275">
        <v>1</v>
      </c>
      <c r="H117" s="275">
        <v>2838</v>
      </c>
      <c r="I117" s="275">
        <v>1E-3</v>
      </c>
      <c r="L117" s="275">
        <v>9.9971104000000004</v>
      </c>
      <c r="M117" s="275">
        <v>56.073999999999998</v>
      </c>
      <c r="N117" s="275">
        <v>55.648000000000003</v>
      </c>
      <c r="O117" s="275" t="s">
        <v>601</v>
      </c>
      <c r="P117" s="275" t="s">
        <v>615</v>
      </c>
      <c r="Q117" s="275" t="s">
        <v>728</v>
      </c>
      <c r="W117" s="275">
        <v>0.36647200000000002</v>
      </c>
      <c r="Y117" s="275">
        <v>0.73009480000000004</v>
      </c>
    </row>
    <row r="118" spans="1:25" x14ac:dyDescent="0.2">
      <c r="A118" s="275" t="s">
        <v>177</v>
      </c>
      <c r="B118" s="275">
        <v>24</v>
      </c>
      <c r="C118" s="275" t="s">
        <v>178</v>
      </c>
      <c r="D118" s="275" t="s">
        <v>179</v>
      </c>
      <c r="F118" s="275">
        <v>0.84</v>
      </c>
      <c r="G118" s="275">
        <v>2</v>
      </c>
      <c r="H118" s="275">
        <v>2834</v>
      </c>
      <c r="I118" s="275">
        <v>0</v>
      </c>
      <c r="L118" s="275">
        <v>9.9761444000000008</v>
      </c>
      <c r="M118" s="275">
        <v>55.956000000000003</v>
      </c>
      <c r="N118" s="275">
        <v>55.530999999999999</v>
      </c>
      <c r="O118" s="275" t="s">
        <v>597</v>
      </c>
      <c r="P118" s="275" t="s">
        <v>729</v>
      </c>
      <c r="Q118" s="275" t="s">
        <v>730</v>
      </c>
      <c r="W118" s="275">
        <v>0.36647200000000002</v>
      </c>
      <c r="Y118" s="275">
        <v>0.73009420000000003</v>
      </c>
    </row>
    <row r="119" spans="1:25" x14ac:dyDescent="0.2">
      <c r="A119" s="275" t="s">
        <v>177</v>
      </c>
      <c r="B119" s="275">
        <v>24</v>
      </c>
      <c r="C119" s="275" t="s">
        <v>178</v>
      </c>
      <c r="D119" s="275" t="s">
        <v>179</v>
      </c>
      <c r="F119" s="275">
        <v>0.84</v>
      </c>
      <c r="G119" s="275">
        <v>3</v>
      </c>
      <c r="J119" s="275">
        <v>3233</v>
      </c>
      <c r="K119" s="275">
        <v>0</v>
      </c>
      <c r="L119" s="275">
        <v>55.228438300000001</v>
      </c>
      <c r="M119" s="275">
        <v>63.832000000000001</v>
      </c>
      <c r="R119" s="275">
        <v>62.826000000000001</v>
      </c>
      <c r="S119" s="275" t="s">
        <v>619</v>
      </c>
      <c r="T119" s="275" t="s">
        <v>632</v>
      </c>
      <c r="U119" s="275" t="s">
        <v>682</v>
      </c>
      <c r="V119" s="275">
        <v>1.1056589999999999</v>
      </c>
      <c r="X119" s="275">
        <v>1.1794433</v>
      </c>
    </row>
    <row r="120" spans="1:25" x14ac:dyDescent="0.2">
      <c r="A120" s="275" t="s">
        <v>181</v>
      </c>
      <c r="B120" s="275">
        <v>25</v>
      </c>
      <c r="C120" s="275" t="s">
        <v>182</v>
      </c>
      <c r="D120" s="275" t="s">
        <v>183</v>
      </c>
      <c r="F120" s="275">
        <v>0.8</v>
      </c>
      <c r="G120" s="275">
        <v>1</v>
      </c>
      <c r="H120" s="275">
        <v>2806</v>
      </c>
      <c r="I120" s="275">
        <v>0</v>
      </c>
      <c r="L120" s="275">
        <v>10.3671563</v>
      </c>
      <c r="M120" s="275">
        <v>55.381</v>
      </c>
      <c r="N120" s="275">
        <v>54.96</v>
      </c>
      <c r="O120" s="275" t="s">
        <v>731</v>
      </c>
      <c r="P120" s="275" t="s">
        <v>713</v>
      </c>
      <c r="Q120" s="275" t="s">
        <v>732</v>
      </c>
      <c r="W120" s="275">
        <v>0.36647200000000002</v>
      </c>
      <c r="Y120" s="275">
        <v>0.73046310000000003</v>
      </c>
    </row>
    <row r="121" spans="1:25" x14ac:dyDescent="0.2">
      <c r="A121" s="275" t="s">
        <v>181</v>
      </c>
      <c r="B121" s="275">
        <v>25</v>
      </c>
      <c r="C121" s="275" t="s">
        <v>182</v>
      </c>
      <c r="D121" s="275" t="s">
        <v>183</v>
      </c>
      <c r="F121" s="275">
        <v>0.8</v>
      </c>
      <c r="G121" s="275">
        <v>2</v>
      </c>
      <c r="H121" s="275">
        <v>2799</v>
      </c>
      <c r="I121" s="275">
        <v>0</v>
      </c>
      <c r="L121" s="275">
        <v>10.329239299999999</v>
      </c>
      <c r="M121" s="275">
        <v>55.177999999999997</v>
      </c>
      <c r="N121" s="275">
        <v>54.759</v>
      </c>
      <c r="O121" s="275" t="s">
        <v>712</v>
      </c>
      <c r="P121" s="275" t="s">
        <v>713</v>
      </c>
      <c r="Q121" s="275" t="s">
        <v>733</v>
      </c>
      <c r="W121" s="275">
        <v>0.36647200000000002</v>
      </c>
      <c r="Y121" s="275">
        <v>0.73046339999999998</v>
      </c>
    </row>
    <row r="122" spans="1:25" x14ac:dyDescent="0.2">
      <c r="A122" s="275" t="s">
        <v>181</v>
      </c>
      <c r="B122" s="275">
        <v>25</v>
      </c>
      <c r="C122" s="275" t="s">
        <v>182</v>
      </c>
      <c r="D122" s="275" t="s">
        <v>183</v>
      </c>
      <c r="F122" s="275">
        <v>0.8</v>
      </c>
      <c r="G122" s="275">
        <v>3</v>
      </c>
      <c r="H122" s="275">
        <v>5273</v>
      </c>
      <c r="I122" s="275">
        <v>13.222</v>
      </c>
      <c r="L122" s="275">
        <v>20.4144893</v>
      </c>
      <c r="M122" s="275">
        <v>109.053</v>
      </c>
      <c r="N122" s="275">
        <v>108.20699999999999</v>
      </c>
      <c r="O122" s="275" t="s">
        <v>731</v>
      </c>
      <c r="P122" s="275" t="s">
        <v>598</v>
      </c>
      <c r="Q122" s="275" t="s">
        <v>734</v>
      </c>
      <c r="W122" s="275">
        <v>0.37130000000000002</v>
      </c>
      <c r="Y122" s="275">
        <v>0.74012180000000005</v>
      </c>
    </row>
    <row r="123" spans="1:25" x14ac:dyDescent="0.2">
      <c r="A123" s="275" t="s">
        <v>181</v>
      </c>
      <c r="B123" s="275">
        <v>25</v>
      </c>
      <c r="C123" s="275" t="s">
        <v>182</v>
      </c>
      <c r="D123" s="275" t="s">
        <v>183</v>
      </c>
      <c r="F123" s="275">
        <v>0.8</v>
      </c>
      <c r="G123" s="275">
        <v>4</v>
      </c>
      <c r="J123" s="275">
        <v>4126</v>
      </c>
      <c r="K123" s="275">
        <v>-13.618</v>
      </c>
      <c r="L123" s="275">
        <v>91.782808299999999</v>
      </c>
      <c r="M123" s="275">
        <v>101.029</v>
      </c>
      <c r="R123" s="275">
        <v>99.447000000000003</v>
      </c>
      <c r="S123" s="275" t="s">
        <v>619</v>
      </c>
      <c r="T123" s="275" t="s">
        <v>632</v>
      </c>
      <c r="U123" s="275" t="s">
        <v>633</v>
      </c>
      <c r="V123" s="275">
        <v>1.0907659999999999</v>
      </c>
      <c r="X123" s="275">
        <v>1.1646546</v>
      </c>
    </row>
    <row r="124" spans="1:25" x14ac:dyDescent="0.2">
      <c r="A124" s="275" t="s">
        <v>181</v>
      </c>
      <c r="B124" s="275">
        <v>25</v>
      </c>
      <c r="C124" s="275" t="s">
        <v>182</v>
      </c>
      <c r="D124" s="275" t="s">
        <v>183</v>
      </c>
      <c r="F124" s="275">
        <v>0.8</v>
      </c>
      <c r="G124" s="275">
        <v>5</v>
      </c>
      <c r="J124" s="275">
        <v>3215</v>
      </c>
      <c r="K124" s="275">
        <v>0</v>
      </c>
      <c r="L124" s="275">
        <v>57.800951499999996</v>
      </c>
      <c r="M124" s="275">
        <v>63.624000000000002</v>
      </c>
      <c r="R124" s="275">
        <v>62.622</v>
      </c>
      <c r="S124" s="275" t="s">
        <v>633</v>
      </c>
      <c r="T124" s="275" t="s">
        <v>718</v>
      </c>
      <c r="U124" s="275" t="s">
        <v>735</v>
      </c>
      <c r="V124" s="275">
        <v>1.1056589999999999</v>
      </c>
      <c r="X124" s="275">
        <v>1.1791539</v>
      </c>
    </row>
    <row r="125" spans="1:25" x14ac:dyDescent="0.2">
      <c r="A125" s="275" t="s">
        <v>184</v>
      </c>
      <c r="B125" s="275">
        <v>26</v>
      </c>
      <c r="C125" s="275" t="s">
        <v>185</v>
      </c>
      <c r="D125" s="275" t="s">
        <v>186</v>
      </c>
      <c r="F125" s="275">
        <v>0.82</v>
      </c>
      <c r="G125" s="275">
        <v>1</v>
      </c>
      <c r="H125" s="275">
        <v>2799</v>
      </c>
      <c r="I125" s="275">
        <v>1E-3</v>
      </c>
      <c r="L125" s="275">
        <v>10.083391799999999</v>
      </c>
      <c r="M125" s="275">
        <v>55.210999999999999</v>
      </c>
      <c r="N125" s="275">
        <v>54.792000000000002</v>
      </c>
      <c r="O125" s="275" t="s">
        <v>601</v>
      </c>
      <c r="P125" s="275" t="s">
        <v>615</v>
      </c>
      <c r="Q125" s="275" t="s">
        <v>736</v>
      </c>
      <c r="W125" s="275">
        <v>0.36647200000000002</v>
      </c>
      <c r="Y125" s="275">
        <v>0.73045439999999995</v>
      </c>
    </row>
    <row r="126" spans="1:25" x14ac:dyDescent="0.2">
      <c r="A126" s="275" t="s">
        <v>184</v>
      </c>
      <c r="B126" s="275">
        <v>26</v>
      </c>
      <c r="C126" s="275" t="s">
        <v>185</v>
      </c>
      <c r="D126" s="275" t="s">
        <v>186</v>
      </c>
      <c r="F126" s="275">
        <v>0.82</v>
      </c>
      <c r="G126" s="275">
        <v>2</v>
      </c>
      <c r="H126" s="275">
        <v>2799</v>
      </c>
      <c r="I126" s="275">
        <v>0</v>
      </c>
      <c r="L126" s="275">
        <v>10.0831359</v>
      </c>
      <c r="M126" s="275">
        <v>55.21</v>
      </c>
      <c r="N126" s="275">
        <v>54.79</v>
      </c>
      <c r="O126" s="275" t="s">
        <v>597</v>
      </c>
      <c r="P126" s="275" t="s">
        <v>729</v>
      </c>
      <c r="Q126" s="275" t="s">
        <v>737</v>
      </c>
      <c r="W126" s="275">
        <v>0.36647200000000002</v>
      </c>
      <c r="Y126" s="275">
        <v>0.73045400000000005</v>
      </c>
    </row>
    <row r="127" spans="1:25" x14ac:dyDescent="0.2">
      <c r="A127" s="275" t="s">
        <v>184</v>
      </c>
      <c r="B127" s="275">
        <v>26</v>
      </c>
      <c r="C127" s="275" t="s">
        <v>185</v>
      </c>
      <c r="D127" s="275" t="s">
        <v>186</v>
      </c>
      <c r="F127" s="275">
        <v>0.82</v>
      </c>
      <c r="G127" s="275">
        <v>3</v>
      </c>
      <c r="H127" s="275">
        <v>2583</v>
      </c>
      <c r="I127" s="275">
        <v>13.321</v>
      </c>
      <c r="L127" s="275">
        <v>10.0592127</v>
      </c>
      <c r="M127" s="275">
        <v>55.079000000000001</v>
      </c>
      <c r="N127" s="275">
        <v>54.652999999999999</v>
      </c>
      <c r="O127" s="275" t="s">
        <v>597</v>
      </c>
      <c r="P127" s="275" t="s">
        <v>729</v>
      </c>
      <c r="Q127" s="275" t="s">
        <v>738</v>
      </c>
      <c r="W127" s="275">
        <v>0.371336</v>
      </c>
      <c r="Y127" s="275">
        <v>0.74018470000000003</v>
      </c>
    </row>
    <row r="128" spans="1:25" x14ac:dyDescent="0.2">
      <c r="A128" s="275" t="s">
        <v>184</v>
      </c>
      <c r="B128" s="275">
        <v>26</v>
      </c>
      <c r="C128" s="275" t="s">
        <v>185</v>
      </c>
      <c r="D128" s="275" t="s">
        <v>186</v>
      </c>
      <c r="F128" s="275">
        <v>0.82</v>
      </c>
      <c r="G128" s="275">
        <v>4</v>
      </c>
      <c r="J128" s="275">
        <v>2107</v>
      </c>
      <c r="K128" s="275">
        <v>-13.382999999999999</v>
      </c>
      <c r="L128" s="275">
        <v>44.107902799999998</v>
      </c>
      <c r="M128" s="275">
        <v>49.765000000000001</v>
      </c>
      <c r="R128" s="275">
        <v>48.985999999999997</v>
      </c>
      <c r="S128" s="275" t="s">
        <v>657</v>
      </c>
      <c r="T128" s="275" t="s">
        <v>739</v>
      </c>
      <c r="U128" s="275" t="s">
        <v>718</v>
      </c>
      <c r="V128" s="275">
        <v>1.0910230000000001</v>
      </c>
      <c r="X128" s="275">
        <v>1.165</v>
      </c>
    </row>
    <row r="129" spans="1:25" x14ac:dyDescent="0.2">
      <c r="A129" s="275" t="s">
        <v>184</v>
      </c>
      <c r="B129" s="275">
        <v>26</v>
      </c>
      <c r="C129" s="275" t="s">
        <v>185</v>
      </c>
      <c r="D129" s="275" t="s">
        <v>186</v>
      </c>
      <c r="F129" s="275">
        <v>0.82</v>
      </c>
      <c r="G129" s="275">
        <v>5</v>
      </c>
      <c r="J129" s="275">
        <v>3234</v>
      </c>
      <c r="K129" s="275">
        <v>0</v>
      </c>
      <c r="L129" s="275">
        <v>56.695352200000002</v>
      </c>
      <c r="M129" s="275">
        <v>63.966999999999999</v>
      </c>
      <c r="R129" s="275">
        <v>62.959000000000003</v>
      </c>
      <c r="S129" s="275" t="s">
        <v>622</v>
      </c>
      <c r="T129" s="275" t="s">
        <v>620</v>
      </c>
      <c r="U129" s="275" t="s">
        <v>688</v>
      </c>
      <c r="V129" s="275">
        <v>1.1056589999999999</v>
      </c>
      <c r="X129" s="275">
        <v>1.1792053</v>
      </c>
    </row>
    <row r="130" spans="1:25" x14ac:dyDescent="0.2">
      <c r="A130" s="275" t="s">
        <v>187</v>
      </c>
      <c r="B130" s="275">
        <v>27</v>
      </c>
      <c r="C130" s="275" t="s">
        <v>188</v>
      </c>
      <c r="D130" s="275" t="s">
        <v>189</v>
      </c>
      <c r="F130" s="275">
        <v>0.79</v>
      </c>
      <c r="G130" s="275">
        <v>1</v>
      </c>
      <c r="H130" s="275">
        <v>2821</v>
      </c>
      <c r="I130" s="275">
        <v>-2.7E-2</v>
      </c>
      <c r="L130" s="275">
        <v>10.5582777</v>
      </c>
      <c r="M130" s="275">
        <v>55.697000000000003</v>
      </c>
      <c r="N130" s="275">
        <v>55.273000000000003</v>
      </c>
      <c r="O130" s="275" t="s">
        <v>597</v>
      </c>
      <c r="P130" s="275" t="s">
        <v>639</v>
      </c>
      <c r="Q130" s="275" t="s">
        <v>722</v>
      </c>
      <c r="W130" s="275">
        <v>0.36646200000000001</v>
      </c>
      <c r="Y130" s="275">
        <v>0.73043729999999996</v>
      </c>
    </row>
    <row r="131" spans="1:25" x14ac:dyDescent="0.2">
      <c r="A131" s="275" t="s">
        <v>187</v>
      </c>
      <c r="B131" s="275">
        <v>27</v>
      </c>
      <c r="C131" s="275" t="s">
        <v>188</v>
      </c>
      <c r="D131" s="275" t="s">
        <v>189</v>
      </c>
      <c r="F131" s="275">
        <v>0.79</v>
      </c>
      <c r="G131" s="275">
        <v>2</v>
      </c>
      <c r="H131" s="275">
        <v>2816</v>
      </c>
      <c r="I131" s="275">
        <v>0</v>
      </c>
      <c r="L131" s="275">
        <v>10.530662</v>
      </c>
      <c r="M131" s="275">
        <v>55.551000000000002</v>
      </c>
      <c r="N131" s="275">
        <v>55.128999999999998</v>
      </c>
      <c r="O131" s="275" t="s">
        <v>740</v>
      </c>
      <c r="P131" s="275" t="s">
        <v>602</v>
      </c>
      <c r="Q131" s="275" t="s">
        <v>741</v>
      </c>
      <c r="W131" s="275">
        <v>0.36647200000000002</v>
      </c>
      <c r="Y131" s="275">
        <v>0.73045689999999996</v>
      </c>
    </row>
    <row r="132" spans="1:25" x14ac:dyDescent="0.2">
      <c r="A132" s="275" t="s">
        <v>187</v>
      </c>
      <c r="B132" s="275">
        <v>27</v>
      </c>
      <c r="C132" s="275" t="s">
        <v>188</v>
      </c>
      <c r="D132" s="275" t="s">
        <v>189</v>
      </c>
      <c r="F132" s="275">
        <v>0.79</v>
      </c>
      <c r="G132" s="275">
        <v>3</v>
      </c>
      <c r="H132" s="275">
        <v>2373</v>
      </c>
      <c r="I132" s="275">
        <v>14.023</v>
      </c>
      <c r="L132" s="275">
        <v>9.6060897000000001</v>
      </c>
      <c r="M132" s="275">
        <v>50.673999999999999</v>
      </c>
      <c r="N132" s="275">
        <v>50.281999999999996</v>
      </c>
      <c r="O132" s="275" t="s">
        <v>740</v>
      </c>
      <c r="P132" s="275" t="s">
        <v>729</v>
      </c>
      <c r="Q132" s="275" t="s">
        <v>742</v>
      </c>
      <c r="W132" s="275">
        <v>0.37159199999999998</v>
      </c>
      <c r="Y132" s="275">
        <v>0.74070029999999998</v>
      </c>
    </row>
    <row r="133" spans="1:25" x14ac:dyDescent="0.2">
      <c r="A133" s="275" t="s">
        <v>187</v>
      </c>
      <c r="B133" s="275">
        <v>27</v>
      </c>
      <c r="C133" s="275" t="s">
        <v>188</v>
      </c>
      <c r="D133" s="275" t="s">
        <v>189</v>
      </c>
      <c r="F133" s="275">
        <v>0.79</v>
      </c>
      <c r="G133" s="275">
        <v>4</v>
      </c>
      <c r="J133" s="275">
        <v>2127</v>
      </c>
      <c r="K133" s="275">
        <v>-12.311</v>
      </c>
      <c r="L133" s="275">
        <v>46.335246900000001</v>
      </c>
      <c r="M133" s="275">
        <v>50.366</v>
      </c>
      <c r="R133" s="275">
        <v>49.576000000000001</v>
      </c>
      <c r="S133" s="275" t="s">
        <v>696</v>
      </c>
      <c r="T133" s="275" t="s">
        <v>697</v>
      </c>
      <c r="U133" s="275" t="s">
        <v>718</v>
      </c>
      <c r="V133" s="275">
        <v>1.092195</v>
      </c>
      <c r="X133" s="275">
        <v>1.1661321</v>
      </c>
    </row>
    <row r="134" spans="1:25" x14ac:dyDescent="0.2">
      <c r="A134" s="275" t="s">
        <v>187</v>
      </c>
      <c r="B134" s="275">
        <v>27</v>
      </c>
      <c r="C134" s="275" t="s">
        <v>188</v>
      </c>
      <c r="D134" s="275" t="s">
        <v>189</v>
      </c>
      <c r="F134" s="275">
        <v>0.79</v>
      </c>
      <c r="G134" s="275">
        <v>5</v>
      </c>
      <c r="J134" s="275">
        <v>3249</v>
      </c>
      <c r="K134" s="275">
        <v>0</v>
      </c>
      <c r="L134" s="275">
        <v>59.197730800000002</v>
      </c>
      <c r="M134" s="275">
        <v>64.346999999999994</v>
      </c>
      <c r="R134" s="275">
        <v>63.332999999999998</v>
      </c>
      <c r="S134" s="275" t="s">
        <v>622</v>
      </c>
      <c r="T134" s="275" t="s">
        <v>620</v>
      </c>
      <c r="U134" s="275" t="s">
        <v>671</v>
      </c>
      <c r="V134" s="275">
        <v>1.1056589999999999</v>
      </c>
      <c r="X134" s="275">
        <v>1.1791547</v>
      </c>
    </row>
    <row r="135" spans="1:25" x14ac:dyDescent="0.2">
      <c r="A135" s="275" t="s">
        <v>190</v>
      </c>
      <c r="B135" s="275">
        <v>28</v>
      </c>
      <c r="C135" s="275" t="s">
        <v>191</v>
      </c>
      <c r="D135" s="275" t="s">
        <v>192</v>
      </c>
      <c r="F135" s="275">
        <v>0.79</v>
      </c>
      <c r="G135" s="275">
        <v>1</v>
      </c>
      <c r="H135" s="275">
        <v>2836</v>
      </c>
      <c r="I135" s="275">
        <v>1.9E-2</v>
      </c>
      <c r="L135" s="275">
        <v>10.5939391</v>
      </c>
      <c r="M135" s="275">
        <v>55.884999999999998</v>
      </c>
      <c r="N135" s="275">
        <v>55.46</v>
      </c>
      <c r="O135" s="275" t="s">
        <v>601</v>
      </c>
      <c r="P135" s="275" t="s">
        <v>639</v>
      </c>
      <c r="Q135" s="275" t="s">
        <v>743</v>
      </c>
      <c r="W135" s="275">
        <v>0.366479</v>
      </c>
      <c r="Y135" s="275">
        <v>0.73020339999999995</v>
      </c>
    </row>
    <row r="136" spans="1:25" x14ac:dyDescent="0.2">
      <c r="A136" s="275" t="s">
        <v>190</v>
      </c>
      <c r="B136" s="275">
        <v>28</v>
      </c>
      <c r="C136" s="275" t="s">
        <v>191</v>
      </c>
      <c r="D136" s="275" t="s">
        <v>192</v>
      </c>
      <c r="F136" s="275">
        <v>0.79</v>
      </c>
      <c r="G136" s="275">
        <v>2</v>
      </c>
      <c r="H136" s="275">
        <v>2831</v>
      </c>
      <c r="I136" s="275">
        <v>0</v>
      </c>
      <c r="L136" s="275">
        <v>10.576255</v>
      </c>
      <c r="M136" s="275">
        <v>55.790999999999997</v>
      </c>
      <c r="N136" s="275">
        <v>55.366999999999997</v>
      </c>
      <c r="O136" s="275" t="s">
        <v>597</v>
      </c>
      <c r="P136" s="275" t="s">
        <v>729</v>
      </c>
      <c r="Q136" s="275" t="s">
        <v>744</v>
      </c>
      <c r="W136" s="275">
        <v>0.36647200000000002</v>
      </c>
      <c r="Y136" s="275">
        <v>0.73018959999999999</v>
      </c>
    </row>
    <row r="137" spans="1:25" x14ac:dyDescent="0.2">
      <c r="A137" s="275" t="s">
        <v>190</v>
      </c>
      <c r="B137" s="275">
        <v>28</v>
      </c>
      <c r="C137" s="275" t="s">
        <v>191</v>
      </c>
      <c r="D137" s="275" t="s">
        <v>192</v>
      </c>
      <c r="F137" s="275">
        <v>0.79</v>
      </c>
      <c r="G137" s="275">
        <v>3</v>
      </c>
      <c r="H137" s="275">
        <v>2369</v>
      </c>
      <c r="I137" s="275">
        <v>14.747999999999999</v>
      </c>
      <c r="L137" s="275">
        <v>9.5951114000000004</v>
      </c>
      <c r="M137" s="275">
        <v>50.616</v>
      </c>
      <c r="N137" s="275">
        <v>50.223999999999997</v>
      </c>
      <c r="O137" s="275" t="s">
        <v>597</v>
      </c>
      <c r="P137" s="275" t="s">
        <v>729</v>
      </c>
      <c r="Q137" s="275" t="s">
        <v>722</v>
      </c>
      <c r="W137" s="275">
        <v>0.37185699999999999</v>
      </c>
      <c r="Y137" s="275">
        <v>0.74095869999999997</v>
      </c>
    </row>
    <row r="138" spans="1:25" x14ac:dyDescent="0.2">
      <c r="A138" s="275" t="s">
        <v>190</v>
      </c>
      <c r="B138" s="275">
        <v>28</v>
      </c>
      <c r="C138" s="275" t="s">
        <v>191</v>
      </c>
      <c r="D138" s="275" t="s">
        <v>192</v>
      </c>
      <c r="F138" s="275">
        <v>0.79</v>
      </c>
      <c r="G138" s="275">
        <v>4</v>
      </c>
      <c r="J138" s="275">
        <v>2082</v>
      </c>
      <c r="K138" s="275">
        <v>-12.31</v>
      </c>
      <c r="L138" s="275">
        <v>45.338321399999998</v>
      </c>
      <c r="M138" s="275">
        <v>49.281999999999996</v>
      </c>
      <c r="R138" s="275">
        <v>48.509</v>
      </c>
      <c r="S138" s="275" t="s">
        <v>696</v>
      </c>
      <c r="T138" s="275" t="s">
        <v>697</v>
      </c>
      <c r="U138" s="275" t="s">
        <v>676</v>
      </c>
      <c r="V138" s="275">
        <v>1.0921970000000001</v>
      </c>
      <c r="X138" s="275">
        <v>1.1661436999999999</v>
      </c>
    </row>
    <row r="139" spans="1:25" x14ac:dyDescent="0.2">
      <c r="A139" s="275" t="s">
        <v>190</v>
      </c>
      <c r="B139" s="275">
        <v>28</v>
      </c>
      <c r="C139" s="275" t="s">
        <v>191</v>
      </c>
      <c r="D139" s="275" t="s">
        <v>192</v>
      </c>
      <c r="F139" s="275">
        <v>0.79</v>
      </c>
      <c r="G139" s="275">
        <v>5</v>
      </c>
      <c r="J139" s="275">
        <v>3261</v>
      </c>
      <c r="K139" s="275">
        <v>0</v>
      </c>
      <c r="L139" s="275">
        <v>59.3450293</v>
      </c>
      <c r="M139" s="275">
        <v>64.507000000000005</v>
      </c>
      <c r="R139" s="275">
        <v>63.491</v>
      </c>
      <c r="S139" s="275" t="s">
        <v>622</v>
      </c>
      <c r="T139" s="275" t="s">
        <v>620</v>
      </c>
      <c r="U139" s="275" t="s">
        <v>671</v>
      </c>
      <c r="V139" s="275">
        <v>1.1056589999999999</v>
      </c>
      <c r="X139" s="275">
        <v>1.1791596</v>
      </c>
    </row>
    <row r="140" spans="1:25" x14ac:dyDescent="0.2">
      <c r="A140" s="275" t="s">
        <v>193</v>
      </c>
      <c r="B140" s="275">
        <v>29</v>
      </c>
      <c r="C140" s="275" t="s">
        <v>194</v>
      </c>
      <c r="D140" s="275" t="s">
        <v>195</v>
      </c>
      <c r="F140" s="275">
        <v>0.75</v>
      </c>
      <c r="G140" s="275">
        <v>1</v>
      </c>
      <c r="H140" s="275">
        <v>2838</v>
      </c>
      <c r="I140" s="275">
        <v>1.7000000000000001E-2</v>
      </c>
      <c r="L140" s="275">
        <v>11.1749182</v>
      </c>
      <c r="M140" s="275">
        <v>55.965000000000003</v>
      </c>
      <c r="N140" s="275">
        <v>55.539000000000001</v>
      </c>
      <c r="O140" s="275" t="s">
        <v>597</v>
      </c>
      <c r="P140" s="275" t="s">
        <v>639</v>
      </c>
      <c r="Q140" s="275" t="s">
        <v>745</v>
      </c>
      <c r="W140" s="275">
        <v>0.36647800000000003</v>
      </c>
      <c r="Y140" s="275">
        <v>0.73015759999999996</v>
      </c>
    </row>
    <row r="141" spans="1:25" x14ac:dyDescent="0.2">
      <c r="A141" s="275" t="s">
        <v>193</v>
      </c>
      <c r="B141" s="275">
        <v>29</v>
      </c>
      <c r="C141" s="275" t="s">
        <v>194</v>
      </c>
      <c r="D141" s="275" t="s">
        <v>195</v>
      </c>
      <c r="F141" s="275">
        <v>0.75</v>
      </c>
      <c r="G141" s="275">
        <v>2</v>
      </c>
      <c r="H141" s="275">
        <v>2833</v>
      </c>
      <c r="I141" s="275">
        <v>0</v>
      </c>
      <c r="L141" s="275">
        <v>11.1594867</v>
      </c>
      <c r="M141" s="275">
        <v>55.887</v>
      </c>
      <c r="N141" s="275">
        <v>55.463000000000001</v>
      </c>
      <c r="O141" s="275" t="s">
        <v>597</v>
      </c>
      <c r="P141" s="275" t="s">
        <v>729</v>
      </c>
      <c r="Q141" s="275" t="s">
        <v>746</v>
      </c>
      <c r="W141" s="275">
        <v>0.36647200000000002</v>
      </c>
      <c r="Y141" s="275">
        <v>0.7301455</v>
      </c>
    </row>
    <row r="142" spans="1:25" x14ac:dyDescent="0.2">
      <c r="A142" s="275" t="s">
        <v>193</v>
      </c>
      <c r="B142" s="275">
        <v>29</v>
      </c>
      <c r="C142" s="275" t="s">
        <v>194</v>
      </c>
      <c r="D142" s="275" t="s">
        <v>195</v>
      </c>
      <c r="F142" s="275">
        <v>0.75</v>
      </c>
      <c r="G142" s="275">
        <v>3</v>
      </c>
      <c r="H142" s="275">
        <v>2084</v>
      </c>
      <c r="I142" s="275">
        <v>14.292</v>
      </c>
      <c r="L142" s="275">
        <v>8.9101885999999997</v>
      </c>
      <c r="M142" s="275">
        <v>44.622999999999998</v>
      </c>
      <c r="N142" s="275">
        <v>44.277999999999999</v>
      </c>
      <c r="O142" s="275" t="s">
        <v>597</v>
      </c>
      <c r="P142" s="275" t="s">
        <v>729</v>
      </c>
      <c r="Q142" s="275" t="s">
        <v>694</v>
      </c>
      <c r="W142" s="275">
        <v>0.37169000000000002</v>
      </c>
      <c r="Y142" s="275">
        <v>0.74058089999999999</v>
      </c>
    </row>
    <row r="143" spans="1:25" x14ac:dyDescent="0.2">
      <c r="A143" s="275" t="s">
        <v>193</v>
      </c>
      <c r="B143" s="275">
        <v>29</v>
      </c>
      <c r="C143" s="275" t="s">
        <v>194</v>
      </c>
      <c r="D143" s="275" t="s">
        <v>195</v>
      </c>
      <c r="F143" s="275">
        <v>0.75</v>
      </c>
      <c r="G143" s="275">
        <v>4</v>
      </c>
      <c r="J143" s="275">
        <v>1936</v>
      </c>
      <c r="K143" s="275">
        <v>-15.58</v>
      </c>
      <c r="L143" s="275">
        <v>44.232714799999997</v>
      </c>
      <c r="M143" s="275">
        <v>45.646000000000001</v>
      </c>
      <c r="R143" s="275">
        <v>44.932000000000002</v>
      </c>
      <c r="S143" s="275" t="s">
        <v>696</v>
      </c>
      <c r="T143" s="275" t="s">
        <v>657</v>
      </c>
      <c r="U143" s="275" t="s">
        <v>676</v>
      </c>
      <c r="V143" s="275">
        <v>1.0886199999999999</v>
      </c>
      <c r="X143" s="275">
        <v>1.1626059</v>
      </c>
    </row>
    <row r="144" spans="1:25" x14ac:dyDescent="0.2">
      <c r="A144" s="275" t="s">
        <v>193</v>
      </c>
      <c r="B144" s="275">
        <v>29</v>
      </c>
      <c r="C144" s="275" t="s">
        <v>194</v>
      </c>
      <c r="D144" s="275" t="s">
        <v>195</v>
      </c>
      <c r="F144" s="275">
        <v>0.75</v>
      </c>
      <c r="G144" s="275">
        <v>5</v>
      </c>
      <c r="J144" s="275">
        <v>3252</v>
      </c>
      <c r="K144" s="275">
        <v>0</v>
      </c>
      <c r="L144" s="275">
        <v>62.320520199999997</v>
      </c>
      <c r="M144" s="275">
        <v>64.311999999999998</v>
      </c>
      <c r="R144" s="275">
        <v>63.298000000000002</v>
      </c>
      <c r="S144" s="275" t="s">
        <v>659</v>
      </c>
      <c r="T144" s="275" t="s">
        <v>660</v>
      </c>
      <c r="U144" s="275" t="s">
        <v>688</v>
      </c>
      <c r="V144" s="275">
        <v>1.1056589999999999</v>
      </c>
      <c r="X144" s="275">
        <v>1.1792100999999999</v>
      </c>
    </row>
    <row r="145" spans="1:25" x14ac:dyDescent="0.2">
      <c r="A145" s="275" t="s">
        <v>196</v>
      </c>
      <c r="B145" s="275">
        <v>30</v>
      </c>
      <c r="C145" s="275" t="s">
        <v>197</v>
      </c>
      <c r="D145" s="275" t="s">
        <v>198</v>
      </c>
      <c r="F145" s="275">
        <v>0.78</v>
      </c>
      <c r="G145" s="275">
        <v>1</v>
      </c>
      <c r="H145" s="275">
        <v>2836</v>
      </c>
      <c r="I145" s="275">
        <v>2.8000000000000001E-2</v>
      </c>
      <c r="L145" s="275">
        <v>10.7439111</v>
      </c>
      <c r="M145" s="275">
        <v>55.957999999999998</v>
      </c>
      <c r="N145" s="275">
        <v>55.533000000000001</v>
      </c>
      <c r="O145" s="275" t="s">
        <v>597</v>
      </c>
      <c r="P145" s="275" t="s">
        <v>639</v>
      </c>
      <c r="Q145" s="275" t="s">
        <v>747</v>
      </c>
      <c r="W145" s="275">
        <v>0.36648199999999997</v>
      </c>
      <c r="Y145" s="275">
        <v>0.73022260000000005</v>
      </c>
    </row>
    <row r="146" spans="1:25" x14ac:dyDescent="0.2">
      <c r="A146" s="275" t="s">
        <v>196</v>
      </c>
      <c r="B146" s="275">
        <v>30</v>
      </c>
      <c r="C146" s="275" t="s">
        <v>197</v>
      </c>
      <c r="D146" s="275" t="s">
        <v>198</v>
      </c>
      <c r="F146" s="275">
        <v>0.78</v>
      </c>
      <c r="G146" s="275">
        <v>2</v>
      </c>
      <c r="H146" s="275">
        <v>2833</v>
      </c>
      <c r="I146" s="275">
        <v>0</v>
      </c>
      <c r="L146" s="275">
        <v>10.725630000000001</v>
      </c>
      <c r="M146" s="275">
        <v>55.863</v>
      </c>
      <c r="N146" s="275">
        <v>55.438000000000002</v>
      </c>
      <c r="O146" s="275" t="s">
        <v>740</v>
      </c>
      <c r="P146" s="275" t="s">
        <v>729</v>
      </c>
      <c r="Q146" s="275" t="s">
        <v>748</v>
      </c>
      <c r="W146" s="275">
        <v>0.36647200000000002</v>
      </c>
      <c r="Y146" s="275">
        <v>0.73020249999999998</v>
      </c>
    </row>
    <row r="147" spans="1:25" x14ac:dyDescent="0.2">
      <c r="A147" s="275" t="s">
        <v>196</v>
      </c>
      <c r="B147" s="275">
        <v>30</v>
      </c>
      <c r="C147" s="275" t="s">
        <v>197</v>
      </c>
      <c r="D147" s="275" t="s">
        <v>198</v>
      </c>
      <c r="F147" s="275">
        <v>0.78</v>
      </c>
      <c r="G147" s="275">
        <v>3</v>
      </c>
      <c r="H147" s="275">
        <v>2457</v>
      </c>
      <c r="I147" s="275">
        <v>13.89</v>
      </c>
      <c r="L147" s="275">
        <v>10.085365700000001</v>
      </c>
      <c r="M147" s="275">
        <v>52.527999999999999</v>
      </c>
      <c r="N147" s="275">
        <v>52.122</v>
      </c>
      <c r="O147" s="275" t="s">
        <v>597</v>
      </c>
      <c r="P147" s="275" t="s">
        <v>729</v>
      </c>
      <c r="Q147" s="275" t="s">
        <v>694</v>
      </c>
      <c r="W147" s="275">
        <v>0.37154300000000001</v>
      </c>
      <c r="Y147" s="275">
        <v>0.74034509999999998</v>
      </c>
    </row>
    <row r="148" spans="1:25" x14ac:dyDescent="0.2">
      <c r="A148" s="275" t="s">
        <v>196</v>
      </c>
      <c r="B148" s="275">
        <v>30</v>
      </c>
      <c r="C148" s="275" t="s">
        <v>197</v>
      </c>
      <c r="D148" s="275" t="s">
        <v>198</v>
      </c>
      <c r="F148" s="275">
        <v>0.78</v>
      </c>
      <c r="G148" s="275">
        <v>4</v>
      </c>
      <c r="J148" s="275">
        <v>1882</v>
      </c>
      <c r="K148" s="275">
        <v>-14.244</v>
      </c>
      <c r="L148" s="275">
        <v>41.1403283</v>
      </c>
      <c r="M148" s="275">
        <v>44.152999999999999</v>
      </c>
      <c r="R148" s="275">
        <v>43.460999999999999</v>
      </c>
      <c r="S148" s="275" t="s">
        <v>696</v>
      </c>
      <c r="T148" s="275" t="s">
        <v>657</v>
      </c>
      <c r="U148" s="275" t="s">
        <v>676</v>
      </c>
      <c r="V148" s="275">
        <v>1.0900810000000001</v>
      </c>
      <c r="X148" s="275">
        <v>1.1640929</v>
      </c>
    </row>
    <row r="149" spans="1:25" x14ac:dyDescent="0.2">
      <c r="A149" s="275" t="s">
        <v>196</v>
      </c>
      <c r="B149" s="275">
        <v>30</v>
      </c>
      <c r="C149" s="275" t="s">
        <v>197</v>
      </c>
      <c r="D149" s="275" t="s">
        <v>198</v>
      </c>
      <c r="F149" s="275">
        <v>0.78</v>
      </c>
      <c r="G149" s="275">
        <v>5</v>
      </c>
      <c r="J149" s="275">
        <v>3248</v>
      </c>
      <c r="K149" s="275">
        <v>0</v>
      </c>
      <c r="L149" s="275">
        <v>59.895069300000003</v>
      </c>
      <c r="M149" s="275">
        <v>64.281000000000006</v>
      </c>
      <c r="R149" s="275">
        <v>63.268000000000001</v>
      </c>
      <c r="S149" s="275" t="s">
        <v>659</v>
      </c>
      <c r="T149" s="275" t="s">
        <v>648</v>
      </c>
      <c r="U149" s="275" t="s">
        <v>661</v>
      </c>
      <c r="V149" s="275">
        <v>1.1056589999999999</v>
      </c>
      <c r="X149" s="275">
        <v>1.1792187000000001</v>
      </c>
    </row>
    <row r="150" spans="1:25" x14ac:dyDescent="0.2">
      <c r="A150" s="275" t="s">
        <v>199</v>
      </c>
      <c r="B150" s="275">
        <v>31</v>
      </c>
      <c r="C150" s="275" t="s">
        <v>200</v>
      </c>
      <c r="D150" s="275" t="s">
        <v>201</v>
      </c>
      <c r="F150" s="275">
        <v>0.8</v>
      </c>
      <c r="G150" s="275">
        <v>1</v>
      </c>
      <c r="H150" s="275">
        <v>2831</v>
      </c>
      <c r="I150" s="275">
        <v>5.7000000000000002E-2</v>
      </c>
      <c r="L150" s="275">
        <v>10.4537189</v>
      </c>
      <c r="M150" s="275">
        <v>55.843000000000004</v>
      </c>
      <c r="N150" s="275">
        <v>55.417999999999999</v>
      </c>
      <c r="O150" s="275" t="s">
        <v>597</v>
      </c>
      <c r="P150" s="275" t="s">
        <v>639</v>
      </c>
      <c r="Q150" s="275" t="s">
        <v>749</v>
      </c>
      <c r="W150" s="275">
        <v>0.36649300000000001</v>
      </c>
      <c r="Y150" s="275">
        <v>0.73045000000000004</v>
      </c>
    </row>
    <row r="151" spans="1:25" x14ac:dyDescent="0.2">
      <c r="A151" s="275" t="s">
        <v>199</v>
      </c>
      <c r="B151" s="275">
        <v>31</v>
      </c>
      <c r="C151" s="275" t="s">
        <v>200</v>
      </c>
      <c r="D151" s="275" t="s">
        <v>201</v>
      </c>
      <c r="F151" s="275">
        <v>0.8</v>
      </c>
      <c r="G151" s="275">
        <v>2</v>
      </c>
      <c r="H151" s="275">
        <v>2830</v>
      </c>
      <c r="I151" s="275">
        <v>0</v>
      </c>
      <c r="L151" s="275">
        <v>10.4535091</v>
      </c>
      <c r="M151" s="275">
        <v>55.841999999999999</v>
      </c>
      <c r="N151" s="275">
        <v>55.417000000000002</v>
      </c>
      <c r="O151" s="275" t="s">
        <v>740</v>
      </c>
      <c r="P151" s="275" t="s">
        <v>729</v>
      </c>
      <c r="Q151" s="275" t="s">
        <v>750</v>
      </c>
      <c r="W151" s="275">
        <v>0.36647200000000002</v>
      </c>
      <c r="Y151" s="275">
        <v>0.73040870000000002</v>
      </c>
    </row>
    <row r="152" spans="1:25" x14ac:dyDescent="0.2">
      <c r="A152" s="275" t="s">
        <v>199</v>
      </c>
      <c r="B152" s="275">
        <v>31</v>
      </c>
      <c r="C152" s="275" t="s">
        <v>200</v>
      </c>
      <c r="D152" s="275" t="s">
        <v>201</v>
      </c>
      <c r="F152" s="275">
        <v>0.8</v>
      </c>
      <c r="G152" s="275">
        <v>3</v>
      </c>
      <c r="H152" s="275">
        <v>2597</v>
      </c>
      <c r="I152" s="275">
        <v>14.606999999999999</v>
      </c>
      <c r="L152" s="275">
        <v>10.3603866</v>
      </c>
      <c r="M152" s="275">
        <v>55.344000000000001</v>
      </c>
      <c r="N152" s="275">
        <v>54.915999999999997</v>
      </c>
      <c r="O152" s="275" t="s">
        <v>597</v>
      </c>
      <c r="P152" s="275" t="s">
        <v>729</v>
      </c>
      <c r="Q152" s="275" t="s">
        <v>751</v>
      </c>
      <c r="W152" s="275">
        <v>0.371805</v>
      </c>
      <c r="Y152" s="275">
        <v>0.74107780000000001</v>
      </c>
    </row>
    <row r="153" spans="1:25" x14ac:dyDescent="0.2">
      <c r="A153" s="275" t="s">
        <v>199</v>
      </c>
      <c r="B153" s="275">
        <v>31</v>
      </c>
      <c r="C153" s="275" t="s">
        <v>200</v>
      </c>
      <c r="D153" s="275" t="s">
        <v>201</v>
      </c>
      <c r="F153" s="275">
        <v>0.8</v>
      </c>
      <c r="G153" s="275">
        <v>4</v>
      </c>
      <c r="J153" s="275">
        <v>2109</v>
      </c>
      <c r="K153" s="275">
        <v>-11.983000000000001</v>
      </c>
      <c r="L153" s="275">
        <v>45.291383699999997</v>
      </c>
      <c r="M153" s="275">
        <v>49.853999999999999</v>
      </c>
      <c r="R153" s="275">
        <v>49.072000000000003</v>
      </c>
      <c r="S153" s="275" t="s">
        <v>646</v>
      </c>
      <c r="T153" s="275" t="s">
        <v>657</v>
      </c>
      <c r="U153" s="275" t="s">
        <v>676</v>
      </c>
      <c r="V153" s="275">
        <v>1.092554</v>
      </c>
      <c r="X153" s="275">
        <v>1.1666276</v>
      </c>
    </row>
    <row r="154" spans="1:25" x14ac:dyDescent="0.2">
      <c r="A154" s="275" t="s">
        <v>199</v>
      </c>
      <c r="B154" s="275">
        <v>31</v>
      </c>
      <c r="C154" s="275" t="s">
        <v>200</v>
      </c>
      <c r="D154" s="275" t="s">
        <v>201</v>
      </c>
      <c r="F154" s="275">
        <v>0.8</v>
      </c>
      <c r="G154" s="275">
        <v>5</v>
      </c>
      <c r="J154" s="275">
        <v>3243</v>
      </c>
      <c r="K154" s="275">
        <v>0</v>
      </c>
      <c r="L154" s="275">
        <v>58.2592815</v>
      </c>
      <c r="M154" s="275">
        <v>64.129000000000005</v>
      </c>
      <c r="R154" s="275">
        <v>63.118000000000002</v>
      </c>
      <c r="S154" s="275" t="s">
        <v>622</v>
      </c>
      <c r="T154" s="275" t="s">
        <v>660</v>
      </c>
      <c r="U154" s="275" t="s">
        <v>688</v>
      </c>
      <c r="V154" s="275">
        <v>1.1056589999999999</v>
      </c>
      <c r="X154" s="275">
        <v>1.179278</v>
      </c>
    </row>
    <row r="155" spans="1:25" x14ac:dyDescent="0.2">
      <c r="A155" s="275" t="s">
        <v>202</v>
      </c>
      <c r="B155" s="275">
        <v>32</v>
      </c>
      <c r="C155" s="275" t="s">
        <v>203</v>
      </c>
      <c r="D155" s="275" t="s">
        <v>204</v>
      </c>
      <c r="F155" s="275">
        <v>0.79</v>
      </c>
      <c r="G155" s="275">
        <v>1</v>
      </c>
      <c r="H155" s="275">
        <v>2823</v>
      </c>
      <c r="I155" s="275">
        <v>2.1000000000000001E-2</v>
      </c>
      <c r="L155" s="275">
        <v>10.562804699999999</v>
      </c>
      <c r="M155" s="275">
        <v>55.72</v>
      </c>
      <c r="N155" s="275">
        <v>55.296999999999997</v>
      </c>
      <c r="O155" s="275" t="s">
        <v>597</v>
      </c>
      <c r="P155" s="275" t="s">
        <v>639</v>
      </c>
      <c r="Q155" s="275" t="s">
        <v>749</v>
      </c>
      <c r="W155" s="275">
        <v>0.36647999999999997</v>
      </c>
      <c r="Y155" s="275">
        <v>0.73016179999999997</v>
      </c>
    </row>
    <row r="156" spans="1:25" x14ac:dyDescent="0.2">
      <c r="A156" s="275" t="s">
        <v>202</v>
      </c>
      <c r="B156" s="275">
        <v>32</v>
      </c>
      <c r="C156" s="275" t="s">
        <v>203</v>
      </c>
      <c r="D156" s="275" t="s">
        <v>204</v>
      </c>
      <c r="F156" s="275">
        <v>0.79</v>
      </c>
      <c r="G156" s="275">
        <v>2</v>
      </c>
      <c r="H156" s="275">
        <v>2821</v>
      </c>
      <c r="I156" s="275">
        <v>0</v>
      </c>
      <c r="L156" s="275">
        <v>10.565277200000001</v>
      </c>
      <c r="M156" s="275">
        <v>55.734000000000002</v>
      </c>
      <c r="N156" s="275">
        <v>55.31</v>
      </c>
      <c r="O156" s="275" t="s">
        <v>740</v>
      </c>
      <c r="P156" s="275" t="s">
        <v>729</v>
      </c>
      <c r="Q156" s="275" t="s">
        <v>752</v>
      </c>
      <c r="W156" s="275">
        <v>0.36647200000000002</v>
      </c>
      <c r="Y156" s="275">
        <v>0.73014659999999998</v>
      </c>
    </row>
    <row r="157" spans="1:25" x14ac:dyDescent="0.2">
      <c r="A157" s="275" t="s">
        <v>202</v>
      </c>
      <c r="B157" s="275">
        <v>32</v>
      </c>
      <c r="C157" s="275" t="s">
        <v>203</v>
      </c>
      <c r="D157" s="275" t="s">
        <v>204</v>
      </c>
      <c r="F157" s="275">
        <v>0.79</v>
      </c>
      <c r="G157" s="275">
        <v>3</v>
      </c>
      <c r="H157" s="275">
        <v>2763</v>
      </c>
      <c r="I157" s="275">
        <v>13.92</v>
      </c>
      <c r="L157" s="275">
        <v>11.203796000000001</v>
      </c>
      <c r="M157" s="275">
        <v>59.101999999999997</v>
      </c>
      <c r="N157" s="275">
        <v>58.643999999999998</v>
      </c>
      <c r="O157" s="275" t="s">
        <v>597</v>
      </c>
      <c r="P157" s="275" t="s">
        <v>729</v>
      </c>
      <c r="Q157" s="275" t="s">
        <v>753</v>
      </c>
      <c r="W157" s="275">
        <v>0.371554</v>
      </c>
      <c r="Y157" s="275">
        <v>0.74031009999999997</v>
      </c>
    </row>
    <row r="158" spans="1:25" x14ac:dyDescent="0.2">
      <c r="A158" s="275" t="s">
        <v>202</v>
      </c>
      <c r="B158" s="275">
        <v>32</v>
      </c>
      <c r="C158" s="275" t="s">
        <v>203</v>
      </c>
      <c r="D158" s="275" t="s">
        <v>204</v>
      </c>
      <c r="F158" s="275">
        <v>0.79</v>
      </c>
      <c r="G158" s="275">
        <v>4</v>
      </c>
      <c r="J158" s="275">
        <v>2035</v>
      </c>
      <c r="K158" s="275">
        <v>-14.9</v>
      </c>
      <c r="L158" s="275">
        <v>44.139053099999998</v>
      </c>
      <c r="M158" s="275">
        <v>47.978999999999999</v>
      </c>
      <c r="R158" s="275">
        <v>47.226999999999997</v>
      </c>
      <c r="S158" s="275" t="s">
        <v>696</v>
      </c>
      <c r="T158" s="275" t="s">
        <v>657</v>
      </c>
      <c r="U158" s="275" t="s">
        <v>676</v>
      </c>
      <c r="V158" s="275">
        <v>1.089364</v>
      </c>
      <c r="X158" s="275">
        <v>1.1634093999999999</v>
      </c>
    </row>
    <row r="159" spans="1:25" x14ac:dyDescent="0.2">
      <c r="A159" s="275" t="s">
        <v>202</v>
      </c>
      <c r="B159" s="275">
        <v>32</v>
      </c>
      <c r="C159" s="275" t="s">
        <v>203</v>
      </c>
      <c r="D159" s="275" t="s">
        <v>204</v>
      </c>
      <c r="F159" s="275">
        <v>0.79</v>
      </c>
      <c r="G159" s="275">
        <v>5</v>
      </c>
      <c r="J159" s="275">
        <v>3238</v>
      </c>
      <c r="K159" s="275">
        <v>0</v>
      </c>
      <c r="L159" s="275">
        <v>58.9182901</v>
      </c>
      <c r="M159" s="275">
        <v>64.043000000000006</v>
      </c>
      <c r="R159" s="275">
        <v>63.033999999999999</v>
      </c>
      <c r="S159" s="275" t="s">
        <v>659</v>
      </c>
      <c r="T159" s="275" t="s">
        <v>660</v>
      </c>
      <c r="U159" s="275" t="s">
        <v>688</v>
      </c>
      <c r="V159" s="275">
        <v>1.1056589999999999</v>
      </c>
      <c r="X159" s="275">
        <v>1.1792635</v>
      </c>
    </row>
    <row r="160" spans="1:25" x14ac:dyDescent="0.2">
      <c r="A160" s="275" t="s">
        <v>205</v>
      </c>
      <c r="B160" s="275">
        <v>33</v>
      </c>
      <c r="C160" s="275" t="s">
        <v>206</v>
      </c>
      <c r="D160" s="275" t="s">
        <v>207</v>
      </c>
      <c r="F160" s="275">
        <v>0.87</v>
      </c>
      <c r="G160" s="275">
        <v>1</v>
      </c>
      <c r="H160" s="275">
        <v>2822</v>
      </c>
      <c r="I160" s="275">
        <v>3.1E-2</v>
      </c>
      <c r="L160" s="275">
        <v>9.5813126999999998</v>
      </c>
      <c r="M160" s="275">
        <v>55.661000000000001</v>
      </c>
      <c r="N160" s="275">
        <v>55.238</v>
      </c>
      <c r="O160" s="275" t="s">
        <v>597</v>
      </c>
      <c r="P160" s="275" t="s">
        <v>639</v>
      </c>
      <c r="Q160" s="275" t="s">
        <v>754</v>
      </c>
      <c r="W160" s="275">
        <v>0.366483</v>
      </c>
      <c r="Y160" s="275">
        <v>0.73011570000000003</v>
      </c>
    </row>
    <row r="161" spans="1:25" x14ac:dyDescent="0.2">
      <c r="A161" s="275" t="s">
        <v>205</v>
      </c>
      <c r="B161" s="275">
        <v>33</v>
      </c>
      <c r="C161" s="275" t="s">
        <v>206</v>
      </c>
      <c r="D161" s="275" t="s">
        <v>207</v>
      </c>
      <c r="F161" s="275">
        <v>0.87</v>
      </c>
      <c r="G161" s="275">
        <v>2</v>
      </c>
      <c r="H161" s="275">
        <v>2820</v>
      </c>
      <c r="I161" s="275">
        <v>0</v>
      </c>
      <c r="L161" s="275">
        <v>9.5750524000000006</v>
      </c>
      <c r="M161" s="275">
        <v>55.625</v>
      </c>
      <c r="N161" s="275">
        <v>55.201999999999998</v>
      </c>
      <c r="O161" s="275" t="s">
        <v>740</v>
      </c>
      <c r="P161" s="275" t="s">
        <v>729</v>
      </c>
      <c r="Q161" s="275" t="s">
        <v>755</v>
      </c>
      <c r="W161" s="275">
        <v>0.36647200000000002</v>
      </c>
      <c r="Y161" s="275">
        <v>0.73009310000000005</v>
      </c>
    </row>
    <row r="162" spans="1:25" x14ac:dyDescent="0.2">
      <c r="A162" s="275" t="s">
        <v>205</v>
      </c>
      <c r="B162" s="275">
        <v>33</v>
      </c>
      <c r="C162" s="275" t="s">
        <v>206</v>
      </c>
      <c r="D162" s="275" t="s">
        <v>207</v>
      </c>
      <c r="F162" s="275">
        <v>0.87</v>
      </c>
      <c r="G162" s="275">
        <v>3</v>
      </c>
      <c r="H162" s="275">
        <v>2862</v>
      </c>
      <c r="I162" s="275">
        <v>13.381</v>
      </c>
      <c r="L162" s="275">
        <v>10.5403629</v>
      </c>
      <c r="M162" s="275">
        <v>61.232999999999997</v>
      </c>
      <c r="N162" s="275">
        <v>60.759</v>
      </c>
      <c r="O162" s="275" t="s">
        <v>740</v>
      </c>
      <c r="P162" s="275" t="s">
        <v>729</v>
      </c>
      <c r="Q162" s="275" t="s">
        <v>756</v>
      </c>
      <c r="W162" s="275">
        <v>0.37135800000000002</v>
      </c>
      <c r="Y162" s="275">
        <v>0.73986280000000004</v>
      </c>
    </row>
    <row r="163" spans="1:25" x14ac:dyDescent="0.2">
      <c r="A163" s="275" t="s">
        <v>205</v>
      </c>
      <c r="B163" s="275">
        <v>33</v>
      </c>
      <c r="C163" s="275" t="s">
        <v>206</v>
      </c>
      <c r="D163" s="275" t="s">
        <v>207</v>
      </c>
      <c r="F163" s="275">
        <v>0.87</v>
      </c>
      <c r="G163" s="275">
        <v>4</v>
      </c>
      <c r="J163" s="275">
        <v>2020</v>
      </c>
      <c r="K163" s="275">
        <v>-14.18</v>
      </c>
      <c r="L163" s="275">
        <v>39.8287841</v>
      </c>
      <c r="M163" s="275">
        <v>47.677</v>
      </c>
      <c r="R163" s="275">
        <v>46.930999999999997</v>
      </c>
      <c r="S163" s="275" t="s">
        <v>696</v>
      </c>
      <c r="T163" s="275" t="s">
        <v>657</v>
      </c>
      <c r="U163" s="275" t="s">
        <v>676</v>
      </c>
      <c r="V163" s="275">
        <v>1.0901510000000001</v>
      </c>
      <c r="X163" s="275">
        <v>1.1642836000000001</v>
      </c>
    </row>
    <row r="164" spans="1:25" x14ac:dyDescent="0.2">
      <c r="A164" s="275" t="s">
        <v>205</v>
      </c>
      <c r="B164" s="275">
        <v>33</v>
      </c>
      <c r="C164" s="275" t="s">
        <v>206</v>
      </c>
      <c r="D164" s="275" t="s">
        <v>207</v>
      </c>
      <c r="F164" s="275">
        <v>0.87</v>
      </c>
      <c r="G164" s="275">
        <v>5</v>
      </c>
      <c r="J164" s="275">
        <v>3211</v>
      </c>
      <c r="K164" s="275">
        <v>0</v>
      </c>
      <c r="L164" s="275">
        <v>53.117697</v>
      </c>
      <c r="M164" s="275">
        <v>63.585000000000001</v>
      </c>
      <c r="R164" s="275">
        <v>62.582999999999998</v>
      </c>
      <c r="S164" s="275" t="s">
        <v>659</v>
      </c>
      <c r="T164" s="275" t="s">
        <v>660</v>
      </c>
      <c r="U164" s="275" t="s">
        <v>688</v>
      </c>
      <c r="V164" s="275">
        <v>1.1056589999999999</v>
      </c>
      <c r="X164" s="275">
        <v>1.1793434</v>
      </c>
    </row>
    <row r="165" spans="1:25" x14ac:dyDescent="0.2">
      <c r="A165" s="275" t="s">
        <v>377</v>
      </c>
      <c r="B165" s="275">
        <v>34</v>
      </c>
      <c r="C165" s="275" t="s">
        <v>378</v>
      </c>
      <c r="D165" s="275" t="s">
        <v>374</v>
      </c>
      <c r="F165" s="275">
        <v>0.79800000000000004</v>
      </c>
      <c r="G165" s="275">
        <v>1</v>
      </c>
      <c r="H165" s="275">
        <v>2797</v>
      </c>
      <c r="I165" s="275">
        <v>3.3000000000000002E-2</v>
      </c>
      <c r="L165" s="275">
        <v>10.358389000000001</v>
      </c>
      <c r="M165" s="275">
        <v>55.195</v>
      </c>
      <c r="N165" s="275">
        <v>54.776000000000003</v>
      </c>
      <c r="O165" s="275" t="s">
        <v>740</v>
      </c>
      <c r="P165" s="275" t="s">
        <v>729</v>
      </c>
      <c r="Q165" s="275" t="s">
        <v>757</v>
      </c>
      <c r="W165" s="275">
        <v>0.36648399999999998</v>
      </c>
      <c r="Y165" s="275">
        <v>0.73047910000000005</v>
      </c>
    </row>
    <row r="166" spans="1:25" x14ac:dyDescent="0.2">
      <c r="A166" s="275" t="s">
        <v>377</v>
      </c>
      <c r="B166" s="275">
        <v>34</v>
      </c>
      <c r="C166" s="275" t="s">
        <v>378</v>
      </c>
      <c r="D166" s="275" t="s">
        <v>374</v>
      </c>
      <c r="F166" s="275">
        <v>0.79800000000000004</v>
      </c>
      <c r="G166" s="275">
        <v>2</v>
      </c>
      <c r="H166" s="275">
        <v>2795</v>
      </c>
      <c r="I166" s="275">
        <v>0</v>
      </c>
      <c r="L166" s="275">
        <v>10.343067</v>
      </c>
      <c r="M166" s="275">
        <v>55.113999999999997</v>
      </c>
      <c r="N166" s="275">
        <v>54.695</v>
      </c>
      <c r="O166" s="275" t="s">
        <v>758</v>
      </c>
      <c r="P166" s="275" t="s">
        <v>602</v>
      </c>
      <c r="Q166" s="275" t="s">
        <v>759</v>
      </c>
      <c r="W166" s="275">
        <v>0.36647200000000002</v>
      </c>
      <c r="Y166" s="275">
        <v>0.73045499999999997</v>
      </c>
    </row>
    <row r="167" spans="1:25" x14ac:dyDescent="0.2">
      <c r="A167" s="275" t="s">
        <v>377</v>
      </c>
      <c r="B167" s="275">
        <v>34</v>
      </c>
      <c r="C167" s="275" t="s">
        <v>378</v>
      </c>
      <c r="D167" s="275" t="s">
        <v>374</v>
      </c>
      <c r="F167" s="275">
        <v>0.79800000000000004</v>
      </c>
      <c r="G167" s="275">
        <v>3</v>
      </c>
      <c r="H167" s="275">
        <v>2267</v>
      </c>
      <c r="I167" s="275">
        <v>-3.9340000000000002</v>
      </c>
      <c r="L167" s="275">
        <v>9.1149983999999993</v>
      </c>
      <c r="M167" s="275">
        <v>48.57</v>
      </c>
      <c r="N167" s="275">
        <v>48.201000000000001</v>
      </c>
      <c r="O167" s="275" t="s">
        <v>740</v>
      </c>
      <c r="P167" s="275" t="s">
        <v>602</v>
      </c>
      <c r="Q167" s="275" t="s">
        <v>760</v>
      </c>
      <c r="W167" s="275">
        <v>0.36503600000000003</v>
      </c>
      <c r="Y167" s="275">
        <v>0.72758149999999999</v>
      </c>
    </row>
    <row r="168" spans="1:25" x14ac:dyDescent="0.2">
      <c r="A168" s="275" t="s">
        <v>377</v>
      </c>
      <c r="B168" s="275">
        <v>34</v>
      </c>
      <c r="C168" s="275" t="s">
        <v>378</v>
      </c>
      <c r="D168" s="275" t="s">
        <v>374</v>
      </c>
      <c r="F168" s="275">
        <v>0.79800000000000004</v>
      </c>
      <c r="G168" s="275">
        <v>4</v>
      </c>
      <c r="J168" s="275">
        <v>1848</v>
      </c>
      <c r="K168" s="275">
        <v>-14.372999999999999</v>
      </c>
      <c r="L168" s="275">
        <v>39.521850499999999</v>
      </c>
      <c r="M168" s="275">
        <v>43.395000000000003</v>
      </c>
      <c r="R168" s="275">
        <v>42.715000000000003</v>
      </c>
      <c r="S168" s="275" t="s">
        <v>646</v>
      </c>
      <c r="T168" s="275" t="s">
        <v>657</v>
      </c>
      <c r="U168" s="275" t="s">
        <v>676</v>
      </c>
      <c r="V168" s="275">
        <v>1.0899399999999999</v>
      </c>
      <c r="X168" s="275">
        <v>1.1640779999999999</v>
      </c>
    </row>
    <row r="169" spans="1:25" x14ac:dyDescent="0.2">
      <c r="A169" s="275" t="s">
        <v>377</v>
      </c>
      <c r="B169" s="275">
        <v>34</v>
      </c>
      <c r="C169" s="275" t="s">
        <v>378</v>
      </c>
      <c r="D169" s="275" t="s">
        <v>374</v>
      </c>
      <c r="F169" s="275">
        <v>0.79800000000000004</v>
      </c>
      <c r="G169" s="275">
        <v>5</v>
      </c>
      <c r="J169" s="275">
        <v>3207</v>
      </c>
      <c r="K169" s="275">
        <v>0</v>
      </c>
      <c r="L169" s="275">
        <v>57.7851292</v>
      </c>
      <c r="M169" s="275">
        <v>63.448</v>
      </c>
      <c r="R169" s="275">
        <v>62.448</v>
      </c>
      <c r="S169" s="275" t="s">
        <v>761</v>
      </c>
      <c r="T169" s="275" t="s">
        <v>648</v>
      </c>
      <c r="U169" s="275" t="s">
        <v>762</v>
      </c>
      <c r="V169" s="275">
        <v>1.1056589999999999</v>
      </c>
      <c r="X169" s="275">
        <v>1.1793404999999999</v>
      </c>
    </row>
    <row r="170" spans="1:25" x14ac:dyDescent="0.2">
      <c r="A170" s="275" t="s">
        <v>379</v>
      </c>
      <c r="B170" s="275">
        <v>35</v>
      </c>
      <c r="C170" s="275" t="s">
        <v>380</v>
      </c>
      <c r="D170" s="275" t="s">
        <v>374</v>
      </c>
      <c r="F170" s="275">
        <v>0.85</v>
      </c>
      <c r="G170" s="275">
        <v>1</v>
      </c>
      <c r="H170" s="275">
        <v>2790</v>
      </c>
      <c r="I170" s="275">
        <v>3.2000000000000001E-2</v>
      </c>
      <c r="L170" s="275">
        <v>9.7017284000000004</v>
      </c>
      <c r="M170" s="275">
        <v>55.064999999999998</v>
      </c>
      <c r="N170" s="275">
        <v>54.646999999999998</v>
      </c>
      <c r="O170" s="275" t="s">
        <v>740</v>
      </c>
      <c r="P170" s="275" t="s">
        <v>729</v>
      </c>
      <c r="Q170" s="275" t="s">
        <v>763</v>
      </c>
      <c r="W170" s="275">
        <v>0.36648399999999998</v>
      </c>
      <c r="Y170" s="275">
        <v>0.730491</v>
      </c>
    </row>
    <row r="171" spans="1:25" x14ac:dyDescent="0.2">
      <c r="A171" s="275" t="s">
        <v>379</v>
      </c>
      <c r="B171" s="275">
        <v>35</v>
      </c>
      <c r="C171" s="275" t="s">
        <v>380</v>
      </c>
      <c r="D171" s="275" t="s">
        <v>374</v>
      </c>
      <c r="F171" s="275">
        <v>0.85</v>
      </c>
      <c r="G171" s="275">
        <v>2</v>
      </c>
      <c r="H171" s="275">
        <v>2790</v>
      </c>
      <c r="I171" s="275">
        <v>0</v>
      </c>
      <c r="L171" s="275">
        <v>9.6944315000000003</v>
      </c>
      <c r="M171" s="275">
        <v>55.024000000000001</v>
      </c>
      <c r="N171" s="275">
        <v>54.606000000000002</v>
      </c>
      <c r="O171" s="275" t="s">
        <v>758</v>
      </c>
      <c r="P171" s="275" t="s">
        <v>602</v>
      </c>
      <c r="Q171" s="275" t="s">
        <v>764</v>
      </c>
      <c r="W171" s="275">
        <v>0.36647200000000002</v>
      </c>
      <c r="Y171" s="275">
        <v>0.73046750000000005</v>
      </c>
    </row>
    <row r="172" spans="1:25" x14ac:dyDescent="0.2">
      <c r="A172" s="275" t="s">
        <v>379</v>
      </c>
      <c r="B172" s="275">
        <v>35</v>
      </c>
      <c r="C172" s="275" t="s">
        <v>380</v>
      </c>
      <c r="D172" s="275" t="s">
        <v>374</v>
      </c>
      <c r="F172" s="275">
        <v>0.85</v>
      </c>
      <c r="G172" s="275">
        <v>3</v>
      </c>
      <c r="H172" s="275">
        <v>2407</v>
      </c>
      <c r="I172" s="275">
        <v>-4.0129999999999999</v>
      </c>
      <c r="L172" s="275">
        <v>9.0720153999999997</v>
      </c>
      <c r="M172" s="275">
        <v>51.491</v>
      </c>
      <c r="N172" s="275">
        <v>51.1</v>
      </c>
      <c r="O172" s="275" t="s">
        <v>758</v>
      </c>
      <c r="P172" s="275" t="s">
        <v>602</v>
      </c>
      <c r="Q172" s="275" t="s">
        <v>765</v>
      </c>
      <c r="W172" s="275">
        <v>0.36500700000000003</v>
      </c>
      <c r="Y172" s="275">
        <v>0.72753599999999996</v>
      </c>
    </row>
    <row r="173" spans="1:25" x14ac:dyDescent="0.2">
      <c r="A173" s="275" t="s">
        <v>379</v>
      </c>
      <c r="B173" s="275">
        <v>35</v>
      </c>
      <c r="C173" s="275" t="s">
        <v>380</v>
      </c>
      <c r="D173" s="275" t="s">
        <v>374</v>
      </c>
      <c r="F173" s="275">
        <v>0.85</v>
      </c>
      <c r="G173" s="275">
        <v>4</v>
      </c>
      <c r="J173" s="275">
        <v>1961</v>
      </c>
      <c r="K173" s="275">
        <v>-14.38</v>
      </c>
      <c r="L173" s="275">
        <v>39.400534299999997</v>
      </c>
      <c r="M173" s="275">
        <v>46.081000000000003</v>
      </c>
      <c r="R173" s="275">
        <v>45.359000000000002</v>
      </c>
      <c r="S173" s="275" t="s">
        <v>646</v>
      </c>
      <c r="T173" s="275" t="s">
        <v>657</v>
      </c>
      <c r="U173" s="275" t="s">
        <v>676</v>
      </c>
      <c r="V173" s="275">
        <v>1.0899319999999999</v>
      </c>
      <c r="X173" s="275">
        <v>1.1641041999999999</v>
      </c>
    </row>
    <row r="174" spans="1:25" x14ac:dyDescent="0.2">
      <c r="A174" s="275" t="s">
        <v>379</v>
      </c>
      <c r="B174" s="275">
        <v>35</v>
      </c>
      <c r="C174" s="275" t="s">
        <v>380</v>
      </c>
      <c r="D174" s="275" t="s">
        <v>374</v>
      </c>
      <c r="F174" s="275">
        <v>0.85</v>
      </c>
      <c r="G174" s="275">
        <v>5</v>
      </c>
      <c r="J174" s="275">
        <v>3209</v>
      </c>
      <c r="K174" s="275">
        <v>0</v>
      </c>
      <c r="L174" s="275">
        <v>54.356205799999998</v>
      </c>
      <c r="M174" s="275">
        <v>63.572000000000003</v>
      </c>
      <c r="R174" s="275">
        <v>62.57</v>
      </c>
      <c r="S174" s="275" t="s">
        <v>659</v>
      </c>
      <c r="T174" s="275" t="s">
        <v>648</v>
      </c>
      <c r="U174" s="275" t="s">
        <v>661</v>
      </c>
      <c r="V174" s="275">
        <v>1.1056589999999999</v>
      </c>
      <c r="X174" s="275">
        <v>1.1793674999999999</v>
      </c>
    </row>
    <row r="175" spans="1:25" x14ac:dyDescent="0.2">
      <c r="A175" s="275" t="s">
        <v>394</v>
      </c>
      <c r="B175" s="275">
        <v>36</v>
      </c>
      <c r="C175" s="275" t="s">
        <v>395</v>
      </c>
      <c r="D175" s="275" t="s">
        <v>391</v>
      </c>
      <c r="F175" s="275">
        <v>0.73499999999999999</v>
      </c>
      <c r="G175" s="275">
        <v>1</v>
      </c>
      <c r="H175" s="275">
        <v>2798</v>
      </c>
      <c r="I175" s="275">
        <v>4.2999999999999997E-2</v>
      </c>
      <c r="L175" s="275">
        <v>11.2580586</v>
      </c>
      <c r="M175" s="275">
        <v>55.253</v>
      </c>
      <c r="N175" s="275">
        <v>54.832999999999998</v>
      </c>
      <c r="O175" s="275" t="s">
        <v>740</v>
      </c>
      <c r="P175" s="275" t="s">
        <v>729</v>
      </c>
      <c r="Q175" s="275" t="s">
        <v>749</v>
      </c>
      <c r="W175" s="275">
        <v>0.36648799999999998</v>
      </c>
      <c r="Y175" s="275">
        <v>0.73051060000000001</v>
      </c>
    </row>
    <row r="176" spans="1:25" x14ac:dyDescent="0.2">
      <c r="A176" s="275" t="s">
        <v>394</v>
      </c>
      <c r="B176" s="275">
        <v>36</v>
      </c>
      <c r="C176" s="275" t="s">
        <v>395</v>
      </c>
      <c r="D176" s="275" t="s">
        <v>391</v>
      </c>
      <c r="F176" s="275">
        <v>0.73499999999999999</v>
      </c>
      <c r="G176" s="275">
        <v>2</v>
      </c>
      <c r="H176" s="275">
        <v>2799</v>
      </c>
      <c r="I176" s="275">
        <v>0</v>
      </c>
      <c r="L176" s="275">
        <v>11.2551682</v>
      </c>
      <c r="M176" s="275">
        <v>55.238999999999997</v>
      </c>
      <c r="N176" s="275">
        <v>54.819000000000003</v>
      </c>
      <c r="O176" s="275" t="s">
        <v>758</v>
      </c>
      <c r="P176" s="275" t="s">
        <v>602</v>
      </c>
      <c r="Q176" s="275" t="s">
        <v>766</v>
      </c>
      <c r="W176" s="275">
        <v>0.36647200000000002</v>
      </c>
      <c r="Y176" s="275">
        <v>0.73047910000000005</v>
      </c>
    </row>
    <row r="177" spans="1:25" x14ac:dyDescent="0.2">
      <c r="A177" s="275" t="s">
        <v>394</v>
      </c>
      <c r="B177" s="275">
        <v>36</v>
      </c>
      <c r="C177" s="275" t="s">
        <v>395</v>
      </c>
      <c r="D177" s="275" t="s">
        <v>391</v>
      </c>
      <c r="F177" s="275">
        <v>0.73499999999999999</v>
      </c>
      <c r="G177" s="275">
        <v>3</v>
      </c>
      <c r="H177" s="275">
        <v>2240</v>
      </c>
      <c r="I177" s="275">
        <v>28.507000000000001</v>
      </c>
      <c r="L177" s="275">
        <v>9.8252279999999992</v>
      </c>
      <c r="M177" s="275">
        <v>48.220999999999997</v>
      </c>
      <c r="N177" s="275">
        <v>47.843000000000004</v>
      </c>
      <c r="O177" s="275" t="s">
        <v>740</v>
      </c>
      <c r="P177" s="275" t="s">
        <v>602</v>
      </c>
      <c r="Q177" s="275" t="s">
        <v>767</v>
      </c>
      <c r="W177" s="275">
        <v>0.37687999999999999</v>
      </c>
      <c r="Y177" s="275">
        <v>0.7513031</v>
      </c>
    </row>
    <row r="178" spans="1:25" x14ac:dyDescent="0.2">
      <c r="A178" s="275" t="s">
        <v>394</v>
      </c>
      <c r="B178" s="275">
        <v>36</v>
      </c>
      <c r="C178" s="275" t="s">
        <v>395</v>
      </c>
      <c r="D178" s="275" t="s">
        <v>391</v>
      </c>
      <c r="F178" s="275">
        <v>0.73499999999999999</v>
      </c>
      <c r="G178" s="275">
        <v>4</v>
      </c>
      <c r="J178" s="275">
        <v>1828</v>
      </c>
      <c r="K178" s="275">
        <v>37.627000000000002</v>
      </c>
      <c r="L178" s="275">
        <v>42.606903799999998</v>
      </c>
      <c r="M178" s="275">
        <v>43.088999999999999</v>
      </c>
      <c r="R178" s="275">
        <v>42.39</v>
      </c>
      <c r="S178" s="275" t="s">
        <v>696</v>
      </c>
      <c r="T178" s="275" t="s">
        <v>657</v>
      </c>
      <c r="U178" s="275" t="s">
        <v>676</v>
      </c>
      <c r="V178" s="275">
        <v>1.1467849999999999</v>
      </c>
      <c r="X178" s="275">
        <v>1.2215825</v>
      </c>
    </row>
    <row r="179" spans="1:25" x14ac:dyDescent="0.2">
      <c r="A179" s="275" t="s">
        <v>394</v>
      </c>
      <c r="B179" s="275">
        <v>36</v>
      </c>
      <c r="C179" s="275" t="s">
        <v>395</v>
      </c>
      <c r="D179" s="275" t="s">
        <v>391</v>
      </c>
      <c r="F179" s="275">
        <v>0.73499999999999999</v>
      </c>
      <c r="G179" s="275">
        <v>5</v>
      </c>
      <c r="J179" s="275">
        <v>3225</v>
      </c>
      <c r="K179" s="275">
        <v>0</v>
      </c>
      <c r="L179" s="275">
        <v>63.141739100000002</v>
      </c>
      <c r="M179" s="275">
        <v>63.856000000000002</v>
      </c>
      <c r="R179" s="275">
        <v>62.848999999999997</v>
      </c>
      <c r="S179" s="275" t="s">
        <v>761</v>
      </c>
      <c r="T179" s="275" t="s">
        <v>660</v>
      </c>
      <c r="U179" s="275" t="s">
        <v>661</v>
      </c>
      <c r="V179" s="275">
        <v>1.1056589999999999</v>
      </c>
      <c r="X179" s="275">
        <v>1.1796247</v>
      </c>
    </row>
    <row r="180" spans="1:25" x14ac:dyDescent="0.2">
      <c r="A180" s="275" t="s">
        <v>396</v>
      </c>
      <c r="B180" s="275">
        <v>37</v>
      </c>
      <c r="C180" s="275" t="s">
        <v>397</v>
      </c>
      <c r="D180" s="275" t="s">
        <v>391</v>
      </c>
      <c r="F180" s="275">
        <v>0.77200000000000002</v>
      </c>
      <c r="G180" s="275">
        <v>1</v>
      </c>
      <c r="H180" s="275">
        <v>2815</v>
      </c>
      <c r="I180" s="275">
        <v>2E-3</v>
      </c>
      <c r="L180" s="275">
        <v>10.763677100000001</v>
      </c>
      <c r="M180" s="275">
        <v>55.485999999999997</v>
      </c>
      <c r="N180" s="275">
        <v>55.064</v>
      </c>
      <c r="O180" s="275" t="s">
        <v>740</v>
      </c>
      <c r="P180" s="275" t="s">
        <v>729</v>
      </c>
      <c r="Q180" s="275" t="s">
        <v>701</v>
      </c>
      <c r="W180" s="275">
        <v>0.36647299999999999</v>
      </c>
      <c r="Y180" s="275">
        <v>0.73044439999999999</v>
      </c>
    </row>
    <row r="181" spans="1:25" x14ac:dyDescent="0.2">
      <c r="A181" s="275" t="s">
        <v>396</v>
      </c>
      <c r="B181" s="275">
        <v>37</v>
      </c>
      <c r="C181" s="275" t="s">
        <v>397</v>
      </c>
      <c r="D181" s="275" t="s">
        <v>391</v>
      </c>
      <c r="F181" s="275">
        <v>0.77200000000000002</v>
      </c>
      <c r="G181" s="275">
        <v>2</v>
      </c>
      <c r="H181" s="275">
        <v>2819</v>
      </c>
      <c r="I181" s="275">
        <v>0</v>
      </c>
      <c r="L181" s="275">
        <v>10.777332899999999</v>
      </c>
      <c r="M181" s="275">
        <v>55.557000000000002</v>
      </c>
      <c r="N181" s="275">
        <v>55.134</v>
      </c>
      <c r="O181" s="275" t="s">
        <v>740</v>
      </c>
      <c r="P181" s="275" t="s">
        <v>729</v>
      </c>
      <c r="Q181" s="275" t="s">
        <v>768</v>
      </c>
      <c r="W181" s="275">
        <v>0.36647200000000002</v>
      </c>
      <c r="Y181" s="275">
        <v>0.73044290000000001</v>
      </c>
    </row>
    <row r="182" spans="1:25" x14ac:dyDescent="0.2">
      <c r="A182" s="275" t="s">
        <v>396</v>
      </c>
      <c r="B182" s="275">
        <v>37</v>
      </c>
      <c r="C182" s="275" t="s">
        <v>397</v>
      </c>
      <c r="D182" s="275" t="s">
        <v>391</v>
      </c>
      <c r="F182" s="275">
        <v>0.77200000000000002</v>
      </c>
      <c r="G182" s="275">
        <v>3</v>
      </c>
      <c r="H182" s="275">
        <v>2369</v>
      </c>
      <c r="I182" s="275">
        <v>28.507000000000001</v>
      </c>
      <c r="L182" s="275">
        <v>9.8618459000000005</v>
      </c>
      <c r="M182" s="275">
        <v>50.837000000000003</v>
      </c>
      <c r="N182" s="275">
        <v>50.439</v>
      </c>
      <c r="O182" s="275" t="s">
        <v>740</v>
      </c>
      <c r="P182" s="275" t="s">
        <v>729</v>
      </c>
      <c r="Q182" s="275" t="s">
        <v>769</v>
      </c>
      <c r="W182" s="275">
        <v>0.37687999999999999</v>
      </c>
      <c r="Y182" s="275">
        <v>0.75126579999999998</v>
      </c>
    </row>
    <row r="183" spans="1:25" x14ac:dyDescent="0.2">
      <c r="A183" s="275" t="s">
        <v>396</v>
      </c>
      <c r="B183" s="275">
        <v>37</v>
      </c>
      <c r="C183" s="275" t="s">
        <v>397</v>
      </c>
      <c r="D183" s="275" t="s">
        <v>391</v>
      </c>
      <c r="F183" s="275">
        <v>0.77200000000000002</v>
      </c>
      <c r="G183" s="275">
        <v>4</v>
      </c>
      <c r="J183" s="275">
        <v>1931</v>
      </c>
      <c r="K183" s="275">
        <v>37.848999999999997</v>
      </c>
      <c r="L183" s="275">
        <v>42.740445600000001</v>
      </c>
      <c r="M183" s="275">
        <v>45.4</v>
      </c>
      <c r="R183" s="275">
        <v>44.662999999999997</v>
      </c>
      <c r="S183" s="275" t="s">
        <v>696</v>
      </c>
      <c r="T183" s="275" t="s">
        <v>657</v>
      </c>
      <c r="U183" s="275" t="s">
        <v>676</v>
      </c>
      <c r="V183" s="275">
        <v>1.1470260000000001</v>
      </c>
      <c r="X183" s="275">
        <v>1.2218230000000001</v>
      </c>
    </row>
    <row r="184" spans="1:25" x14ac:dyDescent="0.2">
      <c r="A184" s="275" t="s">
        <v>396</v>
      </c>
      <c r="B184" s="275">
        <v>37</v>
      </c>
      <c r="C184" s="275" t="s">
        <v>397</v>
      </c>
      <c r="D184" s="275" t="s">
        <v>391</v>
      </c>
      <c r="F184" s="275">
        <v>0.77200000000000002</v>
      </c>
      <c r="G184" s="275">
        <v>5</v>
      </c>
      <c r="J184" s="275">
        <v>3249</v>
      </c>
      <c r="K184" s="275">
        <v>0</v>
      </c>
      <c r="L184" s="275">
        <v>60.492682799999997</v>
      </c>
      <c r="M184" s="275">
        <v>64.256</v>
      </c>
      <c r="R184" s="275">
        <v>63.244</v>
      </c>
      <c r="S184" s="275" t="s">
        <v>659</v>
      </c>
      <c r="T184" s="275" t="s">
        <v>660</v>
      </c>
      <c r="U184" s="275" t="s">
        <v>688</v>
      </c>
      <c r="V184" s="275">
        <v>1.1056589999999999</v>
      </c>
      <c r="X184" s="275">
        <v>1.1796253000000001</v>
      </c>
    </row>
    <row r="185" spans="1:25" x14ac:dyDescent="0.2">
      <c r="A185" s="275" t="s">
        <v>358</v>
      </c>
      <c r="B185" s="275">
        <v>38</v>
      </c>
      <c r="C185" s="275" t="s">
        <v>359</v>
      </c>
      <c r="D185" s="275" t="s">
        <v>355</v>
      </c>
      <c r="F185" s="275">
        <v>0.78800000000000003</v>
      </c>
      <c r="G185" s="275">
        <v>1</v>
      </c>
      <c r="H185" s="275">
        <v>2831</v>
      </c>
      <c r="I185" s="275">
        <v>-2.5999999999999999E-2</v>
      </c>
      <c r="L185" s="275">
        <v>10.6151348</v>
      </c>
      <c r="M185" s="275">
        <v>55.854999999999997</v>
      </c>
      <c r="N185" s="275">
        <v>55.43</v>
      </c>
      <c r="O185" s="275" t="s">
        <v>597</v>
      </c>
      <c r="P185" s="275" t="s">
        <v>639</v>
      </c>
      <c r="Q185" s="275" t="s">
        <v>770</v>
      </c>
      <c r="W185" s="275">
        <v>0.36646299999999998</v>
      </c>
      <c r="Y185" s="275">
        <v>0.73022529999999997</v>
      </c>
    </row>
    <row r="186" spans="1:25" x14ac:dyDescent="0.2">
      <c r="A186" s="275" t="s">
        <v>358</v>
      </c>
      <c r="B186" s="275">
        <v>38</v>
      </c>
      <c r="C186" s="275" t="s">
        <v>359</v>
      </c>
      <c r="D186" s="275" t="s">
        <v>355</v>
      </c>
      <c r="F186" s="275">
        <v>0.78800000000000003</v>
      </c>
      <c r="G186" s="275">
        <v>2</v>
      </c>
      <c r="H186" s="275">
        <v>2826</v>
      </c>
      <c r="I186" s="275">
        <v>0</v>
      </c>
      <c r="L186" s="275">
        <v>10.5909014</v>
      </c>
      <c r="M186" s="275">
        <v>55.726999999999997</v>
      </c>
      <c r="N186" s="275">
        <v>55.302999999999997</v>
      </c>
      <c r="O186" s="275" t="s">
        <v>740</v>
      </c>
      <c r="P186" s="275" t="s">
        <v>729</v>
      </c>
      <c r="Q186" s="275" t="s">
        <v>771</v>
      </c>
      <c r="W186" s="275">
        <v>0.36647200000000002</v>
      </c>
      <c r="Y186" s="275">
        <v>0.73024420000000001</v>
      </c>
    </row>
    <row r="187" spans="1:25" x14ac:dyDescent="0.2">
      <c r="A187" s="275" t="s">
        <v>358</v>
      </c>
      <c r="B187" s="275">
        <v>38</v>
      </c>
      <c r="C187" s="275" t="s">
        <v>359</v>
      </c>
      <c r="D187" s="275" t="s">
        <v>355</v>
      </c>
      <c r="F187" s="275">
        <v>0.78800000000000003</v>
      </c>
      <c r="G187" s="275">
        <v>3</v>
      </c>
      <c r="H187" s="275">
        <v>3085</v>
      </c>
      <c r="I187" s="275">
        <v>7.4710000000000001</v>
      </c>
      <c r="L187" s="275">
        <v>12.504203</v>
      </c>
      <c r="M187" s="275">
        <v>65.795000000000002</v>
      </c>
      <c r="N187" s="275">
        <v>65.287999999999997</v>
      </c>
      <c r="O187" s="275" t="s">
        <v>597</v>
      </c>
      <c r="P187" s="275" t="s">
        <v>729</v>
      </c>
      <c r="Q187" s="275" t="s">
        <v>772</v>
      </c>
      <c r="W187" s="275">
        <v>0.36919999999999997</v>
      </c>
      <c r="Y187" s="275">
        <v>0.73569969999999996</v>
      </c>
    </row>
    <row r="188" spans="1:25" x14ac:dyDescent="0.2">
      <c r="A188" s="275" t="s">
        <v>358</v>
      </c>
      <c r="B188" s="275">
        <v>38</v>
      </c>
      <c r="C188" s="275" t="s">
        <v>359</v>
      </c>
      <c r="D188" s="275" t="s">
        <v>355</v>
      </c>
      <c r="F188" s="275">
        <v>0.78800000000000003</v>
      </c>
      <c r="G188" s="275">
        <v>4</v>
      </c>
      <c r="J188" s="275">
        <v>2231</v>
      </c>
      <c r="K188" s="275">
        <v>-3.9220000000000002</v>
      </c>
      <c r="L188" s="275">
        <v>48.617497899999996</v>
      </c>
      <c r="M188" s="275">
        <v>52.713000000000001</v>
      </c>
      <c r="R188" s="275">
        <v>51.881</v>
      </c>
      <c r="S188" s="275" t="s">
        <v>696</v>
      </c>
      <c r="T188" s="275" t="s">
        <v>657</v>
      </c>
      <c r="U188" s="275" t="s">
        <v>676</v>
      </c>
      <c r="V188" s="275">
        <v>1.10137</v>
      </c>
      <c r="X188" s="275">
        <v>1.1756039</v>
      </c>
    </row>
    <row r="189" spans="1:25" x14ac:dyDescent="0.2">
      <c r="A189" s="275" t="s">
        <v>358</v>
      </c>
      <c r="B189" s="275">
        <v>38</v>
      </c>
      <c r="C189" s="275" t="s">
        <v>359</v>
      </c>
      <c r="D189" s="275" t="s">
        <v>355</v>
      </c>
      <c r="F189" s="275">
        <v>0.78800000000000003</v>
      </c>
      <c r="G189" s="275">
        <v>5</v>
      </c>
      <c r="J189" s="275">
        <v>3252</v>
      </c>
      <c r="K189" s="275">
        <v>0</v>
      </c>
      <c r="L189" s="275">
        <v>59.354889999999997</v>
      </c>
      <c r="M189" s="275">
        <v>64.355000000000004</v>
      </c>
      <c r="R189" s="275">
        <v>63.34</v>
      </c>
      <c r="S189" s="275" t="s">
        <v>622</v>
      </c>
      <c r="T189" s="275" t="s">
        <v>620</v>
      </c>
      <c r="U189" s="275" t="s">
        <v>671</v>
      </c>
      <c r="V189" s="275">
        <v>1.1056589999999999</v>
      </c>
      <c r="X189" s="275">
        <v>1.1793823000000001</v>
      </c>
    </row>
    <row r="190" spans="1:25" x14ac:dyDescent="0.2">
      <c r="A190" s="275" t="s">
        <v>360</v>
      </c>
      <c r="B190" s="275">
        <v>39</v>
      </c>
      <c r="C190" s="275" t="s">
        <v>361</v>
      </c>
      <c r="D190" s="275" t="s">
        <v>355</v>
      </c>
      <c r="F190" s="275">
        <v>0.76700000000000002</v>
      </c>
      <c r="G190" s="275">
        <v>1</v>
      </c>
      <c r="H190" s="275">
        <v>2825</v>
      </c>
      <c r="I190" s="275">
        <v>2.5999999999999999E-2</v>
      </c>
      <c r="L190" s="275">
        <v>10.883106099999999</v>
      </c>
      <c r="M190" s="275">
        <v>55.738999999999997</v>
      </c>
      <c r="N190" s="275">
        <v>55.314999999999998</v>
      </c>
      <c r="O190" s="275" t="s">
        <v>597</v>
      </c>
      <c r="P190" s="275" t="s">
        <v>639</v>
      </c>
      <c r="Q190" s="275" t="s">
        <v>773</v>
      </c>
      <c r="W190" s="275">
        <v>0.36648199999999997</v>
      </c>
      <c r="Y190" s="275">
        <v>0.73045139999999997</v>
      </c>
    </row>
    <row r="191" spans="1:25" x14ac:dyDescent="0.2">
      <c r="A191" s="275" t="s">
        <v>360</v>
      </c>
      <c r="B191" s="275">
        <v>39</v>
      </c>
      <c r="C191" s="275" t="s">
        <v>361</v>
      </c>
      <c r="D191" s="275" t="s">
        <v>355</v>
      </c>
      <c r="F191" s="275">
        <v>0.76700000000000002</v>
      </c>
      <c r="G191" s="275">
        <v>2</v>
      </c>
      <c r="H191" s="275">
        <v>2829</v>
      </c>
      <c r="I191" s="275">
        <v>0</v>
      </c>
      <c r="L191" s="275">
        <v>10.893278</v>
      </c>
      <c r="M191" s="275">
        <v>55.790999999999997</v>
      </c>
      <c r="N191" s="275">
        <v>55.366</v>
      </c>
      <c r="O191" s="275" t="s">
        <v>740</v>
      </c>
      <c r="P191" s="275" t="s">
        <v>729</v>
      </c>
      <c r="Q191" s="275" t="s">
        <v>774</v>
      </c>
      <c r="W191" s="275">
        <v>0.36647200000000002</v>
      </c>
      <c r="Y191" s="275">
        <v>0.73043210000000003</v>
      </c>
    </row>
    <row r="192" spans="1:25" x14ac:dyDescent="0.2">
      <c r="A192" s="275" t="s">
        <v>360</v>
      </c>
      <c r="B192" s="275">
        <v>39</v>
      </c>
      <c r="C192" s="275" t="s">
        <v>361</v>
      </c>
      <c r="D192" s="275" t="s">
        <v>355</v>
      </c>
      <c r="F192" s="275">
        <v>0.76700000000000002</v>
      </c>
      <c r="G192" s="275">
        <v>3</v>
      </c>
      <c r="H192" s="275">
        <v>2988</v>
      </c>
      <c r="I192" s="275">
        <v>7.5069999999999997</v>
      </c>
      <c r="L192" s="275">
        <v>12.439901900000001</v>
      </c>
      <c r="M192" s="275">
        <v>63.712000000000003</v>
      </c>
      <c r="N192" s="275">
        <v>63.220999999999997</v>
      </c>
      <c r="O192" s="275" t="s">
        <v>597</v>
      </c>
      <c r="P192" s="275" t="s">
        <v>729</v>
      </c>
      <c r="Q192" s="275" t="s">
        <v>775</v>
      </c>
      <c r="W192" s="275">
        <v>0.36921300000000001</v>
      </c>
      <c r="Y192" s="275">
        <v>0.73591510000000004</v>
      </c>
    </row>
    <row r="193" spans="1:25" x14ac:dyDescent="0.2">
      <c r="A193" s="275" t="s">
        <v>360</v>
      </c>
      <c r="B193" s="275">
        <v>39</v>
      </c>
      <c r="C193" s="275" t="s">
        <v>361</v>
      </c>
      <c r="D193" s="275" t="s">
        <v>355</v>
      </c>
      <c r="F193" s="275">
        <v>0.76700000000000002</v>
      </c>
      <c r="G193" s="275">
        <v>4</v>
      </c>
      <c r="J193" s="275">
        <v>2170</v>
      </c>
      <c r="K193" s="275">
        <v>-3.8969999999999998</v>
      </c>
      <c r="L193" s="275">
        <v>48.441280999999996</v>
      </c>
      <c r="M193" s="275">
        <v>51.122</v>
      </c>
      <c r="R193" s="275">
        <v>50.316000000000003</v>
      </c>
      <c r="S193" s="275" t="s">
        <v>696</v>
      </c>
      <c r="T193" s="275" t="s">
        <v>657</v>
      </c>
      <c r="U193" s="275" t="s">
        <v>718</v>
      </c>
      <c r="V193" s="275">
        <v>1.101397</v>
      </c>
      <c r="X193" s="275">
        <v>1.1755833</v>
      </c>
    </row>
    <row r="194" spans="1:25" x14ac:dyDescent="0.2">
      <c r="A194" s="275" t="s">
        <v>360</v>
      </c>
      <c r="B194" s="275">
        <v>39</v>
      </c>
      <c r="C194" s="275" t="s">
        <v>361</v>
      </c>
      <c r="D194" s="275" t="s">
        <v>355</v>
      </c>
      <c r="F194" s="275">
        <v>0.76700000000000002</v>
      </c>
      <c r="G194" s="275">
        <v>5</v>
      </c>
      <c r="J194" s="275">
        <v>3260</v>
      </c>
      <c r="K194" s="275">
        <v>0</v>
      </c>
      <c r="L194" s="275">
        <v>61.130899900000003</v>
      </c>
      <c r="M194" s="275">
        <v>64.513999999999996</v>
      </c>
      <c r="R194" s="275">
        <v>63.497</v>
      </c>
      <c r="S194" s="275" t="s">
        <v>622</v>
      </c>
      <c r="T194" s="275" t="s">
        <v>682</v>
      </c>
      <c r="U194" s="275" t="s">
        <v>671</v>
      </c>
      <c r="V194" s="275">
        <v>1.1056589999999999</v>
      </c>
      <c r="X194" s="275">
        <v>1.1793278</v>
      </c>
    </row>
    <row r="195" spans="1:25" x14ac:dyDescent="0.2">
      <c r="A195" s="275" t="s">
        <v>208</v>
      </c>
      <c r="B195" s="275">
        <v>40</v>
      </c>
      <c r="C195" s="275" t="s">
        <v>209</v>
      </c>
      <c r="D195" s="275" t="s">
        <v>210</v>
      </c>
      <c r="F195" s="275">
        <v>0.86</v>
      </c>
      <c r="G195" s="275">
        <v>1</v>
      </c>
      <c r="H195" s="275">
        <v>2845</v>
      </c>
      <c r="I195" s="275">
        <v>2.4E-2</v>
      </c>
      <c r="L195" s="275">
        <v>9.7744280999999997</v>
      </c>
      <c r="M195" s="275">
        <v>56.13</v>
      </c>
      <c r="N195" s="275">
        <v>55.703000000000003</v>
      </c>
      <c r="O195" s="275" t="s">
        <v>601</v>
      </c>
      <c r="P195" s="275" t="s">
        <v>615</v>
      </c>
      <c r="Q195" s="275" t="s">
        <v>776</v>
      </c>
      <c r="W195" s="275">
        <v>0.366481</v>
      </c>
      <c r="Y195" s="275">
        <v>0.73020810000000003</v>
      </c>
    </row>
    <row r="196" spans="1:25" x14ac:dyDescent="0.2">
      <c r="A196" s="275" t="s">
        <v>208</v>
      </c>
      <c r="B196" s="275">
        <v>40</v>
      </c>
      <c r="C196" s="275" t="s">
        <v>209</v>
      </c>
      <c r="D196" s="275" t="s">
        <v>210</v>
      </c>
      <c r="F196" s="275">
        <v>0.86</v>
      </c>
      <c r="G196" s="275">
        <v>2</v>
      </c>
      <c r="H196" s="275">
        <v>2842</v>
      </c>
      <c r="I196" s="275">
        <v>0</v>
      </c>
      <c r="L196" s="275">
        <v>9.7631893000000005</v>
      </c>
      <c r="M196" s="275">
        <v>56.066000000000003</v>
      </c>
      <c r="N196" s="275">
        <v>55.639000000000003</v>
      </c>
      <c r="O196" s="275" t="s">
        <v>597</v>
      </c>
      <c r="P196" s="275" t="s">
        <v>639</v>
      </c>
      <c r="Q196" s="275" t="s">
        <v>777</v>
      </c>
      <c r="W196" s="275">
        <v>0.36647200000000002</v>
      </c>
      <c r="Y196" s="275">
        <v>0.73019069999999997</v>
      </c>
    </row>
    <row r="197" spans="1:25" x14ac:dyDescent="0.2">
      <c r="A197" s="275" t="s">
        <v>208</v>
      </c>
      <c r="B197" s="275">
        <v>40</v>
      </c>
      <c r="C197" s="275" t="s">
        <v>209</v>
      </c>
      <c r="D197" s="275" t="s">
        <v>210</v>
      </c>
      <c r="F197" s="275">
        <v>0.86</v>
      </c>
      <c r="G197" s="275">
        <v>3</v>
      </c>
      <c r="H197" s="275">
        <v>2792</v>
      </c>
      <c r="I197" s="275">
        <v>14.138</v>
      </c>
      <c r="L197" s="275">
        <v>10.3592932</v>
      </c>
      <c r="M197" s="275">
        <v>59.488999999999997</v>
      </c>
      <c r="N197" s="275">
        <v>59.027999999999999</v>
      </c>
      <c r="O197" s="275" t="s">
        <v>601</v>
      </c>
      <c r="P197" s="275" t="s">
        <v>639</v>
      </c>
      <c r="Q197" s="275" t="s">
        <v>778</v>
      </c>
      <c r="W197" s="275">
        <v>0.37163400000000002</v>
      </c>
      <c r="Y197" s="275">
        <v>0.74051420000000001</v>
      </c>
    </row>
    <row r="198" spans="1:25" x14ac:dyDescent="0.2">
      <c r="A198" s="275" t="s">
        <v>208</v>
      </c>
      <c r="B198" s="275">
        <v>40</v>
      </c>
      <c r="C198" s="275" t="s">
        <v>209</v>
      </c>
      <c r="D198" s="275" t="s">
        <v>210</v>
      </c>
      <c r="F198" s="275">
        <v>0.86</v>
      </c>
      <c r="G198" s="275">
        <v>4</v>
      </c>
      <c r="J198" s="275">
        <v>2279</v>
      </c>
      <c r="K198" s="275">
        <v>-14.141</v>
      </c>
      <c r="L198" s="275">
        <v>45.631686299999998</v>
      </c>
      <c r="M198" s="275">
        <v>53.996000000000002</v>
      </c>
      <c r="R198" s="275">
        <v>53.15</v>
      </c>
      <c r="S198" s="275" t="s">
        <v>696</v>
      </c>
      <c r="T198" s="275" t="s">
        <v>697</v>
      </c>
      <c r="U198" s="275" t="s">
        <v>718</v>
      </c>
      <c r="V198" s="275">
        <v>1.0901940000000001</v>
      </c>
      <c r="X198" s="275">
        <v>1.1641815</v>
      </c>
    </row>
    <row r="199" spans="1:25" x14ac:dyDescent="0.2">
      <c r="A199" s="275" t="s">
        <v>208</v>
      </c>
      <c r="B199" s="275">
        <v>40</v>
      </c>
      <c r="C199" s="275" t="s">
        <v>209</v>
      </c>
      <c r="D199" s="275" t="s">
        <v>210</v>
      </c>
      <c r="F199" s="275">
        <v>0.86</v>
      </c>
      <c r="G199" s="275">
        <v>5</v>
      </c>
      <c r="J199" s="275">
        <v>3266</v>
      </c>
      <c r="K199" s="275">
        <v>0</v>
      </c>
      <c r="L199" s="275">
        <v>54.6499381</v>
      </c>
      <c r="M199" s="275">
        <v>64.667000000000002</v>
      </c>
      <c r="R199" s="275">
        <v>63.648000000000003</v>
      </c>
      <c r="S199" s="275" t="s">
        <v>681</v>
      </c>
      <c r="T199" s="275" t="s">
        <v>682</v>
      </c>
      <c r="U199" s="275" t="s">
        <v>683</v>
      </c>
      <c r="V199" s="275">
        <v>1.1056589999999999</v>
      </c>
      <c r="X199" s="275">
        <v>1.1791986000000001</v>
      </c>
    </row>
    <row r="200" spans="1:25" x14ac:dyDescent="0.2">
      <c r="A200" s="275" t="s">
        <v>211</v>
      </c>
      <c r="B200" s="275">
        <v>41</v>
      </c>
      <c r="C200" s="275" t="s">
        <v>212</v>
      </c>
      <c r="D200" s="275" t="s">
        <v>213</v>
      </c>
      <c r="F200" s="275">
        <v>0.81</v>
      </c>
      <c r="G200" s="275">
        <v>1</v>
      </c>
      <c r="H200" s="275">
        <v>2844</v>
      </c>
      <c r="I200" s="275">
        <v>2.1000000000000001E-2</v>
      </c>
      <c r="L200" s="275">
        <v>10.369657699999999</v>
      </c>
      <c r="M200" s="275">
        <v>56.085999999999999</v>
      </c>
      <c r="N200" s="275">
        <v>55.66</v>
      </c>
      <c r="O200" s="275" t="s">
        <v>601</v>
      </c>
      <c r="P200" s="275" t="s">
        <v>615</v>
      </c>
      <c r="Q200" s="275" t="s">
        <v>779</v>
      </c>
      <c r="W200" s="275">
        <v>0.36647999999999997</v>
      </c>
      <c r="Y200" s="275">
        <v>0.73023570000000004</v>
      </c>
    </row>
    <row r="201" spans="1:25" x14ac:dyDescent="0.2">
      <c r="A201" s="275" t="s">
        <v>211</v>
      </c>
      <c r="B201" s="275">
        <v>41</v>
      </c>
      <c r="C201" s="275" t="s">
        <v>212</v>
      </c>
      <c r="D201" s="275" t="s">
        <v>213</v>
      </c>
      <c r="F201" s="275">
        <v>0.81</v>
      </c>
      <c r="G201" s="275">
        <v>2</v>
      </c>
      <c r="H201" s="275">
        <v>2844</v>
      </c>
      <c r="I201" s="275">
        <v>0</v>
      </c>
      <c r="L201" s="275">
        <v>10.3600516</v>
      </c>
      <c r="M201" s="275">
        <v>56.033999999999999</v>
      </c>
      <c r="N201" s="275">
        <v>55.607999999999997</v>
      </c>
      <c r="O201" s="275" t="s">
        <v>597</v>
      </c>
      <c r="P201" s="275" t="s">
        <v>639</v>
      </c>
      <c r="Q201" s="275" t="s">
        <v>780</v>
      </c>
      <c r="W201" s="275">
        <v>0.36647200000000002</v>
      </c>
      <c r="Y201" s="275">
        <v>0.7302206</v>
      </c>
    </row>
    <row r="202" spans="1:25" x14ac:dyDescent="0.2">
      <c r="A202" s="275" t="s">
        <v>211</v>
      </c>
      <c r="B202" s="275">
        <v>41</v>
      </c>
      <c r="C202" s="275" t="s">
        <v>212</v>
      </c>
      <c r="D202" s="275" t="s">
        <v>213</v>
      </c>
      <c r="F202" s="275">
        <v>0.81</v>
      </c>
      <c r="G202" s="275">
        <v>3</v>
      </c>
      <c r="H202" s="275">
        <v>2460</v>
      </c>
      <c r="I202" s="275">
        <v>13.093999999999999</v>
      </c>
      <c r="L202" s="275">
        <v>9.7460280000000008</v>
      </c>
      <c r="M202" s="275">
        <v>52.713000000000001</v>
      </c>
      <c r="N202" s="275">
        <v>52.305999999999997</v>
      </c>
      <c r="O202" s="275" t="s">
        <v>601</v>
      </c>
      <c r="P202" s="275" t="s">
        <v>639</v>
      </c>
      <c r="Q202" s="275" t="s">
        <v>755</v>
      </c>
      <c r="W202" s="275">
        <v>0.371253</v>
      </c>
      <c r="Y202" s="275">
        <v>0.7397821</v>
      </c>
    </row>
    <row r="203" spans="1:25" x14ac:dyDescent="0.2">
      <c r="A203" s="275" t="s">
        <v>211</v>
      </c>
      <c r="B203" s="275">
        <v>41</v>
      </c>
      <c r="C203" s="275" t="s">
        <v>212</v>
      </c>
      <c r="D203" s="275" t="s">
        <v>213</v>
      </c>
      <c r="F203" s="275">
        <v>0.81</v>
      </c>
      <c r="G203" s="275">
        <v>4</v>
      </c>
      <c r="J203" s="275">
        <v>1989</v>
      </c>
      <c r="K203" s="275">
        <v>-15.516</v>
      </c>
      <c r="L203" s="275">
        <v>42.0762468</v>
      </c>
      <c r="M203" s="275">
        <v>46.893999999999998</v>
      </c>
      <c r="R203" s="275">
        <v>46.16</v>
      </c>
      <c r="S203" s="275" t="s">
        <v>696</v>
      </c>
      <c r="T203" s="275" t="s">
        <v>697</v>
      </c>
      <c r="U203" s="275" t="s">
        <v>718</v>
      </c>
      <c r="V203" s="275">
        <v>1.0886899999999999</v>
      </c>
      <c r="X203" s="275">
        <v>1.1627204</v>
      </c>
    </row>
    <row r="204" spans="1:25" x14ac:dyDescent="0.2">
      <c r="A204" s="275" t="s">
        <v>211</v>
      </c>
      <c r="B204" s="275">
        <v>41</v>
      </c>
      <c r="C204" s="275" t="s">
        <v>212</v>
      </c>
      <c r="D204" s="275" t="s">
        <v>213</v>
      </c>
      <c r="F204" s="275">
        <v>0.81</v>
      </c>
      <c r="G204" s="275">
        <v>5</v>
      </c>
      <c r="J204" s="275">
        <v>3267</v>
      </c>
      <c r="K204" s="275">
        <v>0</v>
      </c>
      <c r="L204" s="275">
        <v>57.860433899999997</v>
      </c>
      <c r="M204" s="275">
        <v>64.486000000000004</v>
      </c>
      <c r="R204" s="275">
        <v>63.47</v>
      </c>
      <c r="S204" s="275" t="s">
        <v>659</v>
      </c>
      <c r="T204" s="275" t="s">
        <v>660</v>
      </c>
      <c r="U204" s="275" t="s">
        <v>671</v>
      </c>
      <c r="V204" s="275">
        <v>1.1056589999999999</v>
      </c>
      <c r="X204" s="275">
        <v>1.1792364</v>
      </c>
    </row>
    <row r="205" spans="1:25" x14ac:dyDescent="0.2">
      <c r="A205" s="275" t="s">
        <v>214</v>
      </c>
      <c r="B205" s="275">
        <v>42</v>
      </c>
      <c r="C205" s="275" t="s">
        <v>215</v>
      </c>
      <c r="D205" s="275" t="s">
        <v>216</v>
      </c>
      <c r="F205" s="275">
        <v>0.84</v>
      </c>
      <c r="G205" s="275">
        <v>1</v>
      </c>
      <c r="H205" s="275">
        <v>2849</v>
      </c>
      <c r="I205" s="275">
        <v>2.8000000000000001E-2</v>
      </c>
      <c r="L205" s="275">
        <v>10.0281</v>
      </c>
      <c r="M205" s="275">
        <v>56.247999999999998</v>
      </c>
      <c r="N205" s="275">
        <v>55.82</v>
      </c>
      <c r="O205" s="275" t="s">
        <v>601</v>
      </c>
      <c r="P205" s="275" t="s">
        <v>615</v>
      </c>
      <c r="Q205" s="275" t="s">
        <v>781</v>
      </c>
      <c r="W205" s="275">
        <v>0.36648199999999997</v>
      </c>
      <c r="Y205" s="275">
        <v>0.73019970000000001</v>
      </c>
    </row>
    <row r="206" spans="1:25" x14ac:dyDescent="0.2">
      <c r="A206" s="275" t="s">
        <v>214</v>
      </c>
      <c r="B206" s="275">
        <v>42</v>
      </c>
      <c r="C206" s="275" t="s">
        <v>215</v>
      </c>
      <c r="D206" s="275" t="s">
        <v>216</v>
      </c>
      <c r="F206" s="275">
        <v>0.84</v>
      </c>
      <c r="G206" s="275">
        <v>2</v>
      </c>
      <c r="H206" s="275">
        <v>2849</v>
      </c>
      <c r="I206" s="275">
        <v>0</v>
      </c>
      <c r="L206" s="275">
        <v>10.0264314</v>
      </c>
      <c r="M206" s="275">
        <v>56.238999999999997</v>
      </c>
      <c r="N206" s="275">
        <v>55.811</v>
      </c>
      <c r="O206" s="275" t="s">
        <v>597</v>
      </c>
      <c r="P206" s="275" t="s">
        <v>639</v>
      </c>
      <c r="Q206" s="275" t="s">
        <v>782</v>
      </c>
      <c r="W206" s="275">
        <v>0.36647200000000002</v>
      </c>
      <c r="Y206" s="275">
        <v>0.73017949999999998</v>
      </c>
    </row>
    <row r="207" spans="1:25" x14ac:dyDescent="0.2">
      <c r="A207" s="275" t="s">
        <v>214</v>
      </c>
      <c r="B207" s="275">
        <v>42</v>
      </c>
      <c r="C207" s="275" t="s">
        <v>215</v>
      </c>
      <c r="D207" s="275" t="s">
        <v>216</v>
      </c>
      <c r="F207" s="275">
        <v>0.84</v>
      </c>
      <c r="G207" s="275">
        <v>3</v>
      </c>
      <c r="H207" s="275">
        <v>2459</v>
      </c>
      <c r="I207" s="275">
        <v>13.534000000000001</v>
      </c>
      <c r="L207" s="275">
        <v>9.3922035000000008</v>
      </c>
      <c r="M207" s="275">
        <v>52.680999999999997</v>
      </c>
      <c r="N207" s="275">
        <v>52.273000000000003</v>
      </c>
      <c r="O207" s="275" t="s">
        <v>601</v>
      </c>
      <c r="P207" s="275" t="s">
        <v>639</v>
      </c>
      <c r="Q207" s="275" t="s">
        <v>783</v>
      </c>
      <c r="W207" s="275">
        <v>0.37141400000000002</v>
      </c>
      <c r="Y207" s="275">
        <v>0.74006190000000005</v>
      </c>
    </row>
    <row r="208" spans="1:25" x14ac:dyDescent="0.2">
      <c r="A208" s="275" t="s">
        <v>214</v>
      </c>
      <c r="B208" s="275">
        <v>42</v>
      </c>
      <c r="C208" s="275" t="s">
        <v>215</v>
      </c>
      <c r="D208" s="275" t="s">
        <v>216</v>
      </c>
      <c r="F208" s="275">
        <v>0.84</v>
      </c>
      <c r="G208" s="275">
        <v>4</v>
      </c>
      <c r="J208" s="275">
        <v>2073</v>
      </c>
      <c r="K208" s="275">
        <v>-14.256</v>
      </c>
      <c r="L208" s="275">
        <v>42.555117799999998</v>
      </c>
      <c r="M208" s="275">
        <v>49.183999999999997</v>
      </c>
      <c r="R208" s="275">
        <v>48.414000000000001</v>
      </c>
      <c r="S208" s="275" t="s">
        <v>696</v>
      </c>
      <c r="T208" s="275" t="s">
        <v>697</v>
      </c>
      <c r="U208" s="275" t="s">
        <v>718</v>
      </c>
      <c r="V208" s="275">
        <v>1.090068</v>
      </c>
      <c r="X208" s="275">
        <v>1.1641005</v>
      </c>
    </row>
    <row r="209" spans="1:25" x14ac:dyDescent="0.2">
      <c r="A209" s="275" t="s">
        <v>214</v>
      </c>
      <c r="B209" s="275">
        <v>42</v>
      </c>
      <c r="C209" s="275" t="s">
        <v>215</v>
      </c>
      <c r="D209" s="275" t="s">
        <v>216</v>
      </c>
      <c r="F209" s="275">
        <v>0.84</v>
      </c>
      <c r="G209" s="275">
        <v>5</v>
      </c>
      <c r="J209" s="275">
        <v>3280</v>
      </c>
      <c r="K209" s="275">
        <v>0</v>
      </c>
      <c r="L209" s="275">
        <v>56.112825999999998</v>
      </c>
      <c r="M209" s="275">
        <v>64.853999999999999</v>
      </c>
      <c r="R209" s="275">
        <v>63.832000000000001</v>
      </c>
      <c r="S209" s="275" t="s">
        <v>622</v>
      </c>
      <c r="T209" s="275" t="s">
        <v>620</v>
      </c>
      <c r="U209" s="275" t="s">
        <v>671</v>
      </c>
      <c r="V209" s="275">
        <v>1.1056589999999999</v>
      </c>
      <c r="X209" s="275">
        <v>1.1792357</v>
      </c>
    </row>
    <row r="210" spans="1:25" x14ac:dyDescent="0.2">
      <c r="A210" s="275" t="s">
        <v>217</v>
      </c>
      <c r="B210" s="275">
        <v>43</v>
      </c>
      <c r="C210" s="275" t="s">
        <v>218</v>
      </c>
      <c r="D210" s="275" t="s">
        <v>219</v>
      </c>
      <c r="F210" s="275">
        <v>0.82</v>
      </c>
      <c r="G210" s="275">
        <v>1</v>
      </c>
      <c r="H210" s="275">
        <v>2856</v>
      </c>
      <c r="I210" s="275">
        <v>-1.7000000000000001E-2</v>
      </c>
      <c r="L210" s="275">
        <v>10.2955778</v>
      </c>
      <c r="M210" s="275">
        <v>56.372999999999998</v>
      </c>
      <c r="N210" s="275">
        <v>55.944000000000003</v>
      </c>
      <c r="O210" s="275" t="s">
        <v>601</v>
      </c>
      <c r="P210" s="275" t="s">
        <v>615</v>
      </c>
      <c r="Q210" s="275" t="s">
        <v>784</v>
      </c>
      <c r="W210" s="275">
        <v>0.36646600000000001</v>
      </c>
      <c r="Y210" s="275">
        <v>0.730236</v>
      </c>
    </row>
    <row r="211" spans="1:25" x14ac:dyDescent="0.2">
      <c r="A211" s="275" t="s">
        <v>217</v>
      </c>
      <c r="B211" s="275">
        <v>43</v>
      </c>
      <c r="C211" s="275" t="s">
        <v>218</v>
      </c>
      <c r="D211" s="275" t="s">
        <v>219</v>
      </c>
      <c r="F211" s="275">
        <v>0.82</v>
      </c>
      <c r="G211" s="275">
        <v>2</v>
      </c>
      <c r="H211" s="275">
        <v>2856</v>
      </c>
      <c r="I211" s="275">
        <v>0</v>
      </c>
      <c r="L211" s="275">
        <v>10.298240399999999</v>
      </c>
      <c r="M211" s="275">
        <v>56.387999999999998</v>
      </c>
      <c r="N211" s="275">
        <v>55.959000000000003</v>
      </c>
      <c r="O211" s="275" t="s">
        <v>601</v>
      </c>
      <c r="P211" s="275" t="s">
        <v>639</v>
      </c>
      <c r="Q211" s="275" t="s">
        <v>785</v>
      </c>
      <c r="W211" s="275">
        <v>0.36647200000000002</v>
      </c>
      <c r="Y211" s="275">
        <v>0.73024809999999996</v>
      </c>
    </row>
    <row r="212" spans="1:25" x14ac:dyDescent="0.2">
      <c r="A212" s="275" t="s">
        <v>217</v>
      </c>
      <c r="B212" s="275">
        <v>43</v>
      </c>
      <c r="C212" s="275" t="s">
        <v>218</v>
      </c>
      <c r="D212" s="275" t="s">
        <v>219</v>
      </c>
      <c r="F212" s="275">
        <v>0.82</v>
      </c>
      <c r="G212" s="275">
        <v>3</v>
      </c>
      <c r="H212" s="275">
        <v>2594</v>
      </c>
      <c r="I212" s="275">
        <v>13.599</v>
      </c>
      <c r="L212" s="275">
        <v>10.1090822</v>
      </c>
      <c r="M212" s="275">
        <v>55.351999999999997</v>
      </c>
      <c r="N212" s="275">
        <v>54.923000000000002</v>
      </c>
      <c r="O212" s="275" t="s">
        <v>601</v>
      </c>
      <c r="P212" s="275" t="s">
        <v>639</v>
      </c>
      <c r="Q212" s="275" t="s">
        <v>786</v>
      </c>
      <c r="W212" s="275">
        <v>0.37143700000000002</v>
      </c>
      <c r="Y212" s="275">
        <v>0.74017849999999996</v>
      </c>
    </row>
    <row r="213" spans="1:25" x14ac:dyDescent="0.2">
      <c r="A213" s="275" t="s">
        <v>217</v>
      </c>
      <c r="B213" s="275">
        <v>43</v>
      </c>
      <c r="C213" s="275" t="s">
        <v>218</v>
      </c>
      <c r="D213" s="275" t="s">
        <v>219</v>
      </c>
      <c r="F213" s="275">
        <v>0.82</v>
      </c>
      <c r="G213" s="275">
        <v>4</v>
      </c>
      <c r="J213" s="275">
        <v>2146</v>
      </c>
      <c r="K213" s="275">
        <v>-14.143000000000001</v>
      </c>
      <c r="L213" s="275">
        <v>44.934686300000003</v>
      </c>
      <c r="M213" s="275">
        <v>50.698</v>
      </c>
      <c r="R213" s="275">
        <v>49.904000000000003</v>
      </c>
      <c r="S213" s="275" t="s">
        <v>696</v>
      </c>
      <c r="T213" s="275" t="s">
        <v>697</v>
      </c>
      <c r="U213" s="275" t="s">
        <v>718</v>
      </c>
      <c r="V213" s="275">
        <v>1.0901909999999999</v>
      </c>
      <c r="X213" s="275">
        <v>1.1641722000000001</v>
      </c>
    </row>
    <row r="214" spans="1:25" x14ac:dyDescent="0.2">
      <c r="A214" s="275" t="s">
        <v>217</v>
      </c>
      <c r="B214" s="275">
        <v>43</v>
      </c>
      <c r="C214" s="275" t="s">
        <v>218</v>
      </c>
      <c r="D214" s="275" t="s">
        <v>219</v>
      </c>
      <c r="F214" s="275">
        <v>0.82</v>
      </c>
      <c r="G214" s="275">
        <v>5</v>
      </c>
      <c r="J214" s="275">
        <v>3275</v>
      </c>
      <c r="K214" s="275">
        <v>0</v>
      </c>
      <c r="L214" s="275">
        <v>57.421009099999999</v>
      </c>
      <c r="M214" s="275">
        <v>64.786000000000001</v>
      </c>
      <c r="R214" s="275">
        <v>63.765000000000001</v>
      </c>
      <c r="S214" s="275" t="s">
        <v>622</v>
      </c>
      <c r="T214" s="275" t="s">
        <v>620</v>
      </c>
      <c r="U214" s="275" t="s">
        <v>683</v>
      </c>
      <c r="V214" s="275">
        <v>1.1056589999999999</v>
      </c>
      <c r="X214" s="275">
        <v>1.1791788999999999</v>
      </c>
    </row>
    <row r="215" spans="1:25" x14ac:dyDescent="0.2">
      <c r="A215" s="275" t="s">
        <v>220</v>
      </c>
      <c r="B215" s="275">
        <v>44</v>
      </c>
      <c r="C215" s="275" t="s">
        <v>221</v>
      </c>
      <c r="D215" s="275" t="s">
        <v>222</v>
      </c>
      <c r="F215" s="275">
        <v>0.77</v>
      </c>
      <c r="G215" s="275">
        <v>1</v>
      </c>
      <c r="H215" s="275">
        <v>2845</v>
      </c>
      <c r="I215" s="275">
        <v>-1.7000000000000001E-2</v>
      </c>
      <c r="L215" s="275">
        <v>10.928928300000001</v>
      </c>
      <c r="M215" s="275">
        <v>56.192</v>
      </c>
      <c r="N215" s="275">
        <v>55.765000000000001</v>
      </c>
      <c r="O215" s="275" t="s">
        <v>601</v>
      </c>
      <c r="P215" s="275" t="s">
        <v>615</v>
      </c>
      <c r="Q215" s="275" t="s">
        <v>787</v>
      </c>
      <c r="W215" s="275">
        <v>0.36646600000000001</v>
      </c>
      <c r="Y215" s="275">
        <v>0.73019920000000005</v>
      </c>
    </row>
    <row r="216" spans="1:25" x14ac:dyDescent="0.2">
      <c r="A216" s="275" t="s">
        <v>220</v>
      </c>
      <c r="B216" s="275">
        <v>44</v>
      </c>
      <c r="C216" s="275" t="s">
        <v>221</v>
      </c>
      <c r="D216" s="275" t="s">
        <v>222</v>
      </c>
      <c r="F216" s="275">
        <v>0.77</v>
      </c>
      <c r="G216" s="275">
        <v>2</v>
      </c>
      <c r="H216" s="275">
        <v>2846</v>
      </c>
      <c r="I216" s="275">
        <v>0</v>
      </c>
      <c r="L216" s="275">
        <v>10.933134000000001</v>
      </c>
      <c r="M216" s="275">
        <v>56.213999999999999</v>
      </c>
      <c r="N216" s="275">
        <v>55.786000000000001</v>
      </c>
      <c r="O216" s="275" t="s">
        <v>597</v>
      </c>
      <c r="P216" s="275" t="s">
        <v>639</v>
      </c>
      <c r="Q216" s="275" t="s">
        <v>788</v>
      </c>
      <c r="W216" s="275">
        <v>0.36647200000000002</v>
      </c>
      <c r="Y216" s="275">
        <v>0.73021190000000002</v>
      </c>
    </row>
    <row r="217" spans="1:25" x14ac:dyDescent="0.2">
      <c r="A217" s="275" t="s">
        <v>220</v>
      </c>
      <c r="B217" s="275">
        <v>44</v>
      </c>
      <c r="C217" s="275" t="s">
        <v>221</v>
      </c>
      <c r="D217" s="275" t="s">
        <v>222</v>
      </c>
      <c r="F217" s="275">
        <v>0.77</v>
      </c>
      <c r="G217" s="275">
        <v>3</v>
      </c>
      <c r="H217" s="275">
        <v>2666</v>
      </c>
      <c r="I217" s="275">
        <v>14.59</v>
      </c>
      <c r="L217" s="275">
        <v>11.0906568</v>
      </c>
      <c r="M217" s="275">
        <v>57.024000000000001</v>
      </c>
      <c r="N217" s="275">
        <v>56.582000000000001</v>
      </c>
      <c r="O217" s="275" t="s">
        <v>601</v>
      </c>
      <c r="P217" s="275" t="s">
        <v>639</v>
      </c>
      <c r="Q217" s="275" t="s">
        <v>720</v>
      </c>
      <c r="W217" s="275">
        <v>0.37179899999999999</v>
      </c>
      <c r="Y217" s="275">
        <v>0.74086580000000002</v>
      </c>
    </row>
    <row r="218" spans="1:25" x14ac:dyDescent="0.2">
      <c r="A218" s="275" t="s">
        <v>220</v>
      </c>
      <c r="B218" s="275">
        <v>44</v>
      </c>
      <c r="C218" s="275" t="s">
        <v>221</v>
      </c>
      <c r="D218" s="275" t="s">
        <v>222</v>
      </c>
      <c r="F218" s="275">
        <v>0.77</v>
      </c>
      <c r="G218" s="275">
        <v>4</v>
      </c>
      <c r="J218" s="275">
        <v>2067</v>
      </c>
      <c r="K218" s="275">
        <v>-13.631</v>
      </c>
      <c r="L218" s="275">
        <v>46.055522600000003</v>
      </c>
      <c r="M218" s="275">
        <v>48.793999999999997</v>
      </c>
      <c r="R218" s="275">
        <v>48.03</v>
      </c>
      <c r="S218" s="275" t="s">
        <v>696</v>
      </c>
      <c r="T218" s="275" t="s">
        <v>697</v>
      </c>
      <c r="U218" s="275" t="s">
        <v>718</v>
      </c>
      <c r="V218" s="275">
        <v>1.0907519999999999</v>
      </c>
      <c r="X218" s="275">
        <v>1.1648267000000001</v>
      </c>
    </row>
    <row r="219" spans="1:25" x14ac:dyDescent="0.2">
      <c r="A219" s="275" t="s">
        <v>220</v>
      </c>
      <c r="B219" s="275">
        <v>44</v>
      </c>
      <c r="C219" s="275" t="s">
        <v>221</v>
      </c>
      <c r="D219" s="275" t="s">
        <v>222</v>
      </c>
      <c r="F219" s="275">
        <v>0.77</v>
      </c>
      <c r="G219" s="275">
        <v>5</v>
      </c>
      <c r="J219" s="275">
        <v>3250</v>
      </c>
      <c r="K219" s="275">
        <v>0</v>
      </c>
      <c r="L219" s="275">
        <v>60.735721300000002</v>
      </c>
      <c r="M219" s="275">
        <v>64.346999999999994</v>
      </c>
      <c r="R219" s="275">
        <v>63.334000000000003</v>
      </c>
      <c r="S219" s="275" t="s">
        <v>622</v>
      </c>
      <c r="T219" s="275" t="s">
        <v>660</v>
      </c>
      <c r="U219" s="275" t="s">
        <v>671</v>
      </c>
      <c r="V219" s="275">
        <v>1.1056589999999999</v>
      </c>
      <c r="X219" s="275">
        <v>1.1792746000000001</v>
      </c>
    </row>
    <row r="220" spans="1:25" x14ac:dyDescent="0.2">
      <c r="A220" s="275" t="s">
        <v>223</v>
      </c>
      <c r="B220" s="275">
        <v>45</v>
      </c>
      <c r="C220" s="275" t="s">
        <v>224</v>
      </c>
      <c r="D220" s="275" t="s">
        <v>225</v>
      </c>
      <c r="F220" s="275">
        <v>0.75</v>
      </c>
      <c r="G220" s="275">
        <v>1</v>
      </c>
      <c r="H220" s="275">
        <v>2825</v>
      </c>
      <c r="I220" s="275">
        <v>1.4999999999999999E-2</v>
      </c>
      <c r="L220" s="275">
        <v>11.131458200000001</v>
      </c>
      <c r="M220" s="275">
        <v>55.747</v>
      </c>
      <c r="N220" s="275">
        <v>55.323</v>
      </c>
      <c r="O220" s="275" t="s">
        <v>601</v>
      </c>
      <c r="P220" s="275" t="s">
        <v>639</v>
      </c>
      <c r="Q220" s="275" t="s">
        <v>789</v>
      </c>
      <c r="W220" s="275">
        <v>0.36647800000000003</v>
      </c>
      <c r="Y220" s="275">
        <v>0.73046800000000001</v>
      </c>
    </row>
    <row r="221" spans="1:25" x14ac:dyDescent="0.2">
      <c r="A221" s="275" t="s">
        <v>223</v>
      </c>
      <c r="B221" s="275">
        <v>45</v>
      </c>
      <c r="C221" s="275" t="s">
        <v>224</v>
      </c>
      <c r="D221" s="275" t="s">
        <v>225</v>
      </c>
      <c r="F221" s="275">
        <v>0.75</v>
      </c>
      <c r="G221" s="275">
        <v>2</v>
      </c>
      <c r="H221" s="275">
        <v>2822</v>
      </c>
      <c r="I221" s="275">
        <v>0</v>
      </c>
      <c r="L221" s="275">
        <v>11.122794900000001</v>
      </c>
      <c r="M221" s="275">
        <v>55.704000000000001</v>
      </c>
      <c r="N221" s="275">
        <v>55.28</v>
      </c>
      <c r="O221" s="275" t="s">
        <v>597</v>
      </c>
      <c r="P221" s="275" t="s">
        <v>639</v>
      </c>
      <c r="Q221" s="275" t="s">
        <v>790</v>
      </c>
      <c r="W221" s="275">
        <v>0.36647200000000002</v>
      </c>
      <c r="Y221" s="275">
        <v>0.73045669999999996</v>
      </c>
    </row>
    <row r="222" spans="1:25" x14ac:dyDescent="0.2">
      <c r="A222" s="275" t="s">
        <v>223</v>
      </c>
      <c r="B222" s="275">
        <v>45</v>
      </c>
      <c r="C222" s="275" t="s">
        <v>224</v>
      </c>
      <c r="D222" s="275" t="s">
        <v>225</v>
      </c>
      <c r="F222" s="275">
        <v>0.75</v>
      </c>
      <c r="G222" s="275">
        <v>3</v>
      </c>
      <c r="H222" s="275">
        <v>2413</v>
      </c>
      <c r="I222" s="275">
        <v>14.430999999999999</v>
      </c>
      <c r="L222" s="275">
        <v>10.3136355</v>
      </c>
      <c r="M222" s="275">
        <v>51.651000000000003</v>
      </c>
      <c r="N222" s="275">
        <v>51.250999999999998</v>
      </c>
      <c r="O222" s="275" t="s">
        <v>597</v>
      </c>
      <c r="P222" s="275" t="s">
        <v>729</v>
      </c>
      <c r="Q222" s="275" t="s">
        <v>791</v>
      </c>
      <c r="W222" s="275">
        <v>0.37174099999999999</v>
      </c>
      <c r="Y222" s="275">
        <v>0.74099780000000004</v>
      </c>
    </row>
    <row r="223" spans="1:25" x14ac:dyDescent="0.2">
      <c r="A223" s="275" t="s">
        <v>223</v>
      </c>
      <c r="B223" s="275">
        <v>45</v>
      </c>
      <c r="C223" s="275" t="s">
        <v>224</v>
      </c>
      <c r="D223" s="275" t="s">
        <v>225</v>
      </c>
      <c r="F223" s="275">
        <v>0.75</v>
      </c>
      <c r="G223" s="275">
        <v>4</v>
      </c>
      <c r="J223" s="275">
        <v>1962</v>
      </c>
      <c r="K223" s="275">
        <v>-12.182</v>
      </c>
      <c r="L223" s="275">
        <v>44.867272100000001</v>
      </c>
      <c r="M223" s="275">
        <v>46.301000000000002</v>
      </c>
      <c r="R223" s="275">
        <v>45.573999999999998</v>
      </c>
      <c r="S223" s="275" t="s">
        <v>696</v>
      </c>
      <c r="T223" s="275" t="s">
        <v>657</v>
      </c>
      <c r="U223" s="275" t="s">
        <v>718</v>
      </c>
      <c r="V223" s="275">
        <v>1.092336</v>
      </c>
      <c r="X223" s="275">
        <v>1.1665274999999999</v>
      </c>
    </row>
    <row r="224" spans="1:25" x14ac:dyDescent="0.2">
      <c r="A224" s="275" t="s">
        <v>223</v>
      </c>
      <c r="B224" s="275">
        <v>45</v>
      </c>
      <c r="C224" s="275" t="s">
        <v>224</v>
      </c>
      <c r="D224" s="275" t="s">
        <v>225</v>
      </c>
      <c r="F224" s="275">
        <v>0.75</v>
      </c>
      <c r="G224" s="275">
        <v>5</v>
      </c>
      <c r="J224" s="275">
        <v>3244</v>
      </c>
      <c r="K224" s="275">
        <v>0</v>
      </c>
      <c r="L224" s="275">
        <v>62.192982800000003</v>
      </c>
      <c r="M224" s="275">
        <v>64.180000000000007</v>
      </c>
      <c r="R224" s="275">
        <v>63.168999999999997</v>
      </c>
      <c r="S224" s="275" t="s">
        <v>659</v>
      </c>
      <c r="T224" s="275" t="s">
        <v>660</v>
      </c>
      <c r="U224" s="275" t="s">
        <v>688</v>
      </c>
      <c r="V224" s="275">
        <v>1.1056589999999999</v>
      </c>
      <c r="X224" s="275">
        <v>1.1793652999999999</v>
      </c>
    </row>
    <row r="225" spans="1:25" x14ac:dyDescent="0.2">
      <c r="A225" s="275" t="s">
        <v>226</v>
      </c>
      <c r="B225" s="275">
        <v>46</v>
      </c>
      <c r="C225" s="275" t="s">
        <v>227</v>
      </c>
      <c r="D225" s="275" t="s">
        <v>228</v>
      </c>
      <c r="F225" s="275">
        <v>0.8</v>
      </c>
      <c r="G225" s="275">
        <v>1</v>
      </c>
      <c r="H225" s="275">
        <v>2821</v>
      </c>
      <c r="I225" s="275">
        <v>-1.4E-2</v>
      </c>
      <c r="L225" s="275">
        <v>10.422732</v>
      </c>
      <c r="M225" s="275">
        <v>55.677999999999997</v>
      </c>
      <c r="N225" s="275">
        <v>55.253999999999998</v>
      </c>
      <c r="O225" s="275" t="s">
        <v>597</v>
      </c>
      <c r="P225" s="275" t="s">
        <v>639</v>
      </c>
      <c r="Q225" s="275" t="s">
        <v>783</v>
      </c>
      <c r="W225" s="275">
        <v>0.36646699999999999</v>
      </c>
      <c r="Y225" s="275">
        <v>0.73047819999999997</v>
      </c>
    </row>
    <row r="226" spans="1:25" x14ac:dyDescent="0.2">
      <c r="A226" s="275" t="s">
        <v>226</v>
      </c>
      <c r="B226" s="275">
        <v>46</v>
      </c>
      <c r="C226" s="275" t="s">
        <v>227</v>
      </c>
      <c r="D226" s="275" t="s">
        <v>228</v>
      </c>
      <c r="F226" s="275">
        <v>0.8</v>
      </c>
      <c r="G226" s="275">
        <v>2</v>
      </c>
      <c r="H226" s="275">
        <v>2822</v>
      </c>
      <c r="I226" s="275">
        <v>0</v>
      </c>
      <c r="L226" s="275">
        <v>10.422853399999999</v>
      </c>
      <c r="M226" s="275">
        <v>55.677999999999997</v>
      </c>
      <c r="N226" s="275">
        <v>55.255000000000003</v>
      </c>
      <c r="O226" s="275" t="s">
        <v>740</v>
      </c>
      <c r="P226" s="275" t="s">
        <v>729</v>
      </c>
      <c r="Q226" s="275" t="s">
        <v>792</v>
      </c>
      <c r="W226" s="275">
        <v>0.36647200000000002</v>
      </c>
      <c r="Y226" s="275">
        <v>0.73048869999999999</v>
      </c>
    </row>
    <row r="227" spans="1:25" x14ac:dyDescent="0.2">
      <c r="A227" s="275" t="s">
        <v>226</v>
      </c>
      <c r="B227" s="275">
        <v>46</v>
      </c>
      <c r="C227" s="275" t="s">
        <v>227</v>
      </c>
      <c r="D227" s="275" t="s">
        <v>228</v>
      </c>
      <c r="F227" s="275">
        <v>0.8</v>
      </c>
      <c r="G227" s="275">
        <v>3</v>
      </c>
      <c r="H227" s="275">
        <v>2561</v>
      </c>
      <c r="I227" s="275">
        <v>14.481</v>
      </c>
      <c r="L227" s="275">
        <v>10.290996700000001</v>
      </c>
      <c r="M227" s="275">
        <v>54.973999999999997</v>
      </c>
      <c r="N227" s="275">
        <v>54.548000000000002</v>
      </c>
      <c r="O227" s="275" t="s">
        <v>597</v>
      </c>
      <c r="P227" s="275" t="s">
        <v>729</v>
      </c>
      <c r="Q227" s="275" t="s">
        <v>746</v>
      </c>
      <c r="W227" s="275">
        <v>0.37175900000000001</v>
      </c>
      <c r="Y227" s="275">
        <v>0.74106709999999998</v>
      </c>
    </row>
    <row r="228" spans="1:25" x14ac:dyDescent="0.2">
      <c r="A228" s="275" t="s">
        <v>226</v>
      </c>
      <c r="B228" s="275">
        <v>46</v>
      </c>
      <c r="C228" s="275" t="s">
        <v>227</v>
      </c>
      <c r="D228" s="275" t="s">
        <v>228</v>
      </c>
      <c r="F228" s="275">
        <v>0.8</v>
      </c>
      <c r="G228" s="275">
        <v>4</v>
      </c>
      <c r="J228" s="275">
        <v>2002</v>
      </c>
      <c r="K228" s="275">
        <v>-12.029</v>
      </c>
      <c r="L228" s="275">
        <v>43.217565399999998</v>
      </c>
      <c r="M228" s="275">
        <v>47.572000000000003</v>
      </c>
      <c r="R228" s="275">
        <v>46.825000000000003</v>
      </c>
      <c r="S228" s="275" t="s">
        <v>696</v>
      </c>
      <c r="T228" s="275" t="s">
        <v>657</v>
      </c>
      <c r="U228" s="275" t="s">
        <v>718</v>
      </c>
      <c r="V228" s="275">
        <v>1.0925039999999999</v>
      </c>
      <c r="X228" s="275">
        <v>1.1666961</v>
      </c>
    </row>
    <row r="229" spans="1:25" x14ac:dyDescent="0.2">
      <c r="A229" s="275" t="s">
        <v>226</v>
      </c>
      <c r="B229" s="275">
        <v>46</v>
      </c>
      <c r="C229" s="275" t="s">
        <v>227</v>
      </c>
      <c r="D229" s="275" t="s">
        <v>228</v>
      </c>
      <c r="F229" s="275">
        <v>0.8</v>
      </c>
      <c r="G229" s="275">
        <v>5</v>
      </c>
      <c r="J229" s="275">
        <v>3228</v>
      </c>
      <c r="K229" s="275">
        <v>0</v>
      </c>
      <c r="L229" s="275">
        <v>58.0630825</v>
      </c>
      <c r="M229" s="275">
        <v>63.912999999999997</v>
      </c>
      <c r="R229" s="275">
        <v>62.905000000000001</v>
      </c>
      <c r="S229" s="275" t="s">
        <v>659</v>
      </c>
      <c r="T229" s="275" t="s">
        <v>660</v>
      </c>
      <c r="U229" s="275" t="s">
        <v>688</v>
      </c>
      <c r="V229" s="275">
        <v>1.1056589999999999</v>
      </c>
      <c r="X229" s="275">
        <v>1.1793828</v>
      </c>
    </row>
    <row r="230" spans="1:25" x14ac:dyDescent="0.2">
      <c r="A230" s="275" t="s">
        <v>229</v>
      </c>
      <c r="B230" s="275">
        <v>47</v>
      </c>
      <c r="C230" s="275" t="s">
        <v>230</v>
      </c>
      <c r="D230" s="275" t="s">
        <v>231</v>
      </c>
      <c r="F230" s="275">
        <v>0.8</v>
      </c>
      <c r="G230" s="275">
        <v>1</v>
      </c>
      <c r="H230" s="275">
        <v>2810</v>
      </c>
      <c r="I230" s="275">
        <v>-1.7000000000000001E-2</v>
      </c>
      <c r="L230" s="275">
        <v>10.365685900000001</v>
      </c>
      <c r="M230" s="275">
        <v>55.372999999999998</v>
      </c>
      <c r="N230" s="275">
        <v>54.951999999999998</v>
      </c>
      <c r="O230" s="275" t="s">
        <v>597</v>
      </c>
      <c r="P230" s="275" t="s">
        <v>639</v>
      </c>
      <c r="Q230" s="275" t="s">
        <v>755</v>
      </c>
      <c r="W230" s="275">
        <v>0.36646600000000001</v>
      </c>
      <c r="Y230" s="275">
        <v>0.73049790000000003</v>
      </c>
    </row>
    <row r="231" spans="1:25" x14ac:dyDescent="0.2">
      <c r="A231" s="275" t="s">
        <v>229</v>
      </c>
      <c r="B231" s="275">
        <v>47</v>
      </c>
      <c r="C231" s="275" t="s">
        <v>230</v>
      </c>
      <c r="D231" s="275" t="s">
        <v>231</v>
      </c>
      <c r="F231" s="275">
        <v>0.8</v>
      </c>
      <c r="G231" s="275">
        <v>2</v>
      </c>
      <c r="H231" s="275">
        <v>2808</v>
      </c>
      <c r="I231" s="275">
        <v>0</v>
      </c>
      <c r="L231" s="275">
        <v>10.3691911</v>
      </c>
      <c r="M231" s="275">
        <v>55.392000000000003</v>
      </c>
      <c r="N231" s="275">
        <v>54.97</v>
      </c>
      <c r="O231" s="275" t="s">
        <v>740</v>
      </c>
      <c r="P231" s="275" t="s">
        <v>729</v>
      </c>
      <c r="Q231" s="275" t="s">
        <v>793</v>
      </c>
      <c r="W231" s="275">
        <v>0.36647200000000002</v>
      </c>
      <c r="Y231" s="275">
        <v>0.7305104</v>
      </c>
    </row>
    <row r="232" spans="1:25" x14ac:dyDescent="0.2">
      <c r="A232" s="275" t="s">
        <v>229</v>
      </c>
      <c r="B232" s="275">
        <v>47</v>
      </c>
      <c r="C232" s="275" t="s">
        <v>230</v>
      </c>
      <c r="D232" s="275" t="s">
        <v>231</v>
      </c>
      <c r="F232" s="275">
        <v>0.8</v>
      </c>
      <c r="G232" s="275">
        <v>3</v>
      </c>
      <c r="H232" s="275">
        <v>2557</v>
      </c>
      <c r="I232" s="275">
        <v>14.012</v>
      </c>
      <c r="L232" s="275">
        <v>10.2629439</v>
      </c>
      <c r="M232" s="275">
        <v>54.823999999999998</v>
      </c>
      <c r="N232" s="275">
        <v>54.4</v>
      </c>
      <c r="O232" s="275" t="s">
        <v>740</v>
      </c>
      <c r="P232" s="275" t="s">
        <v>729</v>
      </c>
      <c r="Q232" s="275" t="s">
        <v>794</v>
      </c>
      <c r="W232" s="275">
        <v>0.37158799999999997</v>
      </c>
      <c r="Y232" s="275">
        <v>0.74074600000000002</v>
      </c>
    </row>
    <row r="233" spans="1:25" x14ac:dyDescent="0.2">
      <c r="A233" s="275" t="s">
        <v>229</v>
      </c>
      <c r="B233" s="275">
        <v>47</v>
      </c>
      <c r="C233" s="275" t="s">
        <v>230</v>
      </c>
      <c r="D233" s="275" t="s">
        <v>231</v>
      </c>
      <c r="F233" s="275">
        <v>0.8</v>
      </c>
      <c r="G233" s="275">
        <v>4</v>
      </c>
      <c r="J233" s="275">
        <v>1945</v>
      </c>
      <c r="K233" s="275">
        <v>-12.96</v>
      </c>
      <c r="L233" s="275">
        <v>41.843464500000003</v>
      </c>
      <c r="M233" s="275">
        <v>46.058999999999997</v>
      </c>
      <c r="R233" s="275">
        <v>45.337000000000003</v>
      </c>
      <c r="S233" s="275" t="s">
        <v>696</v>
      </c>
      <c r="T233" s="275" t="s">
        <v>657</v>
      </c>
      <c r="U233" s="275" t="s">
        <v>676</v>
      </c>
      <c r="V233" s="275">
        <v>1.091486</v>
      </c>
      <c r="X233" s="275">
        <v>1.1657358</v>
      </c>
    </row>
    <row r="234" spans="1:25" x14ac:dyDescent="0.2">
      <c r="A234" s="275" t="s">
        <v>229</v>
      </c>
      <c r="B234" s="275">
        <v>47</v>
      </c>
      <c r="C234" s="275" t="s">
        <v>230</v>
      </c>
      <c r="D234" s="275" t="s">
        <v>231</v>
      </c>
      <c r="F234" s="275">
        <v>0.8</v>
      </c>
      <c r="G234" s="275">
        <v>5</v>
      </c>
      <c r="J234" s="275">
        <v>3220</v>
      </c>
      <c r="K234" s="275">
        <v>0</v>
      </c>
      <c r="L234" s="275">
        <v>57.8628535</v>
      </c>
      <c r="M234" s="275">
        <v>63.692</v>
      </c>
      <c r="R234" s="275">
        <v>62.689</v>
      </c>
      <c r="S234" s="275" t="s">
        <v>659</v>
      </c>
      <c r="T234" s="275" t="s">
        <v>660</v>
      </c>
      <c r="U234" s="275" t="s">
        <v>688</v>
      </c>
      <c r="V234" s="275">
        <v>1.1056589999999999</v>
      </c>
      <c r="X234" s="275">
        <v>1.1794362</v>
      </c>
    </row>
    <row r="235" spans="1:25" x14ac:dyDescent="0.2">
      <c r="A235" s="275" t="s">
        <v>232</v>
      </c>
      <c r="B235" s="275">
        <v>48</v>
      </c>
      <c r="C235" s="275" t="s">
        <v>233</v>
      </c>
      <c r="D235" s="275" t="s">
        <v>234</v>
      </c>
      <c r="F235" s="275">
        <v>0.84</v>
      </c>
      <c r="G235" s="275">
        <v>1</v>
      </c>
      <c r="H235" s="275">
        <v>2793</v>
      </c>
      <c r="I235" s="275">
        <v>-2.1000000000000001E-2</v>
      </c>
      <c r="L235" s="275">
        <v>9.8285134999999997</v>
      </c>
      <c r="M235" s="275">
        <v>55.128</v>
      </c>
      <c r="N235" s="275">
        <v>54.709000000000003</v>
      </c>
      <c r="O235" s="275" t="s">
        <v>740</v>
      </c>
      <c r="P235" s="275" t="s">
        <v>639</v>
      </c>
      <c r="Q235" s="275" t="s">
        <v>795</v>
      </c>
      <c r="W235" s="275">
        <v>0.36646400000000001</v>
      </c>
      <c r="Y235" s="275">
        <v>0.73047410000000002</v>
      </c>
    </row>
    <row r="236" spans="1:25" x14ac:dyDescent="0.2">
      <c r="A236" s="275" t="s">
        <v>232</v>
      </c>
      <c r="B236" s="275">
        <v>48</v>
      </c>
      <c r="C236" s="275" t="s">
        <v>233</v>
      </c>
      <c r="D236" s="275" t="s">
        <v>234</v>
      </c>
      <c r="F236" s="275">
        <v>0.84</v>
      </c>
      <c r="G236" s="275">
        <v>2</v>
      </c>
      <c r="H236" s="275">
        <v>2794</v>
      </c>
      <c r="I236" s="275">
        <v>0</v>
      </c>
      <c r="L236" s="275">
        <v>9.8218902000000003</v>
      </c>
      <c r="M236" s="275">
        <v>55.091000000000001</v>
      </c>
      <c r="N236" s="275">
        <v>54.671999999999997</v>
      </c>
      <c r="O236" s="275" t="s">
        <v>758</v>
      </c>
      <c r="P236" s="275" t="s">
        <v>602</v>
      </c>
      <c r="Q236" s="275" t="s">
        <v>796</v>
      </c>
      <c r="W236" s="275">
        <v>0.36647200000000002</v>
      </c>
      <c r="Y236" s="275">
        <v>0.73048950000000001</v>
      </c>
    </row>
    <row r="237" spans="1:25" x14ac:dyDescent="0.2">
      <c r="A237" s="275" t="s">
        <v>232</v>
      </c>
      <c r="B237" s="275">
        <v>48</v>
      </c>
      <c r="C237" s="275" t="s">
        <v>233</v>
      </c>
      <c r="D237" s="275" t="s">
        <v>234</v>
      </c>
      <c r="F237" s="275">
        <v>0.84</v>
      </c>
      <c r="G237" s="275">
        <v>3</v>
      </c>
      <c r="H237" s="275">
        <v>2641</v>
      </c>
      <c r="I237" s="275">
        <v>13.711</v>
      </c>
      <c r="L237" s="275">
        <v>10.035547899999999</v>
      </c>
      <c r="M237" s="275">
        <v>56.29</v>
      </c>
      <c r="N237" s="275">
        <v>55.853999999999999</v>
      </c>
      <c r="O237" s="275" t="s">
        <v>740</v>
      </c>
      <c r="P237" s="275" t="s">
        <v>729</v>
      </c>
      <c r="Q237" s="275" t="s">
        <v>716</v>
      </c>
      <c r="W237" s="275">
        <v>0.37147799999999997</v>
      </c>
      <c r="Y237" s="275">
        <v>0.74050550000000004</v>
      </c>
    </row>
    <row r="238" spans="1:25" x14ac:dyDescent="0.2">
      <c r="A238" s="275" t="s">
        <v>232</v>
      </c>
      <c r="B238" s="275">
        <v>48</v>
      </c>
      <c r="C238" s="275" t="s">
        <v>233</v>
      </c>
      <c r="D238" s="275" t="s">
        <v>234</v>
      </c>
      <c r="F238" s="275">
        <v>0.84</v>
      </c>
      <c r="G238" s="275">
        <v>4</v>
      </c>
      <c r="J238" s="275">
        <v>2353</v>
      </c>
      <c r="K238" s="275">
        <v>-14.228</v>
      </c>
      <c r="L238" s="275">
        <v>48.514467199999999</v>
      </c>
      <c r="M238" s="275">
        <v>56.072000000000003</v>
      </c>
      <c r="R238" s="275">
        <v>55.194000000000003</v>
      </c>
      <c r="S238" s="275" t="s">
        <v>646</v>
      </c>
      <c r="T238" s="275" t="s">
        <v>657</v>
      </c>
      <c r="U238" s="275" t="s">
        <v>676</v>
      </c>
      <c r="V238" s="275">
        <v>1.0900989999999999</v>
      </c>
      <c r="X238" s="275">
        <v>1.1643284</v>
      </c>
    </row>
    <row r="239" spans="1:25" x14ac:dyDescent="0.2">
      <c r="A239" s="275" t="s">
        <v>232</v>
      </c>
      <c r="B239" s="275">
        <v>48</v>
      </c>
      <c r="C239" s="275" t="s">
        <v>233</v>
      </c>
      <c r="D239" s="275" t="s">
        <v>234</v>
      </c>
      <c r="F239" s="275">
        <v>0.84</v>
      </c>
      <c r="G239" s="275">
        <v>5</v>
      </c>
      <c r="J239" s="275">
        <v>3209</v>
      </c>
      <c r="K239" s="275">
        <v>0</v>
      </c>
      <c r="L239" s="275">
        <v>54.949651799999998</v>
      </c>
      <c r="M239" s="275">
        <v>63.51</v>
      </c>
      <c r="R239" s="275">
        <v>62.509</v>
      </c>
      <c r="S239" s="275" t="s">
        <v>681</v>
      </c>
      <c r="T239" s="275" t="s">
        <v>682</v>
      </c>
      <c r="U239" s="275" t="s">
        <v>683</v>
      </c>
      <c r="V239" s="275">
        <v>1.1056589999999999</v>
      </c>
      <c r="X239" s="275">
        <v>1.1794374999999999</v>
      </c>
    </row>
    <row r="240" spans="1:25" x14ac:dyDescent="0.2">
      <c r="A240" s="275" t="s">
        <v>235</v>
      </c>
      <c r="B240" s="275">
        <v>49</v>
      </c>
      <c r="C240" s="275" t="s">
        <v>236</v>
      </c>
      <c r="D240" s="275" t="s">
        <v>237</v>
      </c>
      <c r="F240" s="275">
        <v>0.85</v>
      </c>
      <c r="G240" s="275">
        <v>1</v>
      </c>
      <c r="H240" s="275">
        <v>2784</v>
      </c>
      <c r="I240" s="275">
        <v>0</v>
      </c>
      <c r="L240" s="275">
        <v>9.6812812000000008</v>
      </c>
      <c r="M240" s="275">
        <v>54.948999999999998</v>
      </c>
      <c r="N240" s="275">
        <v>54.530999999999999</v>
      </c>
      <c r="O240" s="275" t="s">
        <v>740</v>
      </c>
      <c r="P240" s="275" t="s">
        <v>639</v>
      </c>
      <c r="Q240" s="275" t="s">
        <v>752</v>
      </c>
      <c r="W240" s="275">
        <v>0.36647200000000002</v>
      </c>
      <c r="Y240" s="275">
        <v>0.73051980000000005</v>
      </c>
    </row>
    <row r="241" spans="1:25" x14ac:dyDescent="0.2">
      <c r="A241" s="275" t="s">
        <v>235</v>
      </c>
      <c r="B241" s="275">
        <v>49</v>
      </c>
      <c r="C241" s="275" t="s">
        <v>236</v>
      </c>
      <c r="D241" s="275" t="s">
        <v>237</v>
      </c>
      <c r="F241" s="275">
        <v>0.85</v>
      </c>
      <c r="G241" s="275">
        <v>2</v>
      </c>
      <c r="H241" s="275">
        <v>2786</v>
      </c>
      <c r="I241" s="275">
        <v>0</v>
      </c>
      <c r="L241" s="275">
        <v>9.6856495999999996</v>
      </c>
      <c r="M241" s="275">
        <v>54.973999999999997</v>
      </c>
      <c r="N241" s="275">
        <v>54.555999999999997</v>
      </c>
      <c r="O241" s="275" t="s">
        <v>758</v>
      </c>
      <c r="P241" s="275" t="s">
        <v>602</v>
      </c>
      <c r="Q241" s="275" t="s">
        <v>797</v>
      </c>
      <c r="W241" s="275">
        <v>0.36647200000000002</v>
      </c>
      <c r="Y241" s="275">
        <v>0.73052019999999995</v>
      </c>
    </row>
    <row r="242" spans="1:25" x14ac:dyDescent="0.2">
      <c r="A242" s="275" t="s">
        <v>235</v>
      </c>
      <c r="B242" s="275">
        <v>49</v>
      </c>
      <c r="C242" s="275" t="s">
        <v>236</v>
      </c>
      <c r="D242" s="275" t="s">
        <v>237</v>
      </c>
      <c r="F242" s="275">
        <v>0.85</v>
      </c>
      <c r="G242" s="275">
        <v>3</v>
      </c>
      <c r="H242" s="275">
        <v>2692</v>
      </c>
      <c r="I242" s="275">
        <v>14.403</v>
      </c>
      <c r="L242" s="275">
        <v>10.1282751</v>
      </c>
      <c r="M242" s="275">
        <v>57.485999999999997</v>
      </c>
      <c r="N242" s="275">
        <v>57.040999999999997</v>
      </c>
      <c r="O242" s="275" t="s">
        <v>740</v>
      </c>
      <c r="P242" s="275" t="s">
        <v>602</v>
      </c>
      <c r="Q242" s="275" t="s">
        <v>798</v>
      </c>
      <c r="W242" s="275">
        <v>0.37173099999999998</v>
      </c>
      <c r="Y242" s="275">
        <v>0.74104159999999997</v>
      </c>
    </row>
    <row r="243" spans="1:25" x14ac:dyDescent="0.2">
      <c r="A243" s="275" t="s">
        <v>235</v>
      </c>
      <c r="B243" s="275">
        <v>49</v>
      </c>
      <c r="C243" s="275" t="s">
        <v>236</v>
      </c>
      <c r="D243" s="275" t="s">
        <v>237</v>
      </c>
      <c r="F243" s="275">
        <v>0.85</v>
      </c>
      <c r="G243" s="275">
        <v>4</v>
      </c>
      <c r="J243" s="275">
        <v>2221</v>
      </c>
      <c r="K243" s="275">
        <v>-15.259</v>
      </c>
      <c r="L243" s="275">
        <v>44.923862100000001</v>
      </c>
      <c r="M243" s="275">
        <v>52.54</v>
      </c>
      <c r="R243" s="275">
        <v>51.718000000000004</v>
      </c>
      <c r="S243" s="275" t="s">
        <v>696</v>
      </c>
      <c r="T243" s="275" t="s">
        <v>657</v>
      </c>
      <c r="U243" s="275" t="s">
        <v>718</v>
      </c>
      <c r="V243" s="275">
        <v>1.0889709999999999</v>
      </c>
      <c r="X243" s="275">
        <v>1.1632138000000001</v>
      </c>
    </row>
    <row r="244" spans="1:25" x14ac:dyDescent="0.2">
      <c r="A244" s="275" t="s">
        <v>235</v>
      </c>
      <c r="B244" s="275">
        <v>49</v>
      </c>
      <c r="C244" s="275" t="s">
        <v>236</v>
      </c>
      <c r="D244" s="275" t="s">
        <v>237</v>
      </c>
      <c r="F244" s="275">
        <v>0.85</v>
      </c>
      <c r="G244" s="275">
        <v>5</v>
      </c>
      <c r="J244" s="275">
        <v>3196</v>
      </c>
      <c r="K244" s="275">
        <v>0</v>
      </c>
      <c r="L244" s="275">
        <v>54.128401799999999</v>
      </c>
      <c r="M244" s="275">
        <v>63.305</v>
      </c>
      <c r="R244" s="275">
        <v>62.308</v>
      </c>
      <c r="S244" s="275" t="s">
        <v>622</v>
      </c>
      <c r="T244" s="275" t="s">
        <v>620</v>
      </c>
      <c r="U244" s="275" t="s">
        <v>671</v>
      </c>
      <c r="V244" s="275">
        <v>1.1056589999999999</v>
      </c>
      <c r="X244" s="275">
        <v>1.1794597</v>
      </c>
    </row>
    <row r="245" spans="1:25" x14ac:dyDescent="0.2">
      <c r="A245" s="275" t="s">
        <v>238</v>
      </c>
      <c r="B245" s="275">
        <v>50</v>
      </c>
      <c r="C245" s="275" t="s">
        <v>239</v>
      </c>
      <c r="D245" s="275" t="s">
        <v>240</v>
      </c>
      <c r="F245" s="275">
        <v>0.79</v>
      </c>
      <c r="G245" s="275">
        <v>1</v>
      </c>
      <c r="H245" s="275">
        <v>2766</v>
      </c>
      <c r="I245" s="275">
        <v>-8.9999999999999993E-3</v>
      </c>
      <c r="L245" s="275">
        <v>10.3398068</v>
      </c>
      <c r="M245" s="275">
        <v>54.543999999999997</v>
      </c>
      <c r="N245" s="275">
        <v>54.13</v>
      </c>
      <c r="O245" s="275" t="s">
        <v>758</v>
      </c>
      <c r="P245" s="275" t="s">
        <v>729</v>
      </c>
      <c r="Q245" s="275" t="s">
        <v>799</v>
      </c>
      <c r="W245" s="275">
        <v>0.36646899999999999</v>
      </c>
      <c r="Y245" s="275">
        <v>0.73057819999999996</v>
      </c>
    </row>
    <row r="246" spans="1:25" x14ac:dyDescent="0.2">
      <c r="A246" s="275" t="s">
        <v>238</v>
      </c>
      <c r="B246" s="275">
        <v>50</v>
      </c>
      <c r="C246" s="275" t="s">
        <v>239</v>
      </c>
      <c r="D246" s="275" t="s">
        <v>240</v>
      </c>
      <c r="F246" s="275">
        <v>0.79</v>
      </c>
      <c r="G246" s="275">
        <v>2</v>
      </c>
      <c r="H246" s="275">
        <v>2762</v>
      </c>
      <c r="I246" s="275">
        <v>0</v>
      </c>
      <c r="L246" s="275">
        <v>10.328640099999999</v>
      </c>
      <c r="M246" s="275">
        <v>54.484999999999999</v>
      </c>
      <c r="N246" s="275">
        <v>54.070999999999998</v>
      </c>
      <c r="O246" s="275" t="s">
        <v>731</v>
      </c>
      <c r="P246" s="275" t="s">
        <v>602</v>
      </c>
      <c r="Q246" s="275" t="s">
        <v>786</v>
      </c>
      <c r="W246" s="275">
        <v>0.36647200000000002</v>
      </c>
      <c r="Y246" s="275">
        <v>0.73058440000000002</v>
      </c>
    </row>
    <row r="247" spans="1:25" x14ac:dyDescent="0.2">
      <c r="A247" s="275" t="s">
        <v>238</v>
      </c>
      <c r="B247" s="275">
        <v>50</v>
      </c>
      <c r="C247" s="275" t="s">
        <v>239</v>
      </c>
      <c r="D247" s="275" t="s">
        <v>240</v>
      </c>
      <c r="F247" s="275">
        <v>0.79</v>
      </c>
      <c r="G247" s="275">
        <v>3</v>
      </c>
      <c r="H247" s="275">
        <v>2936</v>
      </c>
      <c r="I247" s="275">
        <v>15.263999999999999</v>
      </c>
      <c r="L247" s="275">
        <v>11.879957299999999</v>
      </c>
      <c r="M247" s="275">
        <v>62.668999999999997</v>
      </c>
      <c r="N247" s="275">
        <v>62.183</v>
      </c>
      <c r="O247" s="275" t="s">
        <v>758</v>
      </c>
      <c r="P247" s="275" t="s">
        <v>598</v>
      </c>
      <c r="Q247" s="275" t="s">
        <v>800</v>
      </c>
      <c r="W247" s="275">
        <v>0.37204500000000001</v>
      </c>
      <c r="Y247" s="275">
        <v>0.74173579999999995</v>
      </c>
    </row>
    <row r="248" spans="1:25" x14ac:dyDescent="0.2">
      <c r="A248" s="275" t="s">
        <v>238</v>
      </c>
      <c r="B248" s="275">
        <v>50</v>
      </c>
      <c r="C248" s="275" t="s">
        <v>239</v>
      </c>
      <c r="D248" s="275" t="s">
        <v>240</v>
      </c>
      <c r="F248" s="275">
        <v>0.79</v>
      </c>
      <c r="G248" s="275">
        <v>4</v>
      </c>
      <c r="J248" s="275">
        <v>2101</v>
      </c>
      <c r="K248" s="275">
        <v>-11.861000000000001</v>
      </c>
      <c r="L248" s="275">
        <v>45.762978099999998</v>
      </c>
      <c r="M248" s="275">
        <v>49.744</v>
      </c>
      <c r="R248" s="275">
        <v>48.963000000000001</v>
      </c>
      <c r="S248" s="275" t="s">
        <v>696</v>
      </c>
      <c r="T248" s="275" t="s">
        <v>657</v>
      </c>
      <c r="U248" s="275" t="s">
        <v>676</v>
      </c>
      <c r="V248" s="275">
        <v>1.092687</v>
      </c>
      <c r="X248" s="275">
        <v>1.1670627</v>
      </c>
    </row>
    <row r="249" spans="1:25" x14ac:dyDescent="0.2">
      <c r="A249" s="275" t="s">
        <v>238</v>
      </c>
      <c r="B249" s="275">
        <v>50</v>
      </c>
      <c r="C249" s="275" t="s">
        <v>239</v>
      </c>
      <c r="D249" s="275" t="s">
        <v>240</v>
      </c>
      <c r="F249" s="275">
        <v>0.79</v>
      </c>
      <c r="G249" s="275">
        <v>5</v>
      </c>
      <c r="J249" s="275">
        <v>3164</v>
      </c>
      <c r="K249" s="275">
        <v>0</v>
      </c>
      <c r="L249" s="275">
        <v>57.630499499999999</v>
      </c>
      <c r="M249" s="275">
        <v>62.643999999999998</v>
      </c>
      <c r="R249" s="275">
        <v>61.655999999999999</v>
      </c>
      <c r="S249" s="275" t="s">
        <v>659</v>
      </c>
      <c r="T249" s="275" t="s">
        <v>660</v>
      </c>
      <c r="U249" s="275" t="s">
        <v>671</v>
      </c>
      <c r="V249" s="275">
        <v>1.1056589999999999</v>
      </c>
      <c r="X249" s="275">
        <v>1.1795643</v>
      </c>
    </row>
    <row r="250" spans="1:25" x14ac:dyDescent="0.2">
      <c r="A250" s="275" t="s">
        <v>241</v>
      </c>
      <c r="B250" s="275">
        <v>51</v>
      </c>
      <c r="C250" s="275" t="s">
        <v>242</v>
      </c>
      <c r="D250" s="275" t="s">
        <v>243</v>
      </c>
      <c r="F250" s="275">
        <v>0.83</v>
      </c>
      <c r="G250" s="275">
        <v>1</v>
      </c>
      <c r="H250" s="275">
        <v>2750</v>
      </c>
      <c r="I250" s="275">
        <v>2.9000000000000001E-2</v>
      </c>
      <c r="L250" s="275">
        <v>9.769304</v>
      </c>
      <c r="M250" s="275">
        <v>54.143999999999998</v>
      </c>
      <c r="N250" s="275">
        <v>53.732999999999997</v>
      </c>
      <c r="O250" s="275" t="s">
        <v>758</v>
      </c>
      <c r="P250" s="275" t="s">
        <v>602</v>
      </c>
      <c r="Q250" s="275" t="s">
        <v>801</v>
      </c>
      <c r="W250" s="275">
        <v>0.366483</v>
      </c>
      <c r="Y250" s="275">
        <v>0.73054759999999996</v>
      </c>
    </row>
    <row r="251" spans="1:25" x14ac:dyDescent="0.2">
      <c r="A251" s="275" t="s">
        <v>241</v>
      </c>
      <c r="B251" s="275">
        <v>51</v>
      </c>
      <c r="C251" s="275" t="s">
        <v>242</v>
      </c>
      <c r="D251" s="275" t="s">
        <v>243</v>
      </c>
      <c r="F251" s="275">
        <v>0.83</v>
      </c>
      <c r="G251" s="275">
        <v>2</v>
      </c>
      <c r="H251" s="275">
        <v>2748</v>
      </c>
      <c r="I251" s="275">
        <v>0</v>
      </c>
      <c r="L251" s="275">
        <v>9.7861153000000005</v>
      </c>
      <c r="M251" s="275">
        <v>54.237000000000002</v>
      </c>
      <c r="N251" s="275">
        <v>53.825000000000003</v>
      </c>
      <c r="O251" s="275" t="s">
        <v>731</v>
      </c>
      <c r="P251" s="275" t="s">
        <v>602</v>
      </c>
      <c r="Q251" s="275" t="s">
        <v>802</v>
      </c>
      <c r="W251" s="275">
        <v>0.36647200000000002</v>
      </c>
      <c r="Y251" s="275">
        <v>0.73052640000000002</v>
      </c>
    </row>
    <row r="252" spans="1:25" x14ac:dyDescent="0.2">
      <c r="A252" s="275" t="s">
        <v>241</v>
      </c>
      <c r="B252" s="275">
        <v>51</v>
      </c>
      <c r="C252" s="275" t="s">
        <v>242</v>
      </c>
      <c r="D252" s="275" t="s">
        <v>243</v>
      </c>
      <c r="F252" s="275">
        <v>0.83</v>
      </c>
      <c r="G252" s="275">
        <v>3</v>
      </c>
      <c r="H252" s="275">
        <v>2838</v>
      </c>
      <c r="I252" s="275">
        <v>13.433999999999999</v>
      </c>
      <c r="L252" s="275">
        <v>10.9575586</v>
      </c>
      <c r="M252" s="275">
        <v>60.73</v>
      </c>
      <c r="N252" s="275">
        <v>60.26</v>
      </c>
      <c r="O252" s="275" t="s">
        <v>758</v>
      </c>
      <c r="P252" s="275" t="s">
        <v>602</v>
      </c>
      <c r="Q252" s="275" t="s">
        <v>737</v>
      </c>
      <c r="W252" s="275">
        <v>0.37137700000000001</v>
      </c>
      <c r="Y252" s="275">
        <v>0.7403402</v>
      </c>
    </row>
    <row r="253" spans="1:25" x14ac:dyDescent="0.2">
      <c r="A253" s="275" t="s">
        <v>241</v>
      </c>
      <c r="B253" s="275">
        <v>51</v>
      </c>
      <c r="C253" s="275" t="s">
        <v>242</v>
      </c>
      <c r="D253" s="275" t="s">
        <v>243</v>
      </c>
      <c r="F253" s="275">
        <v>0.83</v>
      </c>
      <c r="G253" s="275">
        <v>4</v>
      </c>
      <c r="J253" s="275">
        <v>2094</v>
      </c>
      <c r="K253" s="275">
        <v>-14.901999999999999</v>
      </c>
      <c r="L253" s="275">
        <v>43.425809000000001</v>
      </c>
      <c r="M253" s="275">
        <v>49.593000000000004</v>
      </c>
      <c r="R253" s="275">
        <v>48.817</v>
      </c>
      <c r="S253" s="275" t="s">
        <v>696</v>
      </c>
      <c r="T253" s="275" t="s">
        <v>697</v>
      </c>
      <c r="U253" s="275" t="s">
        <v>718</v>
      </c>
      <c r="V253" s="275">
        <v>1.0893619999999999</v>
      </c>
      <c r="X253" s="275">
        <v>1.1636378999999999</v>
      </c>
    </row>
    <row r="254" spans="1:25" x14ac:dyDescent="0.2">
      <c r="A254" s="275" t="s">
        <v>241</v>
      </c>
      <c r="B254" s="275">
        <v>51</v>
      </c>
      <c r="C254" s="275" t="s">
        <v>242</v>
      </c>
      <c r="D254" s="275" t="s">
        <v>243</v>
      </c>
      <c r="F254" s="275">
        <v>0.83</v>
      </c>
      <c r="G254" s="275">
        <v>5</v>
      </c>
      <c r="J254" s="275">
        <v>3197</v>
      </c>
      <c r="K254" s="275">
        <v>0</v>
      </c>
      <c r="L254" s="275">
        <v>55.398514300000002</v>
      </c>
      <c r="M254" s="275">
        <v>63.265999999999998</v>
      </c>
      <c r="R254" s="275">
        <v>62.268999999999998</v>
      </c>
      <c r="S254" s="275" t="s">
        <v>622</v>
      </c>
      <c r="T254" s="275" t="s">
        <v>660</v>
      </c>
      <c r="U254" s="275" t="s">
        <v>683</v>
      </c>
      <c r="V254" s="275">
        <v>1.1056589999999999</v>
      </c>
      <c r="X254" s="275">
        <v>1.1794846000000001</v>
      </c>
    </row>
    <row r="255" spans="1:25" x14ac:dyDescent="0.2">
      <c r="A255" s="275" t="s">
        <v>244</v>
      </c>
      <c r="B255" s="275">
        <v>52</v>
      </c>
      <c r="C255" s="275" t="s">
        <v>245</v>
      </c>
      <c r="D255" s="275" t="s">
        <v>246</v>
      </c>
      <c r="F255" s="275">
        <v>0.84</v>
      </c>
      <c r="G255" s="275">
        <v>1</v>
      </c>
      <c r="H255" s="275">
        <v>2796</v>
      </c>
      <c r="I255" s="275">
        <v>6.0000000000000001E-3</v>
      </c>
      <c r="L255" s="275">
        <v>9.8354087000000003</v>
      </c>
      <c r="M255" s="275">
        <v>55.167000000000002</v>
      </c>
      <c r="N255" s="275">
        <v>54.747999999999998</v>
      </c>
      <c r="O255" s="275" t="s">
        <v>597</v>
      </c>
      <c r="P255" s="275" t="s">
        <v>639</v>
      </c>
      <c r="Q255" s="275" t="s">
        <v>803</v>
      </c>
      <c r="W255" s="275">
        <v>0.36647400000000002</v>
      </c>
      <c r="Y255" s="275">
        <v>0.73056670000000001</v>
      </c>
    </row>
    <row r="256" spans="1:25" x14ac:dyDescent="0.2">
      <c r="A256" s="275" t="s">
        <v>244</v>
      </c>
      <c r="B256" s="275">
        <v>52</v>
      </c>
      <c r="C256" s="275" t="s">
        <v>245</v>
      </c>
      <c r="D256" s="275" t="s">
        <v>246</v>
      </c>
      <c r="F256" s="275">
        <v>0.84</v>
      </c>
      <c r="G256" s="275">
        <v>2</v>
      </c>
      <c r="H256" s="275">
        <v>2801</v>
      </c>
      <c r="I256" s="275">
        <v>0</v>
      </c>
      <c r="L256" s="275">
        <v>9.8434773</v>
      </c>
      <c r="M256" s="275">
        <v>55.212000000000003</v>
      </c>
      <c r="N256" s="275">
        <v>54.792000000000002</v>
      </c>
      <c r="O256" s="275" t="s">
        <v>740</v>
      </c>
      <c r="P256" s="275" t="s">
        <v>729</v>
      </c>
      <c r="Q256" s="275" t="s">
        <v>804</v>
      </c>
      <c r="W256" s="275">
        <v>0.36647200000000002</v>
      </c>
      <c r="Y256" s="275">
        <v>0.7305623</v>
      </c>
    </row>
    <row r="257" spans="1:25" x14ac:dyDescent="0.2">
      <c r="A257" s="275" t="s">
        <v>244</v>
      </c>
      <c r="B257" s="275">
        <v>52</v>
      </c>
      <c r="C257" s="275" t="s">
        <v>245</v>
      </c>
      <c r="D257" s="275" t="s">
        <v>246</v>
      </c>
      <c r="F257" s="275">
        <v>0.84</v>
      </c>
      <c r="G257" s="275">
        <v>3</v>
      </c>
      <c r="H257" s="275">
        <v>2765</v>
      </c>
      <c r="I257" s="275">
        <v>13.442</v>
      </c>
      <c r="L257" s="275">
        <v>10.5166564</v>
      </c>
      <c r="M257" s="275">
        <v>58.988</v>
      </c>
      <c r="N257" s="275">
        <v>58.530999999999999</v>
      </c>
      <c r="O257" s="275" t="s">
        <v>740</v>
      </c>
      <c r="P257" s="275" t="s">
        <v>729</v>
      </c>
      <c r="Q257" s="275" t="s">
        <v>805</v>
      </c>
      <c r="W257" s="275">
        <v>0.37137999999999999</v>
      </c>
      <c r="Y257" s="275">
        <v>0.7403824</v>
      </c>
    </row>
    <row r="258" spans="1:25" x14ac:dyDescent="0.2">
      <c r="A258" s="275" t="s">
        <v>244</v>
      </c>
      <c r="B258" s="275">
        <v>52</v>
      </c>
      <c r="C258" s="275" t="s">
        <v>245</v>
      </c>
      <c r="D258" s="275" t="s">
        <v>246</v>
      </c>
      <c r="F258" s="275">
        <v>0.84</v>
      </c>
      <c r="G258" s="275">
        <v>4</v>
      </c>
      <c r="J258" s="275">
        <v>2271</v>
      </c>
      <c r="K258" s="275">
        <v>-13.762</v>
      </c>
      <c r="L258" s="275">
        <v>46.587204</v>
      </c>
      <c r="M258" s="275">
        <v>53.844999999999999</v>
      </c>
      <c r="R258" s="275">
        <v>53.000999999999998</v>
      </c>
      <c r="S258" s="275" t="s">
        <v>696</v>
      </c>
      <c r="T258" s="275" t="s">
        <v>697</v>
      </c>
      <c r="U258" s="275" t="s">
        <v>718</v>
      </c>
      <c r="V258" s="275">
        <v>1.090608</v>
      </c>
      <c r="X258" s="275">
        <v>1.1647362000000001</v>
      </c>
    </row>
    <row r="259" spans="1:25" x14ac:dyDescent="0.2">
      <c r="A259" s="275" t="s">
        <v>244</v>
      </c>
      <c r="B259" s="275">
        <v>52</v>
      </c>
      <c r="C259" s="275" t="s">
        <v>245</v>
      </c>
      <c r="D259" s="275" t="s">
        <v>246</v>
      </c>
      <c r="F259" s="275">
        <v>0.84</v>
      </c>
      <c r="G259" s="275">
        <v>5</v>
      </c>
      <c r="J259" s="275">
        <v>3245</v>
      </c>
      <c r="K259" s="275">
        <v>0</v>
      </c>
      <c r="L259" s="275">
        <v>55.593700200000001</v>
      </c>
      <c r="M259" s="275">
        <v>64.254000000000005</v>
      </c>
      <c r="R259" s="275">
        <v>63.241999999999997</v>
      </c>
      <c r="S259" s="275" t="s">
        <v>681</v>
      </c>
      <c r="T259" s="275" t="s">
        <v>682</v>
      </c>
      <c r="U259" s="275" t="s">
        <v>692</v>
      </c>
      <c r="V259" s="275">
        <v>1.1056589999999999</v>
      </c>
      <c r="X259" s="275">
        <v>1.1793326</v>
      </c>
    </row>
    <row r="260" spans="1:25" x14ac:dyDescent="0.2">
      <c r="A260" s="275" t="s">
        <v>247</v>
      </c>
      <c r="B260" s="275">
        <v>53</v>
      </c>
      <c r="C260" s="275" t="s">
        <v>248</v>
      </c>
      <c r="D260" s="275" t="s">
        <v>249</v>
      </c>
      <c r="F260" s="275">
        <v>0.85</v>
      </c>
      <c r="G260" s="275">
        <v>1</v>
      </c>
      <c r="H260" s="275">
        <v>2832</v>
      </c>
      <c r="I260" s="275">
        <v>-1E-3</v>
      </c>
      <c r="L260" s="275">
        <v>9.8503217999999997</v>
      </c>
      <c r="M260" s="275">
        <v>55.908000000000001</v>
      </c>
      <c r="N260" s="275">
        <v>55.482999999999997</v>
      </c>
      <c r="O260" s="275" t="s">
        <v>601</v>
      </c>
      <c r="P260" s="275" t="s">
        <v>615</v>
      </c>
      <c r="Q260" s="275" t="s">
        <v>806</v>
      </c>
      <c r="W260" s="275">
        <v>0.36647200000000002</v>
      </c>
      <c r="Y260" s="275">
        <v>0.73026800000000003</v>
      </c>
    </row>
    <row r="261" spans="1:25" x14ac:dyDescent="0.2">
      <c r="A261" s="275" t="s">
        <v>247</v>
      </c>
      <c r="B261" s="275">
        <v>53</v>
      </c>
      <c r="C261" s="275" t="s">
        <v>248</v>
      </c>
      <c r="D261" s="275" t="s">
        <v>249</v>
      </c>
      <c r="F261" s="275">
        <v>0.85</v>
      </c>
      <c r="G261" s="275">
        <v>2</v>
      </c>
      <c r="H261" s="275">
        <v>2833</v>
      </c>
      <c r="I261" s="275">
        <v>0</v>
      </c>
      <c r="L261" s="275">
        <v>9.8452093999999999</v>
      </c>
      <c r="M261" s="275">
        <v>55.878999999999998</v>
      </c>
      <c r="N261" s="275">
        <v>55.454000000000001</v>
      </c>
      <c r="O261" s="275" t="s">
        <v>597</v>
      </c>
      <c r="P261" s="275" t="s">
        <v>639</v>
      </c>
      <c r="Q261" s="275" t="s">
        <v>807</v>
      </c>
      <c r="W261" s="275">
        <v>0.36647200000000002</v>
      </c>
      <c r="Y261" s="275">
        <v>0.73026860000000005</v>
      </c>
    </row>
    <row r="262" spans="1:25" x14ac:dyDescent="0.2">
      <c r="A262" s="275" t="s">
        <v>247</v>
      </c>
      <c r="B262" s="275">
        <v>53</v>
      </c>
      <c r="C262" s="275" t="s">
        <v>248</v>
      </c>
      <c r="D262" s="275" t="s">
        <v>249</v>
      </c>
      <c r="F262" s="275">
        <v>0.85</v>
      </c>
      <c r="G262" s="275">
        <v>3</v>
      </c>
      <c r="H262" s="275">
        <v>2717</v>
      </c>
      <c r="I262" s="275">
        <v>14.718999999999999</v>
      </c>
      <c r="L262" s="275">
        <v>10.187075</v>
      </c>
      <c r="M262" s="275">
        <v>57.82</v>
      </c>
      <c r="N262" s="275">
        <v>57.371000000000002</v>
      </c>
      <c r="O262" s="275" t="s">
        <v>597</v>
      </c>
      <c r="P262" s="275" t="s">
        <v>639</v>
      </c>
      <c r="Q262" s="275" t="s">
        <v>808</v>
      </c>
      <c r="W262" s="275">
        <v>0.37184600000000001</v>
      </c>
      <c r="Y262" s="275">
        <v>0.7410177</v>
      </c>
    </row>
    <row r="263" spans="1:25" x14ac:dyDescent="0.2">
      <c r="A263" s="275" t="s">
        <v>247</v>
      </c>
      <c r="B263" s="275">
        <v>53</v>
      </c>
      <c r="C263" s="275" t="s">
        <v>248</v>
      </c>
      <c r="D263" s="275" t="s">
        <v>249</v>
      </c>
      <c r="F263" s="275">
        <v>0.85</v>
      </c>
      <c r="G263" s="275">
        <v>4</v>
      </c>
      <c r="J263" s="275">
        <v>2504</v>
      </c>
      <c r="K263" s="275">
        <v>-12.21</v>
      </c>
      <c r="L263" s="275">
        <v>50.921908799999997</v>
      </c>
      <c r="M263" s="275">
        <v>59.555</v>
      </c>
      <c r="R263" s="275">
        <v>58.621000000000002</v>
      </c>
      <c r="S263" s="275" t="s">
        <v>696</v>
      </c>
      <c r="T263" s="275" t="s">
        <v>697</v>
      </c>
      <c r="U263" s="275" t="s">
        <v>718</v>
      </c>
      <c r="V263" s="275">
        <v>1.092306</v>
      </c>
      <c r="X263" s="275">
        <v>1.1663606</v>
      </c>
    </row>
    <row r="264" spans="1:25" x14ac:dyDescent="0.2">
      <c r="A264" s="275" t="s">
        <v>247</v>
      </c>
      <c r="B264" s="275">
        <v>53</v>
      </c>
      <c r="C264" s="275" t="s">
        <v>248</v>
      </c>
      <c r="D264" s="275" t="s">
        <v>249</v>
      </c>
      <c r="F264" s="275">
        <v>0.85</v>
      </c>
      <c r="G264" s="275">
        <v>5</v>
      </c>
      <c r="J264" s="275">
        <v>3270</v>
      </c>
      <c r="K264" s="275">
        <v>0</v>
      </c>
      <c r="L264" s="275">
        <v>55.387869899999998</v>
      </c>
      <c r="M264" s="275">
        <v>64.778000000000006</v>
      </c>
      <c r="R264" s="275">
        <v>63.758000000000003</v>
      </c>
      <c r="S264" s="275" t="s">
        <v>648</v>
      </c>
      <c r="T264" s="275" t="s">
        <v>633</v>
      </c>
      <c r="U264" s="275" t="s">
        <v>809</v>
      </c>
      <c r="V264" s="275">
        <v>1.1056589999999999</v>
      </c>
      <c r="X264" s="275">
        <v>1.1792597</v>
      </c>
    </row>
    <row r="265" spans="1:25" x14ac:dyDescent="0.2">
      <c r="A265" s="275" t="s">
        <v>250</v>
      </c>
      <c r="B265" s="275">
        <v>54</v>
      </c>
      <c r="C265" s="275" t="s">
        <v>251</v>
      </c>
      <c r="D265" s="275" t="s">
        <v>252</v>
      </c>
      <c r="F265" s="275">
        <v>0.86</v>
      </c>
      <c r="G265" s="275">
        <v>1</v>
      </c>
      <c r="H265" s="275">
        <v>2850</v>
      </c>
      <c r="I265" s="275">
        <v>3.0000000000000001E-3</v>
      </c>
      <c r="L265" s="275">
        <v>9.7895988999999997</v>
      </c>
      <c r="M265" s="275">
        <v>56.218000000000004</v>
      </c>
      <c r="N265" s="275">
        <v>55.79</v>
      </c>
      <c r="O265" s="275" t="s">
        <v>638</v>
      </c>
      <c r="P265" s="275" t="s">
        <v>613</v>
      </c>
      <c r="Q265" s="275" t="s">
        <v>810</v>
      </c>
      <c r="W265" s="275">
        <v>0.36647299999999999</v>
      </c>
      <c r="Y265" s="275">
        <v>0.73027569999999997</v>
      </c>
    </row>
    <row r="266" spans="1:25" x14ac:dyDescent="0.2">
      <c r="A266" s="275" t="s">
        <v>250</v>
      </c>
      <c r="B266" s="275">
        <v>54</v>
      </c>
      <c r="C266" s="275" t="s">
        <v>251</v>
      </c>
      <c r="D266" s="275" t="s">
        <v>252</v>
      </c>
      <c r="F266" s="275">
        <v>0.86</v>
      </c>
      <c r="G266" s="275">
        <v>2</v>
      </c>
      <c r="H266" s="275">
        <v>2849</v>
      </c>
      <c r="I266" s="275">
        <v>0</v>
      </c>
      <c r="L266" s="275">
        <v>9.7963266999999998</v>
      </c>
      <c r="M266" s="275">
        <v>56.256</v>
      </c>
      <c r="N266" s="275">
        <v>55.828000000000003</v>
      </c>
      <c r="O266" s="275" t="s">
        <v>601</v>
      </c>
      <c r="P266" s="275" t="s">
        <v>615</v>
      </c>
      <c r="Q266" s="275" t="s">
        <v>811</v>
      </c>
      <c r="W266" s="275">
        <v>0.36647200000000002</v>
      </c>
      <c r="Y266" s="275">
        <v>0.73027310000000001</v>
      </c>
    </row>
    <row r="267" spans="1:25" x14ac:dyDescent="0.2">
      <c r="A267" s="275" t="s">
        <v>250</v>
      </c>
      <c r="B267" s="275">
        <v>54</v>
      </c>
      <c r="C267" s="275" t="s">
        <v>251</v>
      </c>
      <c r="D267" s="275" t="s">
        <v>252</v>
      </c>
      <c r="F267" s="275">
        <v>0.86</v>
      </c>
      <c r="G267" s="275">
        <v>3</v>
      </c>
      <c r="H267" s="275">
        <v>2793</v>
      </c>
      <c r="I267" s="275">
        <v>15.097</v>
      </c>
      <c r="L267" s="275">
        <v>10.3616425</v>
      </c>
      <c r="M267" s="275">
        <v>59.503</v>
      </c>
      <c r="N267" s="275">
        <v>59.040999999999997</v>
      </c>
      <c r="O267" s="275" t="s">
        <v>601</v>
      </c>
      <c r="P267" s="275" t="s">
        <v>639</v>
      </c>
      <c r="Q267" s="275" t="s">
        <v>812</v>
      </c>
      <c r="W267" s="275">
        <v>0.37198399999999998</v>
      </c>
      <c r="Y267" s="275">
        <v>0.74129789999999995</v>
      </c>
    </row>
    <row r="268" spans="1:25" x14ac:dyDescent="0.2">
      <c r="A268" s="275" t="s">
        <v>250</v>
      </c>
      <c r="B268" s="275">
        <v>54</v>
      </c>
      <c r="C268" s="275" t="s">
        <v>251</v>
      </c>
      <c r="D268" s="275" t="s">
        <v>252</v>
      </c>
      <c r="F268" s="275">
        <v>0.86</v>
      </c>
      <c r="G268" s="275">
        <v>4</v>
      </c>
      <c r="J268" s="275">
        <v>2490</v>
      </c>
      <c r="K268" s="275">
        <v>-13.657</v>
      </c>
      <c r="L268" s="275">
        <v>50.170879100000001</v>
      </c>
      <c r="M268" s="275">
        <v>59.366999999999997</v>
      </c>
      <c r="R268" s="275">
        <v>58.436999999999998</v>
      </c>
      <c r="S268" s="275" t="s">
        <v>657</v>
      </c>
      <c r="T268" s="275" t="s">
        <v>697</v>
      </c>
      <c r="U268" s="275" t="s">
        <v>813</v>
      </c>
      <c r="V268" s="275">
        <v>1.0907230000000001</v>
      </c>
      <c r="X268" s="275">
        <v>1.1647099999999999</v>
      </c>
    </row>
    <row r="269" spans="1:25" x14ac:dyDescent="0.2">
      <c r="A269" s="275" t="s">
        <v>250</v>
      </c>
      <c r="B269" s="275">
        <v>54</v>
      </c>
      <c r="C269" s="275" t="s">
        <v>251</v>
      </c>
      <c r="D269" s="275" t="s">
        <v>252</v>
      </c>
      <c r="F269" s="275">
        <v>0.86</v>
      </c>
      <c r="G269" s="275">
        <v>5</v>
      </c>
      <c r="J269" s="275">
        <v>3279</v>
      </c>
      <c r="K269" s="275">
        <v>0</v>
      </c>
      <c r="L269" s="275">
        <v>54.835099599999999</v>
      </c>
      <c r="M269" s="275">
        <v>64.885999999999996</v>
      </c>
      <c r="R269" s="275">
        <v>63.863999999999997</v>
      </c>
      <c r="S269" s="275" t="s">
        <v>648</v>
      </c>
      <c r="T269" s="275" t="s">
        <v>633</v>
      </c>
      <c r="U269" s="275" t="s">
        <v>809</v>
      </c>
      <c r="V269" s="275">
        <v>1.1056589999999999</v>
      </c>
      <c r="X269" s="275">
        <v>1.1791990999999999</v>
      </c>
    </row>
    <row r="270" spans="1:25" x14ac:dyDescent="0.2">
      <c r="A270" s="275" t="s">
        <v>253</v>
      </c>
      <c r="B270" s="275">
        <v>55</v>
      </c>
      <c r="C270" s="275" t="s">
        <v>254</v>
      </c>
      <c r="D270" s="275" t="s">
        <v>255</v>
      </c>
      <c r="F270" s="275">
        <v>0.79</v>
      </c>
      <c r="G270" s="275">
        <v>1</v>
      </c>
      <c r="H270" s="275">
        <v>2854</v>
      </c>
      <c r="I270" s="275">
        <v>-8.9999999999999993E-3</v>
      </c>
      <c r="L270" s="275">
        <v>10.6794727</v>
      </c>
      <c r="M270" s="275">
        <v>56.335999999999999</v>
      </c>
      <c r="N270" s="275">
        <v>55.906999999999996</v>
      </c>
      <c r="O270" s="275" t="s">
        <v>638</v>
      </c>
      <c r="P270" s="275" t="s">
        <v>613</v>
      </c>
      <c r="Q270" s="275" t="s">
        <v>814</v>
      </c>
      <c r="W270" s="275">
        <v>0.36646899999999999</v>
      </c>
      <c r="Y270" s="275">
        <v>0.73045539999999998</v>
      </c>
    </row>
    <row r="271" spans="1:25" x14ac:dyDescent="0.2">
      <c r="A271" s="275" t="s">
        <v>253</v>
      </c>
      <c r="B271" s="275">
        <v>55</v>
      </c>
      <c r="C271" s="275" t="s">
        <v>254</v>
      </c>
      <c r="D271" s="275" t="s">
        <v>255</v>
      </c>
      <c r="F271" s="275">
        <v>0.79</v>
      </c>
      <c r="G271" s="275">
        <v>2</v>
      </c>
      <c r="H271" s="275">
        <v>2854</v>
      </c>
      <c r="I271" s="275">
        <v>0</v>
      </c>
      <c r="L271" s="275">
        <v>10.6650616</v>
      </c>
      <c r="M271" s="275">
        <v>56.26</v>
      </c>
      <c r="N271" s="275">
        <v>55.831000000000003</v>
      </c>
      <c r="O271" s="275" t="s">
        <v>601</v>
      </c>
      <c r="P271" s="275" t="s">
        <v>615</v>
      </c>
      <c r="Q271" s="275" t="s">
        <v>815</v>
      </c>
      <c r="W271" s="275">
        <v>0.36647200000000002</v>
      </c>
      <c r="Y271" s="275">
        <v>0.73046169999999999</v>
      </c>
    </row>
    <row r="272" spans="1:25" x14ac:dyDescent="0.2">
      <c r="A272" s="275" t="s">
        <v>253</v>
      </c>
      <c r="B272" s="275">
        <v>55</v>
      </c>
      <c r="C272" s="275" t="s">
        <v>254</v>
      </c>
      <c r="D272" s="275" t="s">
        <v>255</v>
      </c>
      <c r="F272" s="275">
        <v>0.79</v>
      </c>
      <c r="G272" s="275">
        <v>3</v>
      </c>
      <c r="H272" s="275">
        <v>2601</v>
      </c>
      <c r="I272" s="275">
        <v>14.045999999999999</v>
      </c>
      <c r="L272" s="275">
        <v>10.58911</v>
      </c>
      <c r="M272" s="275">
        <v>55.859000000000002</v>
      </c>
      <c r="N272" s="275">
        <v>55.426000000000002</v>
      </c>
      <c r="O272" s="275" t="s">
        <v>638</v>
      </c>
      <c r="P272" s="275" t="s">
        <v>615</v>
      </c>
      <c r="Q272" s="275" t="s">
        <v>816</v>
      </c>
      <c r="W272" s="275">
        <v>0.37159999999999999</v>
      </c>
      <c r="Y272" s="275">
        <v>0.74072159999999998</v>
      </c>
    </row>
    <row r="273" spans="1:25" x14ac:dyDescent="0.2">
      <c r="A273" s="275" t="s">
        <v>253</v>
      </c>
      <c r="B273" s="275">
        <v>55</v>
      </c>
      <c r="C273" s="275" t="s">
        <v>254</v>
      </c>
      <c r="D273" s="275" t="s">
        <v>255</v>
      </c>
      <c r="F273" s="275">
        <v>0.79</v>
      </c>
      <c r="G273" s="275">
        <v>4</v>
      </c>
      <c r="J273" s="275">
        <v>1908</v>
      </c>
      <c r="K273" s="275">
        <v>-12.21</v>
      </c>
      <c r="L273" s="275">
        <v>41.373714200000002</v>
      </c>
      <c r="M273" s="275">
        <v>44.972999999999999</v>
      </c>
      <c r="R273" s="275">
        <v>44.267000000000003</v>
      </c>
      <c r="S273" s="275" t="s">
        <v>657</v>
      </c>
      <c r="T273" s="275" t="s">
        <v>739</v>
      </c>
      <c r="U273" s="275" t="s">
        <v>813</v>
      </c>
      <c r="V273" s="275">
        <v>1.092306</v>
      </c>
      <c r="X273" s="275">
        <v>1.1664014</v>
      </c>
    </row>
    <row r="274" spans="1:25" x14ac:dyDescent="0.2">
      <c r="A274" s="275" t="s">
        <v>253</v>
      </c>
      <c r="B274" s="275">
        <v>55</v>
      </c>
      <c r="C274" s="275" t="s">
        <v>254</v>
      </c>
      <c r="D274" s="275" t="s">
        <v>255</v>
      </c>
      <c r="F274" s="275">
        <v>0.79</v>
      </c>
      <c r="G274" s="275">
        <v>5</v>
      </c>
      <c r="J274" s="275">
        <v>3271</v>
      </c>
      <c r="K274" s="275">
        <v>0</v>
      </c>
      <c r="L274" s="275">
        <v>59.486894800000002</v>
      </c>
      <c r="M274" s="275">
        <v>64.661000000000001</v>
      </c>
      <c r="R274" s="275">
        <v>63.643000000000001</v>
      </c>
      <c r="S274" s="275" t="s">
        <v>622</v>
      </c>
      <c r="T274" s="275" t="s">
        <v>620</v>
      </c>
      <c r="U274" s="275" t="s">
        <v>671</v>
      </c>
      <c r="V274" s="275">
        <v>1.1056589999999999</v>
      </c>
      <c r="X274" s="275">
        <v>1.1792741</v>
      </c>
    </row>
    <row r="275" spans="1:25" x14ac:dyDescent="0.2">
      <c r="A275" s="275" t="s">
        <v>256</v>
      </c>
      <c r="B275" s="275">
        <v>56</v>
      </c>
      <c r="C275" s="275" t="s">
        <v>257</v>
      </c>
      <c r="D275" s="275" t="s">
        <v>258</v>
      </c>
      <c r="F275" s="275">
        <v>0.85</v>
      </c>
      <c r="G275" s="275">
        <v>1</v>
      </c>
      <c r="H275" s="275">
        <v>2848</v>
      </c>
      <c r="I275" s="275">
        <v>5.0000000000000001E-3</v>
      </c>
      <c r="L275" s="275">
        <v>9.9021091000000006</v>
      </c>
      <c r="M275" s="275">
        <v>56.201999999999998</v>
      </c>
      <c r="N275" s="275">
        <v>55.774999999999999</v>
      </c>
      <c r="O275" s="275" t="s">
        <v>601</v>
      </c>
      <c r="P275" s="275" t="s">
        <v>615</v>
      </c>
      <c r="Q275" s="275" t="s">
        <v>817</v>
      </c>
      <c r="W275" s="275">
        <v>0.36647400000000002</v>
      </c>
      <c r="Y275" s="275">
        <v>0.7302554</v>
      </c>
    </row>
    <row r="276" spans="1:25" x14ac:dyDescent="0.2">
      <c r="A276" s="275" t="s">
        <v>256</v>
      </c>
      <c r="B276" s="275">
        <v>56</v>
      </c>
      <c r="C276" s="275" t="s">
        <v>257</v>
      </c>
      <c r="D276" s="275" t="s">
        <v>258</v>
      </c>
      <c r="F276" s="275">
        <v>0.85</v>
      </c>
      <c r="G276" s="275">
        <v>2</v>
      </c>
      <c r="H276" s="275">
        <v>2849</v>
      </c>
      <c r="I276" s="275">
        <v>0</v>
      </c>
      <c r="L276" s="275">
        <v>9.9004858000000002</v>
      </c>
      <c r="M276" s="275">
        <v>56.192999999999998</v>
      </c>
      <c r="N276" s="275">
        <v>55.765999999999998</v>
      </c>
      <c r="O276" s="275" t="s">
        <v>597</v>
      </c>
      <c r="P276" s="275" t="s">
        <v>639</v>
      </c>
      <c r="Q276" s="275" t="s">
        <v>818</v>
      </c>
      <c r="W276" s="275">
        <v>0.36647200000000002</v>
      </c>
      <c r="Y276" s="275">
        <v>0.73025189999999995</v>
      </c>
    </row>
    <row r="277" spans="1:25" x14ac:dyDescent="0.2">
      <c r="A277" s="275" t="s">
        <v>256</v>
      </c>
      <c r="B277" s="275">
        <v>56</v>
      </c>
      <c r="C277" s="275" t="s">
        <v>257</v>
      </c>
      <c r="D277" s="275" t="s">
        <v>258</v>
      </c>
      <c r="F277" s="275">
        <v>0.85</v>
      </c>
      <c r="G277" s="275">
        <v>3</v>
      </c>
      <c r="H277" s="275">
        <v>2797</v>
      </c>
      <c r="I277" s="275">
        <v>15.584</v>
      </c>
      <c r="L277" s="275">
        <v>10.5306392</v>
      </c>
      <c r="M277" s="275">
        <v>59.77</v>
      </c>
      <c r="N277" s="275">
        <v>59.305999999999997</v>
      </c>
      <c r="O277" s="275" t="s">
        <v>601</v>
      </c>
      <c r="P277" s="275" t="s">
        <v>639</v>
      </c>
      <c r="Q277" s="275" t="s">
        <v>819</v>
      </c>
      <c r="W277" s="275">
        <v>0.37216199999999999</v>
      </c>
      <c r="Y277" s="275">
        <v>0.74163239999999997</v>
      </c>
    </row>
    <row r="278" spans="1:25" x14ac:dyDescent="0.2">
      <c r="A278" s="275" t="s">
        <v>256</v>
      </c>
      <c r="B278" s="275">
        <v>56</v>
      </c>
      <c r="C278" s="275" t="s">
        <v>257</v>
      </c>
      <c r="D278" s="275" t="s">
        <v>258</v>
      </c>
      <c r="F278" s="275">
        <v>0.85</v>
      </c>
      <c r="G278" s="275">
        <v>4</v>
      </c>
      <c r="J278" s="275">
        <v>2318</v>
      </c>
      <c r="K278" s="275">
        <v>-13.124000000000001</v>
      </c>
      <c r="L278" s="275">
        <v>46.9829942</v>
      </c>
      <c r="M278" s="275">
        <v>54.948999999999998</v>
      </c>
      <c r="R278" s="275">
        <v>54.087000000000003</v>
      </c>
      <c r="S278" s="275" t="s">
        <v>696</v>
      </c>
      <c r="T278" s="275" t="s">
        <v>697</v>
      </c>
      <c r="U278" s="275" t="s">
        <v>813</v>
      </c>
      <c r="V278" s="275">
        <v>1.091307</v>
      </c>
      <c r="X278" s="275">
        <v>1.1653214999999999</v>
      </c>
    </row>
    <row r="279" spans="1:25" x14ac:dyDescent="0.2">
      <c r="A279" s="275" t="s">
        <v>256</v>
      </c>
      <c r="B279" s="275">
        <v>56</v>
      </c>
      <c r="C279" s="275" t="s">
        <v>257</v>
      </c>
      <c r="D279" s="275" t="s">
        <v>258</v>
      </c>
      <c r="F279" s="275">
        <v>0.85</v>
      </c>
      <c r="G279" s="275">
        <v>5</v>
      </c>
      <c r="J279" s="275">
        <v>3274</v>
      </c>
      <c r="K279" s="275">
        <v>0</v>
      </c>
      <c r="L279" s="275">
        <v>55.382994699999998</v>
      </c>
      <c r="M279" s="275">
        <v>64.772999999999996</v>
      </c>
      <c r="R279" s="275">
        <v>63.752000000000002</v>
      </c>
      <c r="S279" s="275" t="s">
        <v>681</v>
      </c>
      <c r="T279" s="275" t="s">
        <v>682</v>
      </c>
      <c r="U279" s="275" t="s">
        <v>649</v>
      </c>
      <c r="V279" s="275">
        <v>1.1056589999999999</v>
      </c>
      <c r="X279" s="275">
        <v>1.1792091</v>
      </c>
    </row>
    <row r="280" spans="1:25" x14ac:dyDescent="0.2">
      <c r="A280" s="275" t="s">
        <v>259</v>
      </c>
      <c r="B280" s="275">
        <v>57</v>
      </c>
      <c r="C280" s="275" t="s">
        <v>260</v>
      </c>
      <c r="D280" s="275" t="s">
        <v>261</v>
      </c>
      <c r="F280" s="275">
        <v>0.85</v>
      </c>
      <c r="G280" s="275">
        <v>1</v>
      </c>
      <c r="H280" s="275">
        <v>2850</v>
      </c>
      <c r="I280" s="275">
        <v>5.0000000000000001E-3</v>
      </c>
      <c r="L280" s="275">
        <v>9.9091497999999998</v>
      </c>
      <c r="M280" s="275">
        <v>56.241999999999997</v>
      </c>
      <c r="N280" s="275">
        <v>55.814</v>
      </c>
      <c r="O280" s="275" t="s">
        <v>638</v>
      </c>
      <c r="P280" s="275" t="s">
        <v>613</v>
      </c>
      <c r="Q280" s="275" t="s">
        <v>820</v>
      </c>
      <c r="W280" s="275">
        <v>0.36647400000000002</v>
      </c>
      <c r="Y280" s="275">
        <v>0.73032859999999999</v>
      </c>
    </row>
    <row r="281" spans="1:25" x14ac:dyDescent="0.2">
      <c r="A281" s="275" t="s">
        <v>259</v>
      </c>
      <c r="B281" s="275">
        <v>57</v>
      </c>
      <c r="C281" s="275" t="s">
        <v>260</v>
      </c>
      <c r="D281" s="275" t="s">
        <v>261</v>
      </c>
      <c r="F281" s="275">
        <v>0.85</v>
      </c>
      <c r="G281" s="275">
        <v>2</v>
      </c>
      <c r="H281" s="275">
        <v>2848</v>
      </c>
      <c r="I281" s="275">
        <v>0</v>
      </c>
      <c r="L281" s="275">
        <v>9.9006027000000003</v>
      </c>
      <c r="M281" s="275">
        <v>56.194000000000003</v>
      </c>
      <c r="N281" s="275">
        <v>55.765999999999998</v>
      </c>
      <c r="O281" s="275" t="s">
        <v>601</v>
      </c>
      <c r="P281" s="275" t="s">
        <v>639</v>
      </c>
      <c r="Q281" s="275" t="s">
        <v>811</v>
      </c>
      <c r="W281" s="275">
        <v>0.36647200000000002</v>
      </c>
      <c r="Y281" s="275">
        <v>0.73032470000000005</v>
      </c>
    </row>
    <row r="282" spans="1:25" x14ac:dyDescent="0.2">
      <c r="A282" s="275" t="s">
        <v>259</v>
      </c>
      <c r="B282" s="275">
        <v>57</v>
      </c>
      <c r="C282" s="275" t="s">
        <v>260</v>
      </c>
      <c r="D282" s="275" t="s">
        <v>261</v>
      </c>
      <c r="F282" s="275">
        <v>0.85</v>
      </c>
      <c r="G282" s="275">
        <v>3</v>
      </c>
      <c r="H282" s="275">
        <v>2797</v>
      </c>
      <c r="I282" s="275">
        <v>14.776</v>
      </c>
      <c r="L282" s="275">
        <v>10.503134599999999</v>
      </c>
      <c r="M282" s="275">
        <v>59.613999999999997</v>
      </c>
      <c r="N282" s="275">
        <v>59.151000000000003</v>
      </c>
      <c r="O282" s="275" t="s">
        <v>601</v>
      </c>
      <c r="P282" s="275" t="s">
        <v>639</v>
      </c>
      <c r="Q282" s="275" t="s">
        <v>821</v>
      </c>
      <c r="W282" s="275">
        <v>0.371867</v>
      </c>
      <c r="Y282" s="275">
        <v>0.741116</v>
      </c>
    </row>
    <row r="283" spans="1:25" x14ac:dyDescent="0.2">
      <c r="A283" s="275" t="s">
        <v>259</v>
      </c>
      <c r="B283" s="275">
        <v>57</v>
      </c>
      <c r="C283" s="275" t="s">
        <v>260</v>
      </c>
      <c r="D283" s="275" t="s">
        <v>261</v>
      </c>
      <c r="F283" s="275">
        <v>0.85</v>
      </c>
      <c r="G283" s="275">
        <v>4</v>
      </c>
      <c r="J283" s="275">
        <v>2280</v>
      </c>
      <c r="K283" s="275">
        <v>-13.984</v>
      </c>
      <c r="L283" s="275">
        <v>46.247704599999999</v>
      </c>
      <c r="M283" s="275">
        <v>54.088999999999999</v>
      </c>
      <c r="R283" s="275">
        <v>53.241</v>
      </c>
      <c r="S283" s="275" t="s">
        <v>696</v>
      </c>
      <c r="T283" s="275" t="s">
        <v>697</v>
      </c>
      <c r="U283" s="275" t="s">
        <v>813</v>
      </c>
      <c r="V283" s="275">
        <v>1.0903659999999999</v>
      </c>
      <c r="X283" s="275">
        <v>1.1643954000000001</v>
      </c>
    </row>
    <row r="284" spans="1:25" x14ac:dyDescent="0.2">
      <c r="A284" s="275" t="s">
        <v>259</v>
      </c>
      <c r="B284" s="275">
        <v>57</v>
      </c>
      <c r="C284" s="275" t="s">
        <v>260</v>
      </c>
      <c r="D284" s="275" t="s">
        <v>261</v>
      </c>
      <c r="F284" s="275">
        <v>0.85</v>
      </c>
      <c r="G284" s="275">
        <v>5</v>
      </c>
      <c r="J284" s="275">
        <v>3278</v>
      </c>
      <c r="K284" s="275">
        <v>0</v>
      </c>
      <c r="L284" s="275">
        <v>55.459930499999999</v>
      </c>
      <c r="M284" s="275">
        <v>64.863</v>
      </c>
      <c r="R284" s="275">
        <v>63.841000000000001</v>
      </c>
      <c r="S284" s="275" t="s">
        <v>681</v>
      </c>
      <c r="T284" s="275" t="s">
        <v>682</v>
      </c>
      <c r="U284" s="275" t="s">
        <v>649</v>
      </c>
      <c r="V284" s="275">
        <v>1.1056589999999999</v>
      </c>
      <c r="X284" s="275">
        <v>1.1792389000000001</v>
      </c>
    </row>
    <row r="285" spans="1:25" x14ac:dyDescent="0.2">
      <c r="A285" s="275" t="s">
        <v>262</v>
      </c>
      <c r="B285" s="275">
        <v>58</v>
      </c>
      <c r="C285" s="275" t="s">
        <v>263</v>
      </c>
      <c r="D285" s="275" t="s">
        <v>264</v>
      </c>
      <c r="F285" s="275">
        <v>0.76</v>
      </c>
      <c r="G285" s="275">
        <v>1</v>
      </c>
      <c r="H285" s="275">
        <v>2850</v>
      </c>
      <c r="I285" s="275">
        <v>5.0000000000000001E-3</v>
      </c>
      <c r="L285" s="275">
        <v>11.0777093</v>
      </c>
      <c r="M285" s="275">
        <v>56.218000000000004</v>
      </c>
      <c r="N285" s="275">
        <v>55.79</v>
      </c>
      <c r="O285" s="275" t="s">
        <v>638</v>
      </c>
      <c r="P285" s="275" t="s">
        <v>615</v>
      </c>
      <c r="Q285" s="275" t="s">
        <v>814</v>
      </c>
      <c r="W285" s="275">
        <v>0.36647400000000002</v>
      </c>
      <c r="Y285" s="275">
        <v>0.73029929999999998</v>
      </c>
    </row>
    <row r="286" spans="1:25" x14ac:dyDescent="0.2">
      <c r="A286" s="275" t="s">
        <v>262</v>
      </c>
      <c r="B286" s="275">
        <v>58</v>
      </c>
      <c r="C286" s="275" t="s">
        <v>263</v>
      </c>
      <c r="D286" s="275" t="s">
        <v>264</v>
      </c>
      <c r="F286" s="275">
        <v>0.76</v>
      </c>
      <c r="G286" s="275">
        <v>2</v>
      </c>
      <c r="H286" s="275">
        <v>2850</v>
      </c>
      <c r="I286" s="275">
        <v>0</v>
      </c>
      <c r="L286" s="275">
        <v>11.074247</v>
      </c>
      <c r="M286" s="275">
        <v>56.2</v>
      </c>
      <c r="N286" s="275">
        <v>55.771999999999998</v>
      </c>
      <c r="O286" s="275" t="s">
        <v>601</v>
      </c>
      <c r="P286" s="275" t="s">
        <v>639</v>
      </c>
      <c r="Q286" s="275" t="s">
        <v>815</v>
      </c>
      <c r="W286" s="275">
        <v>0.36647200000000002</v>
      </c>
      <c r="Y286" s="275">
        <v>0.73029560000000004</v>
      </c>
    </row>
    <row r="287" spans="1:25" x14ac:dyDescent="0.2">
      <c r="A287" s="275" t="s">
        <v>262</v>
      </c>
      <c r="B287" s="275">
        <v>58</v>
      </c>
      <c r="C287" s="275" t="s">
        <v>263</v>
      </c>
      <c r="D287" s="275" t="s">
        <v>264</v>
      </c>
      <c r="F287" s="275">
        <v>0.76</v>
      </c>
      <c r="G287" s="275">
        <v>3</v>
      </c>
      <c r="H287" s="275">
        <v>2638</v>
      </c>
      <c r="I287" s="275">
        <v>14.397</v>
      </c>
      <c r="L287" s="275">
        <v>11.1641998</v>
      </c>
      <c r="M287" s="275">
        <v>56.655999999999999</v>
      </c>
      <c r="N287" s="275">
        <v>56.216999999999999</v>
      </c>
      <c r="O287" s="275" t="s">
        <v>601</v>
      </c>
      <c r="P287" s="275" t="s">
        <v>639</v>
      </c>
      <c r="Q287" s="275" t="s">
        <v>822</v>
      </c>
      <c r="W287" s="275">
        <v>0.371728</v>
      </c>
      <c r="Y287" s="275">
        <v>0.7408093</v>
      </c>
    </row>
    <row r="288" spans="1:25" x14ac:dyDescent="0.2">
      <c r="A288" s="275" t="s">
        <v>262</v>
      </c>
      <c r="B288" s="275">
        <v>58</v>
      </c>
      <c r="C288" s="275" t="s">
        <v>263</v>
      </c>
      <c r="D288" s="275" t="s">
        <v>264</v>
      </c>
      <c r="F288" s="275">
        <v>0.76</v>
      </c>
      <c r="G288" s="275">
        <v>4</v>
      </c>
      <c r="J288" s="275">
        <v>1862</v>
      </c>
      <c r="K288" s="275">
        <v>-11.994999999999999</v>
      </c>
      <c r="L288" s="275">
        <v>41.858427399999997</v>
      </c>
      <c r="M288" s="275">
        <v>43.771999999999998</v>
      </c>
      <c r="R288" s="275">
        <v>43.085000000000001</v>
      </c>
      <c r="S288" s="275" t="s">
        <v>696</v>
      </c>
      <c r="T288" s="275" t="s">
        <v>697</v>
      </c>
      <c r="U288" s="275" t="s">
        <v>813</v>
      </c>
      <c r="V288" s="275">
        <v>1.092541</v>
      </c>
      <c r="X288" s="275">
        <v>1.1666364</v>
      </c>
    </row>
    <row r="289" spans="1:25" x14ac:dyDescent="0.2">
      <c r="A289" s="275" t="s">
        <v>262</v>
      </c>
      <c r="B289" s="275">
        <v>58</v>
      </c>
      <c r="C289" s="275" t="s">
        <v>263</v>
      </c>
      <c r="D289" s="275" t="s">
        <v>264</v>
      </c>
      <c r="F289" s="275">
        <v>0.76</v>
      </c>
      <c r="G289" s="275">
        <v>5</v>
      </c>
      <c r="J289" s="275">
        <v>3279</v>
      </c>
      <c r="K289" s="275">
        <v>0</v>
      </c>
      <c r="L289" s="275">
        <v>62.028068900000001</v>
      </c>
      <c r="M289" s="275">
        <v>64.863</v>
      </c>
      <c r="R289" s="275">
        <v>63.841000000000001</v>
      </c>
      <c r="S289" s="275" t="s">
        <v>659</v>
      </c>
      <c r="T289" s="275" t="s">
        <v>660</v>
      </c>
      <c r="U289" s="275" t="s">
        <v>671</v>
      </c>
      <c r="V289" s="275">
        <v>1.1056589999999999</v>
      </c>
      <c r="X289" s="275">
        <v>1.1792697999999999</v>
      </c>
    </row>
    <row r="290" spans="1:25" x14ac:dyDescent="0.2">
      <c r="A290" s="275" t="s">
        <v>265</v>
      </c>
      <c r="B290" s="275">
        <v>59</v>
      </c>
      <c r="C290" s="275" t="s">
        <v>266</v>
      </c>
      <c r="D290" s="275" t="s">
        <v>267</v>
      </c>
      <c r="F290" s="275">
        <v>0.87</v>
      </c>
      <c r="G290" s="275">
        <v>1</v>
      </c>
      <c r="H290" s="275">
        <v>2853</v>
      </c>
      <c r="I290" s="275">
        <v>0.01</v>
      </c>
      <c r="L290" s="275">
        <v>9.6832483000000007</v>
      </c>
      <c r="M290" s="275">
        <v>56.253</v>
      </c>
      <c r="N290" s="275">
        <v>55.825000000000003</v>
      </c>
      <c r="O290" s="275" t="s">
        <v>638</v>
      </c>
      <c r="P290" s="275" t="s">
        <v>615</v>
      </c>
      <c r="Q290" s="275" t="s">
        <v>823</v>
      </c>
      <c r="W290" s="275">
        <v>0.36647600000000002</v>
      </c>
      <c r="Y290" s="275">
        <v>0.73048329999999995</v>
      </c>
    </row>
    <row r="291" spans="1:25" x14ac:dyDescent="0.2">
      <c r="A291" s="275" t="s">
        <v>265</v>
      </c>
      <c r="B291" s="275">
        <v>59</v>
      </c>
      <c r="C291" s="275" t="s">
        <v>266</v>
      </c>
      <c r="D291" s="275" t="s">
        <v>267</v>
      </c>
      <c r="F291" s="275">
        <v>0.87</v>
      </c>
      <c r="G291" s="275">
        <v>2</v>
      </c>
      <c r="H291" s="275">
        <v>2851</v>
      </c>
      <c r="I291" s="275">
        <v>0</v>
      </c>
      <c r="L291" s="275">
        <v>9.6852149999999995</v>
      </c>
      <c r="M291" s="275">
        <v>56.265000000000001</v>
      </c>
      <c r="N291" s="275">
        <v>55.835999999999999</v>
      </c>
      <c r="O291" s="275" t="s">
        <v>601</v>
      </c>
      <c r="P291" s="275" t="s">
        <v>639</v>
      </c>
      <c r="Q291" s="275" t="s">
        <v>824</v>
      </c>
      <c r="W291" s="275">
        <v>0.36647200000000002</v>
      </c>
      <c r="Y291" s="275">
        <v>0.73047569999999995</v>
      </c>
    </row>
    <row r="292" spans="1:25" x14ac:dyDescent="0.2">
      <c r="A292" s="275" t="s">
        <v>265</v>
      </c>
      <c r="B292" s="275">
        <v>59</v>
      </c>
      <c r="C292" s="275" t="s">
        <v>266</v>
      </c>
      <c r="D292" s="275" t="s">
        <v>267</v>
      </c>
      <c r="F292" s="275">
        <v>0.87</v>
      </c>
      <c r="G292" s="275">
        <v>3</v>
      </c>
      <c r="H292" s="275">
        <v>3434</v>
      </c>
      <c r="I292" s="275">
        <v>15.353999999999999</v>
      </c>
      <c r="L292" s="275">
        <v>12.6087022</v>
      </c>
      <c r="M292" s="275">
        <v>73.248000000000005</v>
      </c>
      <c r="N292" s="275">
        <v>72.679000000000002</v>
      </c>
      <c r="O292" s="275" t="s">
        <v>601</v>
      </c>
      <c r="P292" s="275" t="s">
        <v>639</v>
      </c>
      <c r="Q292" s="275" t="s">
        <v>825</v>
      </c>
      <c r="W292" s="275">
        <v>0.37207800000000002</v>
      </c>
      <c r="Y292" s="275">
        <v>0.74169149999999995</v>
      </c>
    </row>
    <row r="293" spans="1:25" x14ac:dyDescent="0.2">
      <c r="A293" s="275" t="s">
        <v>265</v>
      </c>
      <c r="B293" s="275">
        <v>59</v>
      </c>
      <c r="C293" s="275" t="s">
        <v>266</v>
      </c>
      <c r="D293" s="275" t="s">
        <v>267</v>
      </c>
      <c r="F293" s="275">
        <v>0.87</v>
      </c>
      <c r="G293" s="275">
        <v>4</v>
      </c>
      <c r="J293" s="275">
        <v>2328</v>
      </c>
      <c r="K293" s="275">
        <v>-14.396000000000001</v>
      </c>
      <c r="L293" s="275">
        <v>46.098115</v>
      </c>
      <c r="M293" s="275">
        <v>55.182000000000002</v>
      </c>
      <c r="R293" s="275">
        <v>54.317999999999998</v>
      </c>
      <c r="S293" s="275" t="s">
        <v>696</v>
      </c>
      <c r="T293" s="275" t="s">
        <v>697</v>
      </c>
      <c r="U293" s="275" t="s">
        <v>813</v>
      </c>
      <c r="V293" s="275">
        <v>1.089915</v>
      </c>
      <c r="X293" s="275">
        <v>1.1639634999999999</v>
      </c>
    </row>
    <row r="294" spans="1:25" x14ac:dyDescent="0.2">
      <c r="A294" s="275" t="s">
        <v>265</v>
      </c>
      <c r="B294" s="275">
        <v>59</v>
      </c>
      <c r="C294" s="275" t="s">
        <v>266</v>
      </c>
      <c r="D294" s="275" t="s">
        <v>267</v>
      </c>
      <c r="F294" s="275">
        <v>0.87</v>
      </c>
      <c r="G294" s="275">
        <v>5</v>
      </c>
      <c r="J294" s="275">
        <v>3281</v>
      </c>
      <c r="K294" s="275">
        <v>0</v>
      </c>
      <c r="L294" s="275">
        <v>54.242496199999998</v>
      </c>
      <c r="M294" s="275">
        <v>64.932000000000002</v>
      </c>
      <c r="R294" s="275">
        <v>63.908000000000001</v>
      </c>
      <c r="S294" s="275" t="s">
        <v>681</v>
      </c>
      <c r="T294" s="275" t="s">
        <v>633</v>
      </c>
      <c r="U294" s="275" t="s">
        <v>649</v>
      </c>
      <c r="V294" s="275">
        <v>1.1056589999999999</v>
      </c>
      <c r="X294" s="275">
        <v>1.1792541999999999</v>
      </c>
    </row>
    <row r="295" spans="1:25" x14ac:dyDescent="0.2">
      <c r="A295" s="275" t="s">
        <v>268</v>
      </c>
      <c r="B295" s="275">
        <v>60</v>
      </c>
      <c r="C295" s="275" t="s">
        <v>269</v>
      </c>
      <c r="D295" s="275" t="s">
        <v>270</v>
      </c>
      <c r="F295" s="275">
        <v>0.77</v>
      </c>
      <c r="G295" s="275">
        <v>1</v>
      </c>
      <c r="H295" s="275">
        <v>2857</v>
      </c>
      <c r="I295" s="275">
        <v>-8.0000000000000002E-3</v>
      </c>
      <c r="L295" s="275">
        <v>10.9672897</v>
      </c>
      <c r="M295" s="275">
        <v>56.39</v>
      </c>
      <c r="N295" s="275">
        <v>55.96</v>
      </c>
      <c r="O295" s="275" t="s">
        <v>638</v>
      </c>
      <c r="P295" s="275" t="s">
        <v>613</v>
      </c>
      <c r="Q295" s="275" t="s">
        <v>826</v>
      </c>
      <c r="W295" s="275">
        <v>0.36646899999999999</v>
      </c>
      <c r="Y295" s="275">
        <v>0.73028179999999998</v>
      </c>
    </row>
    <row r="296" spans="1:25" x14ac:dyDescent="0.2">
      <c r="A296" s="275" t="s">
        <v>268</v>
      </c>
      <c r="B296" s="275">
        <v>60</v>
      </c>
      <c r="C296" s="275" t="s">
        <v>269</v>
      </c>
      <c r="D296" s="275" t="s">
        <v>270</v>
      </c>
      <c r="F296" s="275">
        <v>0.77</v>
      </c>
      <c r="G296" s="275">
        <v>2</v>
      </c>
      <c r="H296" s="275">
        <v>2853</v>
      </c>
      <c r="I296" s="275">
        <v>0</v>
      </c>
      <c r="L296" s="275">
        <v>10.950500099999999</v>
      </c>
      <c r="M296" s="275">
        <v>56.302999999999997</v>
      </c>
      <c r="N296" s="275">
        <v>55.875</v>
      </c>
      <c r="O296" s="275" t="s">
        <v>601</v>
      </c>
      <c r="P296" s="275" t="s">
        <v>615</v>
      </c>
      <c r="Q296" s="275" t="s">
        <v>827</v>
      </c>
      <c r="W296" s="275">
        <v>0.36647200000000002</v>
      </c>
      <c r="Y296" s="275">
        <v>0.73028729999999997</v>
      </c>
    </row>
    <row r="297" spans="1:25" x14ac:dyDescent="0.2">
      <c r="A297" s="275" t="s">
        <v>268</v>
      </c>
      <c r="B297" s="275">
        <v>60</v>
      </c>
      <c r="C297" s="275" t="s">
        <v>269</v>
      </c>
      <c r="D297" s="275" t="s">
        <v>270</v>
      </c>
      <c r="F297" s="275">
        <v>0.77</v>
      </c>
      <c r="G297" s="275">
        <v>3</v>
      </c>
      <c r="H297" s="275">
        <v>2474</v>
      </c>
      <c r="I297" s="275">
        <v>13.500999999999999</v>
      </c>
      <c r="L297" s="275">
        <v>10.2903599</v>
      </c>
      <c r="M297" s="275">
        <v>52.908999999999999</v>
      </c>
      <c r="N297" s="275">
        <v>52.499000000000002</v>
      </c>
      <c r="O297" s="275" t="s">
        <v>601</v>
      </c>
      <c r="P297" s="275" t="s">
        <v>639</v>
      </c>
      <c r="Q297" s="275" t="s">
        <v>828</v>
      </c>
      <c r="W297" s="275">
        <v>0.37140099999999998</v>
      </c>
      <c r="Y297" s="275">
        <v>0.74014670000000005</v>
      </c>
    </row>
    <row r="298" spans="1:25" x14ac:dyDescent="0.2">
      <c r="A298" s="275" t="s">
        <v>268</v>
      </c>
      <c r="B298" s="275">
        <v>60</v>
      </c>
      <c r="C298" s="275" t="s">
        <v>269</v>
      </c>
      <c r="D298" s="275" t="s">
        <v>270</v>
      </c>
      <c r="F298" s="275">
        <v>0.77</v>
      </c>
      <c r="G298" s="275">
        <v>4</v>
      </c>
      <c r="J298" s="275">
        <v>2063</v>
      </c>
      <c r="K298" s="275">
        <v>-14.765000000000001</v>
      </c>
      <c r="L298" s="275">
        <v>45.969066599999998</v>
      </c>
      <c r="M298" s="275">
        <v>48.703000000000003</v>
      </c>
      <c r="R298" s="275">
        <v>47.94</v>
      </c>
      <c r="S298" s="275" t="s">
        <v>696</v>
      </c>
      <c r="T298" s="275" t="s">
        <v>697</v>
      </c>
      <c r="U298" s="275" t="s">
        <v>813</v>
      </c>
      <c r="V298" s="275">
        <v>1.089512</v>
      </c>
      <c r="X298" s="275">
        <v>1.1635295000000001</v>
      </c>
    </row>
    <row r="299" spans="1:25" x14ac:dyDescent="0.2">
      <c r="A299" s="275" t="s">
        <v>268</v>
      </c>
      <c r="B299" s="275">
        <v>60</v>
      </c>
      <c r="C299" s="275" t="s">
        <v>269</v>
      </c>
      <c r="D299" s="275" t="s">
        <v>270</v>
      </c>
      <c r="F299" s="275">
        <v>0.77</v>
      </c>
      <c r="G299" s="275">
        <v>5</v>
      </c>
      <c r="J299" s="275">
        <v>3278</v>
      </c>
      <c r="K299" s="275">
        <v>0</v>
      </c>
      <c r="L299" s="275">
        <v>61.201567099999998</v>
      </c>
      <c r="M299" s="275">
        <v>64.840999999999994</v>
      </c>
      <c r="R299" s="275">
        <v>63.819000000000003</v>
      </c>
      <c r="S299" s="275" t="s">
        <v>622</v>
      </c>
      <c r="T299" s="275" t="s">
        <v>682</v>
      </c>
      <c r="U299" s="275" t="s">
        <v>683</v>
      </c>
      <c r="V299" s="275">
        <v>1.1056589999999999</v>
      </c>
      <c r="X299" s="275">
        <v>1.1792195999999999</v>
      </c>
    </row>
    <row r="300" spans="1:25" x14ac:dyDescent="0.2">
      <c r="A300" s="275" t="s">
        <v>271</v>
      </c>
      <c r="B300" s="275">
        <v>61</v>
      </c>
      <c r="C300" s="275" t="s">
        <v>272</v>
      </c>
      <c r="D300" s="275" t="s">
        <v>273</v>
      </c>
      <c r="F300" s="275">
        <v>0.83</v>
      </c>
      <c r="G300" s="275">
        <v>1</v>
      </c>
      <c r="H300" s="275">
        <v>2853</v>
      </c>
      <c r="I300" s="275">
        <v>1.2E-2</v>
      </c>
      <c r="L300" s="275">
        <v>10.1530624</v>
      </c>
      <c r="M300" s="275">
        <v>56.271000000000001</v>
      </c>
      <c r="N300" s="275">
        <v>55.841999999999999</v>
      </c>
      <c r="O300" s="275" t="s">
        <v>638</v>
      </c>
      <c r="P300" s="275" t="s">
        <v>615</v>
      </c>
      <c r="Q300" s="275" t="s">
        <v>829</v>
      </c>
      <c r="W300" s="275">
        <v>0.36647600000000002</v>
      </c>
      <c r="Y300" s="275">
        <v>0.7302651</v>
      </c>
    </row>
    <row r="301" spans="1:25" x14ac:dyDescent="0.2">
      <c r="A301" s="275" t="s">
        <v>271</v>
      </c>
      <c r="B301" s="275">
        <v>61</v>
      </c>
      <c r="C301" s="275" t="s">
        <v>272</v>
      </c>
      <c r="D301" s="275" t="s">
        <v>273</v>
      </c>
      <c r="F301" s="275">
        <v>0.83</v>
      </c>
      <c r="G301" s="275">
        <v>2</v>
      </c>
      <c r="H301" s="275">
        <v>2855</v>
      </c>
      <c r="I301" s="275">
        <v>0</v>
      </c>
      <c r="L301" s="275">
        <v>10.1602996</v>
      </c>
      <c r="M301" s="275">
        <v>56.311</v>
      </c>
      <c r="N301" s="275">
        <v>55.881999999999998</v>
      </c>
      <c r="O301" s="275" t="s">
        <v>601</v>
      </c>
      <c r="P301" s="275" t="s">
        <v>639</v>
      </c>
      <c r="Q301" s="275" t="s">
        <v>830</v>
      </c>
      <c r="W301" s="275">
        <v>0.36647200000000002</v>
      </c>
      <c r="Y301" s="275">
        <v>0.73025669999999998</v>
      </c>
    </row>
    <row r="302" spans="1:25" x14ac:dyDescent="0.2">
      <c r="A302" s="275" t="s">
        <v>271</v>
      </c>
      <c r="B302" s="275">
        <v>61</v>
      </c>
      <c r="C302" s="275" t="s">
        <v>272</v>
      </c>
      <c r="D302" s="275" t="s">
        <v>273</v>
      </c>
      <c r="F302" s="275">
        <v>0.83</v>
      </c>
      <c r="G302" s="275">
        <v>3</v>
      </c>
      <c r="H302" s="275">
        <v>2656</v>
      </c>
      <c r="I302" s="275">
        <v>13.343999999999999</v>
      </c>
      <c r="L302" s="275">
        <v>10.28172</v>
      </c>
      <c r="M302" s="275">
        <v>56.984000000000002</v>
      </c>
      <c r="N302" s="275">
        <v>56.542000000000002</v>
      </c>
      <c r="O302" s="275" t="s">
        <v>601</v>
      </c>
      <c r="P302" s="275" t="s">
        <v>639</v>
      </c>
      <c r="Q302" s="275" t="s">
        <v>785</v>
      </c>
      <c r="W302" s="275">
        <v>0.37134400000000001</v>
      </c>
      <c r="Y302" s="275">
        <v>0.74000140000000003</v>
      </c>
    </row>
    <row r="303" spans="1:25" x14ac:dyDescent="0.2">
      <c r="A303" s="275" t="s">
        <v>271</v>
      </c>
      <c r="B303" s="275">
        <v>61</v>
      </c>
      <c r="C303" s="275" t="s">
        <v>272</v>
      </c>
      <c r="D303" s="275" t="s">
        <v>273</v>
      </c>
      <c r="F303" s="275">
        <v>0.83</v>
      </c>
      <c r="G303" s="275">
        <v>4</v>
      </c>
      <c r="J303" s="275">
        <v>1862</v>
      </c>
      <c r="K303" s="275">
        <v>-13.787000000000001</v>
      </c>
      <c r="L303" s="275">
        <v>38.305649500000001</v>
      </c>
      <c r="M303" s="275">
        <v>43.746000000000002</v>
      </c>
      <c r="R303" s="275">
        <v>43.06</v>
      </c>
      <c r="S303" s="275" t="s">
        <v>696</v>
      </c>
      <c r="T303" s="275" t="s">
        <v>697</v>
      </c>
      <c r="U303" s="275" t="s">
        <v>813</v>
      </c>
      <c r="V303" s="275">
        <v>1.090581</v>
      </c>
      <c r="X303" s="275">
        <v>1.1647342000000001</v>
      </c>
    </row>
    <row r="304" spans="1:25" x14ac:dyDescent="0.2">
      <c r="A304" s="275" t="s">
        <v>271</v>
      </c>
      <c r="B304" s="275">
        <v>61</v>
      </c>
      <c r="C304" s="275" t="s">
        <v>272</v>
      </c>
      <c r="D304" s="275" t="s">
        <v>273</v>
      </c>
      <c r="F304" s="275">
        <v>0.83</v>
      </c>
      <c r="G304" s="275">
        <v>5</v>
      </c>
      <c r="J304" s="275">
        <v>3278</v>
      </c>
      <c r="K304" s="275">
        <v>0</v>
      </c>
      <c r="L304" s="275">
        <v>56.805014999999997</v>
      </c>
      <c r="M304" s="275">
        <v>64.873000000000005</v>
      </c>
      <c r="R304" s="275">
        <v>63.85</v>
      </c>
      <c r="S304" s="275" t="s">
        <v>659</v>
      </c>
      <c r="T304" s="275" t="s">
        <v>660</v>
      </c>
      <c r="U304" s="275" t="s">
        <v>671</v>
      </c>
      <c r="V304" s="275">
        <v>1.1056589999999999</v>
      </c>
      <c r="X304" s="275">
        <v>1.1793384</v>
      </c>
    </row>
    <row r="305" spans="1:25" x14ac:dyDescent="0.2">
      <c r="A305" s="275" t="s">
        <v>274</v>
      </c>
      <c r="B305" s="275">
        <v>62</v>
      </c>
      <c r="C305" s="275" t="s">
        <v>275</v>
      </c>
      <c r="D305" s="275" t="s">
        <v>276</v>
      </c>
      <c r="F305" s="275">
        <v>0.8</v>
      </c>
      <c r="G305" s="275">
        <v>1</v>
      </c>
      <c r="H305" s="275">
        <v>2851</v>
      </c>
      <c r="I305" s="275">
        <v>-5.8000000000000003E-2</v>
      </c>
      <c r="L305" s="275">
        <v>10.546883100000001</v>
      </c>
      <c r="M305" s="275">
        <v>56.341000000000001</v>
      </c>
      <c r="N305" s="275">
        <v>55.911999999999999</v>
      </c>
      <c r="O305" s="275" t="s">
        <v>638</v>
      </c>
      <c r="P305" s="275" t="s">
        <v>613</v>
      </c>
      <c r="Q305" s="275" t="s">
        <v>831</v>
      </c>
      <c r="W305" s="275">
        <v>0.36645100000000003</v>
      </c>
      <c r="Y305" s="275">
        <v>0.73036460000000003</v>
      </c>
    </row>
    <row r="306" spans="1:25" x14ac:dyDescent="0.2">
      <c r="A306" s="275" t="s">
        <v>274</v>
      </c>
      <c r="B306" s="275">
        <v>62</v>
      </c>
      <c r="C306" s="275" t="s">
        <v>275</v>
      </c>
      <c r="D306" s="275" t="s">
        <v>276</v>
      </c>
      <c r="F306" s="275">
        <v>0.8</v>
      </c>
      <c r="G306" s="275">
        <v>2</v>
      </c>
      <c r="H306" s="275">
        <v>2849</v>
      </c>
      <c r="I306" s="275">
        <v>0</v>
      </c>
      <c r="L306" s="275">
        <v>10.5242912</v>
      </c>
      <c r="M306" s="275">
        <v>56.22</v>
      </c>
      <c r="N306" s="275">
        <v>55.792000000000002</v>
      </c>
      <c r="O306" s="275" t="s">
        <v>601</v>
      </c>
      <c r="P306" s="275" t="s">
        <v>639</v>
      </c>
      <c r="Q306" s="275" t="s">
        <v>832</v>
      </c>
      <c r="W306" s="275">
        <v>0.36647200000000002</v>
      </c>
      <c r="Y306" s="275">
        <v>0.73040660000000002</v>
      </c>
    </row>
    <row r="307" spans="1:25" x14ac:dyDescent="0.2">
      <c r="A307" s="275" t="s">
        <v>274</v>
      </c>
      <c r="B307" s="275">
        <v>62</v>
      </c>
      <c r="C307" s="275" t="s">
        <v>275</v>
      </c>
      <c r="D307" s="275" t="s">
        <v>276</v>
      </c>
      <c r="F307" s="275">
        <v>0.8</v>
      </c>
      <c r="G307" s="275">
        <v>3</v>
      </c>
      <c r="H307" s="275">
        <v>2586</v>
      </c>
      <c r="I307" s="275">
        <v>14.943</v>
      </c>
      <c r="L307" s="275">
        <v>10.370957799999999</v>
      </c>
      <c r="M307" s="275">
        <v>55.401000000000003</v>
      </c>
      <c r="N307" s="275">
        <v>54.970999999999997</v>
      </c>
      <c r="O307" s="275" t="s">
        <v>601</v>
      </c>
      <c r="P307" s="275" t="s">
        <v>639</v>
      </c>
      <c r="Q307" s="275" t="s">
        <v>833</v>
      </c>
      <c r="W307" s="275">
        <v>0.37192799999999998</v>
      </c>
      <c r="Y307" s="275">
        <v>0.74132120000000001</v>
      </c>
    </row>
    <row r="308" spans="1:25" x14ac:dyDescent="0.2">
      <c r="A308" s="275" t="s">
        <v>274</v>
      </c>
      <c r="B308" s="275">
        <v>62</v>
      </c>
      <c r="C308" s="275" t="s">
        <v>275</v>
      </c>
      <c r="D308" s="275" t="s">
        <v>276</v>
      </c>
      <c r="F308" s="275">
        <v>0.8</v>
      </c>
      <c r="G308" s="275">
        <v>4</v>
      </c>
      <c r="J308" s="275">
        <v>2098</v>
      </c>
      <c r="K308" s="275">
        <v>-12.084</v>
      </c>
      <c r="L308" s="275">
        <v>45.159879599999996</v>
      </c>
      <c r="M308" s="275">
        <v>49.709000000000003</v>
      </c>
      <c r="R308" s="275">
        <v>48.93</v>
      </c>
      <c r="S308" s="275" t="s">
        <v>696</v>
      </c>
      <c r="T308" s="275" t="s">
        <v>697</v>
      </c>
      <c r="U308" s="275" t="s">
        <v>718</v>
      </c>
      <c r="V308" s="275">
        <v>1.0924430000000001</v>
      </c>
      <c r="X308" s="275">
        <v>1.1665388999999999</v>
      </c>
    </row>
    <row r="309" spans="1:25" x14ac:dyDescent="0.2">
      <c r="A309" s="275" t="s">
        <v>274</v>
      </c>
      <c r="B309" s="275">
        <v>62</v>
      </c>
      <c r="C309" s="275" t="s">
        <v>275</v>
      </c>
      <c r="D309" s="275" t="s">
        <v>276</v>
      </c>
      <c r="F309" s="275">
        <v>0.8</v>
      </c>
      <c r="G309" s="275">
        <v>5</v>
      </c>
      <c r="J309" s="275">
        <v>3275</v>
      </c>
      <c r="K309" s="275">
        <v>0</v>
      </c>
      <c r="L309" s="275">
        <v>58.830199100000002</v>
      </c>
      <c r="M309" s="275">
        <v>64.757000000000005</v>
      </c>
      <c r="R309" s="275">
        <v>63.737000000000002</v>
      </c>
      <c r="S309" s="275" t="s">
        <v>622</v>
      </c>
      <c r="T309" s="275" t="s">
        <v>620</v>
      </c>
      <c r="U309" s="275" t="s">
        <v>683</v>
      </c>
      <c r="V309" s="275">
        <v>1.1056589999999999</v>
      </c>
      <c r="X309" s="275">
        <v>1.1792822000000001</v>
      </c>
    </row>
    <row r="310" spans="1:25" x14ac:dyDescent="0.2">
      <c r="A310" s="275" t="s">
        <v>277</v>
      </c>
      <c r="B310" s="275">
        <v>63</v>
      </c>
      <c r="C310" s="275" t="s">
        <v>278</v>
      </c>
      <c r="D310" s="275" t="s">
        <v>279</v>
      </c>
      <c r="F310" s="275">
        <v>0.85</v>
      </c>
      <c r="G310" s="275">
        <v>1</v>
      </c>
      <c r="H310" s="275">
        <v>2852</v>
      </c>
      <c r="I310" s="275">
        <v>1.0999999999999999E-2</v>
      </c>
      <c r="L310" s="275">
        <v>9.9241296000000006</v>
      </c>
      <c r="M310" s="275">
        <v>56.326999999999998</v>
      </c>
      <c r="N310" s="275">
        <v>55.898000000000003</v>
      </c>
      <c r="O310" s="275" t="s">
        <v>638</v>
      </c>
      <c r="P310" s="275" t="s">
        <v>615</v>
      </c>
      <c r="Q310" s="275" t="s">
        <v>834</v>
      </c>
      <c r="W310" s="275">
        <v>0.36647600000000002</v>
      </c>
      <c r="Y310" s="275">
        <v>0.73049960000000003</v>
      </c>
    </row>
    <row r="311" spans="1:25" x14ac:dyDescent="0.2">
      <c r="A311" s="275" t="s">
        <v>277</v>
      </c>
      <c r="B311" s="275">
        <v>63</v>
      </c>
      <c r="C311" s="275" t="s">
        <v>278</v>
      </c>
      <c r="D311" s="275" t="s">
        <v>279</v>
      </c>
      <c r="F311" s="275">
        <v>0.85</v>
      </c>
      <c r="G311" s="275">
        <v>2</v>
      </c>
      <c r="H311" s="275">
        <v>2850</v>
      </c>
      <c r="I311" s="275">
        <v>0</v>
      </c>
      <c r="L311" s="275">
        <v>9.9142615999999997</v>
      </c>
      <c r="M311" s="275">
        <v>56.271000000000001</v>
      </c>
      <c r="N311" s="275">
        <v>55.843000000000004</v>
      </c>
      <c r="O311" s="275" t="s">
        <v>601</v>
      </c>
      <c r="P311" s="275" t="s">
        <v>615</v>
      </c>
      <c r="Q311" s="275" t="s">
        <v>835</v>
      </c>
      <c r="W311" s="275">
        <v>0.36647200000000002</v>
      </c>
      <c r="Y311" s="275">
        <v>0.73049140000000001</v>
      </c>
    </row>
    <row r="312" spans="1:25" x14ac:dyDescent="0.2">
      <c r="A312" s="275" t="s">
        <v>277</v>
      </c>
      <c r="B312" s="275">
        <v>63</v>
      </c>
      <c r="C312" s="275" t="s">
        <v>278</v>
      </c>
      <c r="D312" s="275" t="s">
        <v>279</v>
      </c>
      <c r="F312" s="275">
        <v>0.85</v>
      </c>
      <c r="G312" s="275">
        <v>3</v>
      </c>
      <c r="H312" s="275">
        <v>2897</v>
      </c>
      <c r="I312" s="275">
        <v>14.895</v>
      </c>
      <c r="L312" s="275">
        <v>10.887219699999999</v>
      </c>
      <c r="M312" s="275">
        <v>61.793999999999997</v>
      </c>
      <c r="N312" s="275">
        <v>61.314</v>
      </c>
      <c r="O312" s="275" t="s">
        <v>601</v>
      </c>
      <c r="P312" s="275" t="s">
        <v>615</v>
      </c>
      <c r="Q312" s="275" t="s">
        <v>820</v>
      </c>
      <c r="W312" s="275">
        <v>0.37191000000000002</v>
      </c>
      <c r="Y312" s="275">
        <v>0.74137220000000004</v>
      </c>
    </row>
    <row r="313" spans="1:25" x14ac:dyDescent="0.2">
      <c r="A313" s="275" t="s">
        <v>277</v>
      </c>
      <c r="B313" s="275">
        <v>63</v>
      </c>
      <c r="C313" s="275" t="s">
        <v>278</v>
      </c>
      <c r="D313" s="275" t="s">
        <v>279</v>
      </c>
      <c r="F313" s="275">
        <v>0.85</v>
      </c>
      <c r="G313" s="275">
        <v>4</v>
      </c>
      <c r="J313" s="275">
        <v>2281</v>
      </c>
      <c r="K313" s="275">
        <v>-13.263</v>
      </c>
      <c r="L313" s="275">
        <v>46.157250099999999</v>
      </c>
      <c r="M313" s="275">
        <v>53.982999999999997</v>
      </c>
      <c r="R313" s="275">
        <v>53.137</v>
      </c>
      <c r="S313" s="275" t="s">
        <v>696</v>
      </c>
      <c r="T313" s="275" t="s">
        <v>697</v>
      </c>
      <c r="U313" s="275" t="s">
        <v>813</v>
      </c>
      <c r="V313" s="275">
        <v>1.0911550000000001</v>
      </c>
      <c r="X313" s="275">
        <v>1.1652016000000001</v>
      </c>
    </row>
    <row r="314" spans="1:25" x14ac:dyDescent="0.2">
      <c r="A314" s="275" t="s">
        <v>277</v>
      </c>
      <c r="B314" s="275">
        <v>63</v>
      </c>
      <c r="C314" s="275" t="s">
        <v>278</v>
      </c>
      <c r="D314" s="275" t="s">
        <v>279</v>
      </c>
      <c r="F314" s="275">
        <v>0.85</v>
      </c>
      <c r="G314" s="275">
        <v>5</v>
      </c>
      <c r="J314" s="275">
        <v>3290</v>
      </c>
      <c r="K314" s="275">
        <v>0</v>
      </c>
      <c r="L314" s="275">
        <v>55.6345551</v>
      </c>
      <c r="M314" s="275">
        <v>65.066999999999993</v>
      </c>
      <c r="R314" s="275">
        <v>64.042000000000002</v>
      </c>
      <c r="S314" s="275" t="s">
        <v>681</v>
      </c>
      <c r="T314" s="275" t="s">
        <v>633</v>
      </c>
      <c r="U314" s="275" t="s">
        <v>649</v>
      </c>
      <c r="V314" s="275">
        <v>1.1056589999999999</v>
      </c>
      <c r="X314" s="275">
        <v>1.1792473999999999</v>
      </c>
    </row>
    <row r="315" spans="1:25" x14ac:dyDescent="0.2">
      <c r="A315" s="275" t="s">
        <v>381</v>
      </c>
      <c r="B315" s="275">
        <v>64</v>
      </c>
      <c r="C315" s="275" t="s">
        <v>382</v>
      </c>
      <c r="D315" s="275" t="s">
        <v>374</v>
      </c>
      <c r="F315" s="275">
        <v>0.8</v>
      </c>
      <c r="G315" s="275">
        <v>1</v>
      </c>
      <c r="H315" s="275">
        <v>2865</v>
      </c>
      <c r="I315" s="275">
        <v>2.1000000000000001E-2</v>
      </c>
      <c r="L315" s="275">
        <v>10.5821679</v>
      </c>
      <c r="M315" s="275">
        <v>56.529000000000003</v>
      </c>
      <c r="N315" s="275">
        <v>56.098999999999997</v>
      </c>
      <c r="O315" s="275" t="s">
        <v>638</v>
      </c>
      <c r="P315" s="275" t="s">
        <v>613</v>
      </c>
      <c r="Q315" s="275" t="s">
        <v>836</v>
      </c>
      <c r="W315" s="275">
        <v>0.36647999999999997</v>
      </c>
      <c r="Y315" s="275">
        <v>0.73028550000000003</v>
      </c>
    </row>
    <row r="316" spans="1:25" x14ac:dyDescent="0.2">
      <c r="A316" s="275" t="s">
        <v>381</v>
      </c>
      <c r="B316" s="275">
        <v>64</v>
      </c>
      <c r="C316" s="275" t="s">
        <v>382</v>
      </c>
      <c r="D316" s="275" t="s">
        <v>374</v>
      </c>
      <c r="F316" s="275">
        <v>0.8</v>
      </c>
      <c r="G316" s="275">
        <v>2</v>
      </c>
      <c r="H316" s="275">
        <v>2865</v>
      </c>
      <c r="I316" s="275">
        <v>0</v>
      </c>
      <c r="L316" s="275">
        <v>10.576821900000001</v>
      </c>
      <c r="M316" s="275">
        <v>56.500999999999998</v>
      </c>
      <c r="N316" s="275">
        <v>56.070999999999998</v>
      </c>
      <c r="O316" s="275" t="s">
        <v>601</v>
      </c>
      <c r="P316" s="275" t="s">
        <v>615</v>
      </c>
      <c r="Q316" s="275" t="s">
        <v>837</v>
      </c>
      <c r="W316" s="275">
        <v>0.36647200000000002</v>
      </c>
      <c r="Y316" s="275">
        <v>0.73027050000000004</v>
      </c>
    </row>
    <row r="317" spans="1:25" x14ac:dyDescent="0.2">
      <c r="A317" s="275" t="s">
        <v>381</v>
      </c>
      <c r="B317" s="275">
        <v>64</v>
      </c>
      <c r="C317" s="275" t="s">
        <v>382</v>
      </c>
      <c r="D317" s="275" t="s">
        <v>374</v>
      </c>
      <c r="F317" s="275">
        <v>0.8</v>
      </c>
      <c r="G317" s="275">
        <v>3</v>
      </c>
      <c r="H317" s="275">
        <v>2319</v>
      </c>
      <c r="I317" s="275">
        <v>-3.98</v>
      </c>
      <c r="L317" s="275">
        <v>9.3376760000000001</v>
      </c>
      <c r="M317" s="275">
        <v>49.881</v>
      </c>
      <c r="N317" s="275">
        <v>49.500999999999998</v>
      </c>
      <c r="O317" s="275" t="s">
        <v>638</v>
      </c>
      <c r="P317" s="275" t="s">
        <v>615</v>
      </c>
      <c r="Q317" s="275" t="s">
        <v>838</v>
      </c>
      <c r="W317" s="275">
        <v>0.36501899999999998</v>
      </c>
      <c r="Y317" s="275">
        <v>0.72736369999999995</v>
      </c>
    </row>
    <row r="318" spans="1:25" x14ac:dyDescent="0.2">
      <c r="A318" s="275" t="s">
        <v>381</v>
      </c>
      <c r="B318" s="275">
        <v>64</v>
      </c>
      <c r="C318" s="275" t="s">
        <v>382</v>
      </c>
      <c r="D318" s="275" t="s">
        <v>374</v>
      </c>
      <c r="F318" s="275">
        <v>0.8</v>
      </c>
      <c r="G318" s="275">
        <v>4</v>
      </c>
      <c r="J318" s="275">
        <v>1880</v>
      </c>
      <c r="K318" s="275">
        <v>-14.446</v>
      </c>
      <c r="L318" s="275">
        <v>40.263895699999999</v>
      </c>
      <c r="M318" s="275">
        <v>44.32</v>
      </c>
      <c r="R318" s="275">
        <v>43.625999999999998</v>
      </c>
      <c r="S318" s="275" t="s">
        <v>696</v>
      </c>
      <c r="T318" s="275" t="s">
        <v>697</v>
      </c>
      <c r="U318" s="275" t="s">
        <v>813</v>
      </c>
      <c r="V318" s="275">
        <v>1.0898600000000001</v>
      </c>
      <c r="X318" s="275">
        <v>1.1639396</v>
      </c>
    </row>
    <row r="319" spans="1:25" x14ac:dyDescent="0.2">
      <c r="A319" s="275" t="s">
        <v>381</v>
      </c>
      <c r="B319" s="275">
        <v>64</v>
      </c>
      <c r="C319" s="275" t="s">
        <v>382</v>
      </c>
      <c r="D319" s="275" t="s">
        <v>374</v>
      </c>
      <c r="F319" s="275">
        <v>0.8</v>
      </c>
      <c r="G319" s="275">
        <v>5</v>
      </c>
      <c r="J319" s="275">
        <v>3289</v>
      </c>
      <c r="K319" s="275">
        <v>0</v>
      </c>
      <c r="L319" s="275">
        <v>59.118185199999999</v>
      </c>
      <c r="M319" s="275">
        <v>65.073999999999998</v>
      </c>
      <c r="R319" s="275">
        <v>64.049000000000007</v>
      </c>
      <c r="S319" s="275" t="s">
        <v>622</v>
      </c>
      <c r="T319" s="275" t="s">
        <v>620</v>
      </c>
      <c r="U319" s="275" t="s">
        <v>671</v>
      </c>
      <c r="V319" s="275">
        <v>1.1056589999999999</v>
      </c>
      <c r="X319" s="275">
        <v>1.1792676</v>
      </c>
    </row>
    <row r="320" spans="1:25" x14ac:dyDescent="0.2">
      <c r="A320" s="275" t="s">
        <v>383</v>
      </c>
      <c r="B320" s="275">
        <v>65</v>
      </c>
      <c r="C320" s="275" t="s">
        <v>384</v>
      </c>
      <c r="D320" s="275" t="s">
        <v>374</v>
      </c>
      <c r="F320" s="275">
        <v>0.77600000000000002</v>
      </c>
      <c r="G320" s="275">
        <v>1</v>
      </c>
      <c r="H320" s="275">
        <v>2862</v>
      </c>
      <c r="I320" s="275">
        <v>-6.0000000000000001E-3</v>
      </c>
      <c r="L320" s="275">
        <v>10.904206</v>
      </c>
      <c r="M320" s="275">
        <v>56.502000000000002</v>
      </c>
      <c r="N320" s="275">
        <v>56.072000000000003</v>
      </c>
      <c r="O320" s="275" t="s">
        <v>638</v>
      </c>
      <c r="P320" s="275" t="s">
        <v>615</v>
      </c>
      <c r="Q320" s="275" t="s">
        <v>839</v>
      </c>
      <c r="W320" s="275">
        <v>0.36647000000000002</v>
      </c>
      <c r="Y320" s="275">
        <v>0.73026460000000004</v>
      </c>
    </row>
    <row r="321" spans="1:25" x14ac:dyDescent="0.2">
      <c r="A321" s="275" t="s">
        <v>383</v>
      </c>
      <c r="B321" s="275">
        <v>65</v>
      </c>
      <c r="C321" s="275" t="s">
        <v>384</v>
      </c>
      <c r="D321" s="275" t="s">
        <v>374</v>
      </c>
      <c r="F321" s="275">
        <v>0.77600000000000002</v>
      </c>
      <c r="G321" s="275">
        <v>2</v>
      </c>
      <c r="H321" s="275">
        <v>2859</v>
      </c>
      <c r="I321" s="275">
        <v>0</v>
      </c>
      <c r="L321" s="275">
        <v>10.883813699999999</v>
      </c>
      <c r="M321" s="275">
        <v>56.396000000000001</v>
      </c>
      <c r="N321" s="275">
        <v>55.966999999999999</v>
      </c>
      <c r="O321" s="275" t="s">
        <v>601</v>
      </c>
      <c r="P321" s="275" t="s">
        <v>615</v>
      </c>
      <c r="Q321" s="275" t="s">
        <v>840</v>
      </c>
      <c r="W321" s="275">
        <v>0.36647200000000002</v>
      </c>
      <c r="Y321" s="275">
        <v>0.73026919999999995</v>
      </c>
    </row>
    <row r="322" spans="1:25" x14ac:dyDescent="0.2">
      <c r="A322" s="275" t="s">
        <v>383</v>
      </c>
      <c r="B322" s="275">
        <v>65</v>
      </c>
      <c r="C322" s="275" t="s">
        <v>384</v>
      </c>
      <c r="D322" s="275" t="s">
        <v>374</v>
      </c>
      <c r="F322" s="275">
        <v>0.77600000000000002</v>
      </c>
      <c r="G322" s="275">
        <v>3</v>
      </c>
      <c r="H322" s="275">
        <v>2232</v>
      </c>
      <c r="I322" s="275">
        <v>-4.0199999999999996</v>
      </c>
      <c r="L322" s="275">
        <v>9.266902</v>
      </c>
      <c r="M322" s="275">
        <v>48.018000000000001</v>
      </c>
      <c r="N322" s="275">
        <v>47.652000000000001</v>
      </c>
      <c r="O322" s="275" t="s">
        <v>638</v>
      </c>
      <c r="P322" s="275" t="s">
        <v>615</v>
      </c>
      <c r="Q322" s="275" t="s">
        <v>814</v>
      </c>
      <c r="W322" s="275">
        <v>0.365004</v>
      </c>
      <c r="Y322" s="275">
        <v>0.72733380000000003</v>
      </c>
    </row>
    <row r="323" spans="1:25" x14ac:dyDescent="0.2">
      <c r="A323" s="275" t="s">
        <v>383</v>
      </c>
      <c r="B323" s="275">
        <v>65</v>
      </c>
      <c r="C323" s="275" t="s">
        <v>384</v>
      </c>
      <c r="D323" s="275" t="s">
        <v>374</v>
      </c>
      <c r="F323" s="275">
        <v>0.77600000000000002</v>
      </c>
      <c r="G323" s="275">
        <v>4</v>
      </c>
      <c r="J323" s="275">
        <v>1818</v>
      </c>
      <c r="K323" s="275">
        <v>-14.382999999999999</v>
      </c>
      <c r="L323" s="275">
        <v>39.965458599999998</v>
      </c>
      <c r="M323" s="275">
        <v>42.671999999999997</v>
      </c>
      <c r="R323" s="275">
        <v>42.003999999999998</v>
      </c>
      <c r="S323" s="275" t="s">
        <v>696</v>
      </c>
      <c r="T323" s="275" t="s">
        <v>697</v>
      </c>
      <c r="U323" s="275" t="s">
        <v>718</v>
      </c>
      <c r="V323" s="275">
        <v>1.0899289999999999</v>
      </c>
      <c r="X323" s="275">
        <v>1.1639963</v>
      </c>
    </row>
    <row r="324" spans="1:25" x14ac:dyDescent="0.2">
      <c r="A324" s="275" t="s">
        <v>383</v>
      </c>
      <c r="B324" s="275">
        <v>65</v>
      </c>
      <c r="C324" s="275" t="s">
        <v>384</v>
      </c>
      <c r="D324" s="275" t="s">
        <v>374</v>
      </c>
      <c r="F324" s="275">
        <v>0.77600000000000002</v>
      </c>
      <c r="G324" s="275">
        <v>5</v>
      </c>
      <c r="J324" s="275">
        <v>3287</v>
      </c>
      <c r="K324" s="275">
        <v>0</v>
      </c>
      <c r="L324" s="275">
        <v>60.924830800000002</v>
      </c>
      <c r="M324" s="275">
        <v>65.051000000000002</v>
      </c>
      <c r="R324" s="275">
        <v>64.025999999999996</v>
      </c>
      <c r="S324" s="275" t="s">
        <v>659</v>
      </c>
      <c r="T324" s="275" t="s">
        <v>660</v>
      </c>
      <c r="U324" s="275" t="s">
        <v>671</v>
      </c>
      <c r="V324" s="275">
        <v>1.1056589999999999</v>
      </c>
      <c r="X324" s="275">
        <v>1.1792446000000001</v>
      </c>
    </row>
    <row r="325" spans="1:25" x14ac:dyDescent="0.2">
      <c r="A325" s="275" t="s">
        <v>398</v>
      </c>
      <c r="B325" s="275">
        <v>66</v>
      </c>
      <c r="C325" s="275" t="s">
        <v>399</v>
      </c>
      <c r="D325" s="275" t="s">
        <v>391</v>
      </c>
      <c r="F325" s="275">
        <v>0.77500000000000002</v>
      </c>
      <c r="G325" s="275">
        <v>1</v>
      </c>
      <c r="H325" s="275">
        <v>2861</v>
      </c>
      <c r="I325" s="275">
        <v>-1.4999999999999999E-2</v>
      </c>
      <c r="L325" s="275">
        <v>10.9003417</v>
      </c>
      <c r="M325" s="275">
        <v>56.408999999999999</v>
      </c>
      <c r="N325" s="275">
        <v>55.98</v>
      </c>
      <c r="O325" s="275" t="s">
        <v>638</v>
      </c>
      <c r="P325" s="275" t="s">
        <v>613</v>
      </c>
      <c r="Q325" s="275" t="s">
        <v>841</v>
      </c>
      <c r="W325" s="275">
        <v>0.36646600000000001</v>
      </c>
      <c r="Y325" s="275">
        <v>0.73030510000000004</v>
      </c>
    </row>
    <row r="326" spans="1:25" x14ac:dyDescent="0.2">
      <c r="A326" s="275" t="s">
        <v>398</v>
      </c>
      <c r="B326" s="275">
        <v>66</v>
      </c>
      <c r="C326" s="275" t="s">
        <v>399</v>
      </c>
      <c r="D326" s="275" t="s">
        <v>391</v>
      </c>
      <c r="F326" s="275">
        <v>0.77500000000000002</v>
      </c>
      <c r="G326" s="275">
        <v>2</v>
      </c>
      <c r="H326" s="275">
        <v>2855</v>
      </c>
      <c r="I326" s="275">
        <v>0</v>
      </c>
      <c r="L326" s="275">
        <v>10.889535800000001</v>
      </c>
      <c r="M326" s="275">
        <v>56.353000000000002</v>
      </c>
      <c r="N326" s="275">
        <v>55.923999999999999</v>
      </c>
      <c r="O326" s="275" t="s">
        <v>601</v>
      </c>
      <c r="P326" s="275" t="s">
        <v>615</v>
      </c>
      <c r="Q326" s="275" t="s">
        <v>842</v>
      </c>
      <c r="W326" s="275">
        <v>0.36647200000000002</v>
      </c>
      <c r="Y326" s="275">
        <v>0.73031619999999997</v>
      </c>
    </row>
    <row r="327" spans="1:25" x14ac:dyDescent="0.2">
      <c r="A327" s="275" t="s">
        <v>398</v>
      </c>
      <c r="B327" s="275">
        <v>66</v>
      </c>
      <c r="C327" s="275" t="s">
        <v>399</v>
      </c>
      <c r="D327" s="275" t="s">
        <v>391</v>
      </c>
      <c r="F327" s="275">
        <v>0.77500000000000002</v>
      </c>
      <c r="G327" s="275">
        <v>3</v>
      </c>
      <c r="H327" s="275">
        <v>2427</v>
      </c>
      <c r="I327" s="275">
        <v>28.56</v>
      </c>
      <c r="L327" s="275">
        <v>10.0892508</v>
      </c>
      <c r="M327" s="275">
        <v>52.212000000000003</v>
      </c>
      <c r="N327" s="275">
        <v>51.802</v>
      </c>
      <c r="O327" s="275" t="s">
        <v>601</v>
      </c>
      <c r="P327" s="275" t="s">
        <v>639</v>
      </c>
      <c r="Q327" s="275" t="s">
        <v>820</v>
      </c>
      <c r="W327" s="275">
        <v>0.37689899999999998</v>
      </c>
      <c r="Y327" s="275">
        <v>0.75117409999999996</v>
      </c>
    </row>
    <row r="328" spans="1:25" x14ac:dyDescent="0.2">
      <c r="A328" s="275" t="s">
        <v>398</v>
      </c>
      <c r="B328" s="275">
        <v>66</v>
      </c>
      <c r="C328" s="275" t="s">
        <v>399</v>
      </c>
      <c r="D328" s="275" t="s">
        <v>391</v>
      </c>
      <c r="F328" s="275">
        <v>0.77500000000000002</v>
      </c>
      <c r="G328" s="275">
        <v>4</v>
      </c>
      <c r="J328" s="275">
        <v>1966</v>
      </c>
      <c r="K328" s="275">
        <v>37.515999999999998</v>
      </c>
      <c r="L328" s="275">
        <v>43.498967700000001</v>
      </c>
      <c r="M328" s="275">
        <v>46.384999999999998</v>
      </c>
      <c r="R328" s="275">
        <v>45.633000000000003</v>
      </c>
      <c r="S328" s="275" t="s">
        <v>696</v>
      </c>
      <c r="T328" s="275" t="s">
        <v>697</v>
      </c>
      <c r="U328" s="275" t="s">
        <v>813</v>
      </c>
      <c r="V328" s="275">
        <v>1.1466620000000001</v>
      </c>
      <c r="X328" s="275">
        <v>1.221387</v>
      </c>
    </row>
    <row r="329" spans="1:25" x14ac:dyDescent="0.2">
      <c r="A329" s="275" t="s">
        <v>398</v>
      </c>
      <c r="B329" s="275">
        <v>66</v>
      </c>
      <c r="C329" s="275" t="s">
        <v>399</v>
      </c>
      <c r="D329" s="275" t="s">
        <v>391</v>
      </c>
      <c r="F329" s="275">
        <v>0.77500000000000002</v>
      </c>
      <c r="G329" s="275">
        <v>5</v>
      </c>
      <c r="J329" s="275">
        <v>3283</v>
      </c>
      <c r="K329" s="275">
        <v>0</v>
      </c>
      <c r="L329" s="275">
        <v>60.870248799999999</v>
      </c>
      <c r="M329" s="275">
        <v>64.909000000000006</v>
      </c>
      <c r="R329" s="275">
        <v>63.886000000000003</v>
      </c>
      <c r="S329" s="275" t="s">
        <v>622</v>
      </c>
      <c r="T329" s="275" t="s">
        <v>682</v>
      </c>
      <c r="U329" s="275" t="s">
        <v>683</v>
      </c>
      <c r="V329" s="275">
        <v>1.1056589999999999</v>
      </c>
      <c r="X329" s="275">
        <v>1.1795389999999999</v>
      </c>
    </row>
    <row r="330" spans="1:25" x14ac:dyDescent="0.2">
      <c r="A330" s="275" t="s">
        <v>400</v>
      </c>
      <c r="B330" s="275">
        <v>67</v>
      </c>
      <c r="C330" s="275" t="s">
        <v>401</v>
      </c>
      <c r="D330" s="275" t="s">
        <v>391</v>
      </c>
      <c r="F330" s="275">
        <v>0.71699999999999997</v>
      </c>
      <c r="G330" s="275">
        <v>1</v>
      </c>
      <c r="H330" s="275">
        <v>2852</v>
      </c>
      <c r="I330" s="275">
        <v>4.7E-2</v>
      </c>
      <c r="L330" s="275">
        <v>11.752954600000001</v>
      </c>
      <c r="M330" s="275">
        <v>56.27</v>
      </c>
      <c r="N330" s="275">
        <v>55.841000000000001</v>
      </c>
      <c r="O330" s="275" t="s">
        <v>638</v>
      </c>
      <c r="P330" s="275" t="s">
        <v>615</v>
      </c>
      <c r="Q330" s="275" t="s">
        <v>834</v>
      </c>
      <c r="W330" s="275">
        <v>0.36648900000000001</v>
      </c>
      <c r="Y330" s="275">
        <v>0.73026630000000003</v>
      </c>
    </row>
    <row r="331" spans="1:25" x14ac:dyDescent="0.2">
      <c r="A331" s="275" t="s">
        <v>400</v>
      </c>
      <c r="B331" s="275">
        <v>67</v>
      </c>
      <c r="C331" s="275" t="s">
        <v>401</v>
      </c>
      <c r="D331" s="275" t="s">
        <v>391</v>
      </c>
      <c r="F331" s="275">
        <v>0.71699999999999997</v>
      </c>
      <c r="G331" s="275">
        <v>2</v>
      </c>
      <c r="H331" s="275">
        <v>2850</v>
      </c>
      <c r="I331" s="275">
        <v>0</v>
      </c>
      <c r="L331" s="275">
        <v>11.749515300000001</v>
      </c>
      <c r="M331" s="275">
        <v>56.253</v>
      </c>
      <c r="N331" s="275">
        <v>55.825000000000003</v>
      </c>
      <c r="O331" s="275" t="s">
        <v>601</v>
      </c>
      <c r="P331" s="275" t="s">
        <v>615</v>
      </c>
      <c r="Q331" s="275" t="s">
        <v>843</v>
      </c>
      <c r="W331" s="275">
        <v>0.36647200000000002</v>
      </c>
      <c r="Y331" s="275">
        <v>0.73023190000000004</v>
      </c>
    </row>
    <row r="332" spans="1:25" x14ac:dyDescent="0.2">
      <c r="A332" s="275" t="s">
        <v>400</v>
      </c>
      <c r="B332" s="275">
        <v>67</v>
      </c>
      <c r="C332" s="275" t="s">
        <v>401</v>
      </c>
      <c r="D332" s="275" t="s">
        <v>391</v>
      </c>
      <c r="F332" s="275">
        <v>0.71699999999999997</v>
      </c>
      <c r="G332" s="275">
        <v>3</v>
      </c>
      <c r="H332" s="275">
        <v>2235</v>
      </c>
      <c r="I332" s="275">
        <v>28.498999999999999</v>
      </c>
      <c r="L332" s="275">
        <v>10.041121800000001</v>
      </c>
      <c r="M332" s="275">
        <v>48.073999999999998</v>
      </c>
      <c r="N332" s="275">
        <v>47.697000000000003</v>
      </c>
      <c r="O332" s="275" t="s">
        <v>638</v>
      </c>
      <c r="P332" s="275" t="s">
        <v>615</v>
      </c>
      <c r="Q332" s="275" t="s">
        <v>810</v>
      </c>
      <c r="W332" s="275">
        <v>0.37687700000000002</v>
      </c>
      <c r="Y332" s="275">
        <v>0.75104269999999995</v>
      </c>
    </row>
    <row r="333" spans="1:25" x14ac:dyDescent="0.2">
      <c r="A333" s="275" t="s">
        <v>400</v>
      </c>
      <c r="B333" s="275">
        <v>67</v>
      </c>
      <c r="C333" s="275" t="s">
        <v>401</v>
      </c>
      <c r="D333" s="275" t="s">
        <v>391</v>
      </c>
      <c r="F333" s="275">
        <v>0.71699999999999997</v>
      </c>
      <c r="G333" s="275">
        <v>4</v>
      </c>
      <c r="J333" s="275">
        <v>1817</v>
      </c>
      <c r="K333" s="275">
        <v>37.558</v>
      </c>
      <c r="L333" s="275">
        <v>43.253931600000001</v>
      </c>
      <c r="M333" s="275">
        <v>42.671999999999997</v>
      </c>
      <c r="R333" s="275">
        <v>41.98</v>
      </c>
      <c r="S333" s="275" t="s">
        <v>696</v>
      </c>
      <c r="T333" s="275" t="s">
        <v>697</v>
      </c>
      <c r="U333" s="275" t="s">
        <v>813</v>
      </c>
      <c r="V333" s="275">
        <v>1.146709</v>
      </c>
      <c r="X333" s="275">
        <v>1.2215613000000001</v>
      </c>
    </row>
    <row r="334" spans="1:25" x14ac:dyDescent="0.2">
      <c r="A334" s="275" t="s">
        <v>400</v>
      </c>
      <c r="B334" s="275">
        <v>67</v>
      </c>
      <c r="C334" s="275" t="s">
        <v>401</v>
      </c>
      <c r="D334" s="275" t="s">
        <v>391</v>
      </c>
      <c r="F334" s="275">
        <v>0.71699999999999997</v>
      </c>
      <c r="G334" s="275">
        <v>5</v>
      </c>
      <c r="J334" s="275">
        <v>3284</v>
      </c>
      <c r="K334" s="275">
        <v>0</v>
      </c>
      <c r="L334" s="275">
        <v>65.854416200000003</v>
      </c>
      <c r="M334" s="275">
        <v>64.968000000000004</v>
      </c>
      <c r="R334" s="275">
        <v>63.944000000000003</v>
      </c>
      <c r="S334" s="275" t="s">
        <v>622</v>
      </c>
      <c r="T334" s="275" t="s">
        <v>682</v>
      </c>
      <c r="U334" s="275" t="s">
        <v>683</v>
      </c>
      <c r="V334" s="275">
        <v>1.1056589999999999</v>
      </c>
      <c r="X334" s="275">
        <v>1.1796614999999999</v>
      </c>
    </row>
    <row r="335" spans="1:25" x14ac:dyDescent="0.2">
      <c r="A335" s="275" t="s">
        <v>362</v>
      </c>
      <c r="B335" s="275">
        <v>68</v>
      </c>
      <c r="C335" s="275" t="s">
        <v>363</v>
      </c>
      <c r="D335" s="275" t="s">
        <v>355</v>
      </c>
      <c r="F335" s="275">
        <v>0.74199999999999999</v>
      </c>
      <c r="G335" s="275">
        <v>1</v>
      </c>
      <c r="H335" s="275">
        <v>2853</v>
      </c>
      <c r="I335" s="275">
        <v>-5.0000000000000001E-3</v>
      </c>
      <c r="L335" s="275">
        <v>11.358663699999999</v>
      </c>
      <c r="M335" s="275">
        <v>56.277999999999999</v>
      </c>
      <c r="N335" s="275">
        <v>55.85</v>
      </c>
      <c r="O335" s="275" t="s">
        <v>638</v>
      </c>
      <c r="P335" s="275" t="s">
        <v>615</v>
      </c>
      <c r="Q335" s="275" t="s">
        <v>844</v>
      </c>
      <c r="W335" s="275">
        <v>0.36647000000000002</v>
      </c>
      <c r="Y335" s="275">
        <v>0.73032830000000004</v>
      </c>
    </row>
    <row r="336" spans="1:25" x14ac:dyDescent="0.2">
      <c r="A336" s="275" t="s">
        <v>362</v>
      </c>
      <c r="B336" s="275">
        <v>68</v>
      </c>
      <c r="C336" s="275" t="s">
        <v>363</v>
      </c>
      <c r="D336" s="275" t="s">
        <v>355</v>
      </c>
      <c r="F336" s="275">
        <v>0.74199999999999999</v>
      </c>
      <c r="G336" s="275">
        <v>2</v>
      </c>
      <c r="H336" s="275">
        <v>2852</v>
      </c>
      <c r="I336" s="275">
        <v>0</v>
      </c>
      <c r="L336" s="275">
        <v>11.361564700000001</v>
      </c>
      <c r="M336" s="275">
        <v>56.292000000000002</v>
      </c>
      <c r="N336" s="275">
        <v>55.863999999999997</v>
      </c>
      <c r="O336" s="275" t="s">
        <v>601</v>
      </c>
      <c r="P336" s="275" t="s">
        <v>615</v>
      </c>
      <c r="Q336" s="275" t="s">
        <v>845</v>
      </c>
      <c r="W336" s="275">
        <v>0.36647200000000002</v>
      </c>
      <c r="Y336" s="275">
        <v>0.73033199999999998</v>
      </c>
    </row>
    <row r="337" spans="1:25" x14ac:dyDescent="0.2">
      <c r="A337" s="275" t="s">
        <v>362</v>
      </c>
      <c r="B337" s="275">
        <v>68</v>
      </c>
      <c r="C337" s="275" t="s">
        <v>363</v>
      </c>
      <c r="D337" s="275" t="s">
        <v>355</v>
      </c>
      <c r="F337" s="275">
        <v>0.74199999999999999</v>
      </c>
      <c r="G337" s="275">
        <v>3</v>
      </c>
      <c r="H337" s="275">
        <v>2908</v>
      </c>
      <c r="I337" s="275">
        <v>7.452</v>
      </c>
      <c r="L337" s="275">
        <v>12.5705543</v>
      </c>
      <c r="M337" s="275">
        <v>62.283000000000001</v>
      </c>
      <c r="N337" s="275">
        <v>61.802999999999997</v>
      </c>
      <c r="O337" s="275" t="s">
        <v>601</v>
      </c>
      <c r="P337" s="275" t="s">
        <v>639</v>
      </c>
      <c r="Q337" s="275" t="s">
        <v>810</v>
      </c>
      <c r="W337" s="275">
        <v>0.36919299999999999</v>
      </c>
      <c r="Y337" s="275">
        <v>0.73577409999999999</v>
      </c>
    </row>
    <row r="338" spans="1:25" x14ac:dyDescent="0.2">
      <c r="A338" s="275" t="s">
        <v>362</v>
      </c>
      <c r="B338" s="275">
        <v>68</v>
      </c>
      <c r="C338" s="275" t="s">
        <v>363</v>
      </c>
      <c r="D338" s="275" t="s">
        <v>355</v>
      </c>
      <c r="F338" s="275">
        <v>0.74199999999999999</v>
      </c>
      <c r="G338" s="275">
        <v>4</v>
      </c>
      <c r="J338" s="275">
        <v>2100</v>
      </c>
      <c r="K338" s="275">
        <v>-3.9630000000000001</v>
      </c>
      <c r="L338" s="275">
        <v>48.577659300000001</v>
      </c>
      <c r="M338" s="275">
        <v>49.594999999999999</v>
      </c>
      <c r="R338" s="275">
        <v>48.811999999999998</v>
      </c>
      <c r="S338" s="275" t="s">
        <v>696</v>
      </c>
      <c r="T338" s="275" t="s">
        <v>697</v>
      </c>
      <c r="U338" s="275" t="s">
        <v>718</v>
      </c>
      <c r="V338" s="275">
        <v>1.1013250000000001</v>
      </c>
      <c r="X338" s="275">
        <v>1.1756523000000001</v>
      </c>
    </row>
    <row r="339" spans="1:25" x14ac:dyDescent="0.2">
      <c r="A339" s="275" t="s">
        <v>362</v>
      </c>
      <c r="B339" s="275">
        <v>68</v>
      </c>
      <c r="C339" s="275" t="s">
        <v>363</v>
      </c>
      <c r="D339" s="275" t="s">
        <v>355</v>
      </c>
      <c r="F339" s="275">
        <v>0.74199999999999999</v>
      </c>
      <c r="G339" s="275">
        <v>5</v>
      </c>
      <c r="J339" s="275">
        <v>3275</v>
      </c>
      <c r="K339" s="275">
        <v>0</v>
      </c>
      <c r="L339" s="275">
        <v>63.540535599999998</v>
      </c>
      <c r="M339" s="275">
        <v>64.870999999999995</v>
      </c>
      <c r="R339" s="275">
        <v>63.848999999999997</v>
      </c>
      <c r="S339" s="275" t="s">
        <v>681</v>
      </c>
      <c r="T339" s="275" t="s">
        <v>682</v>
      </c>
      <c r="U339" s="275" t="s">
        <v>692</v>
      </c>
      <c r="V339" s="275">
        <v>1.1056589999999999</v>
      </c>
      <c r="X339" s="275">
        <v>1.1794507999999999</v>
      </c>
    </row>
    <row r="340" spans="1:25" x14ac:dyDescent="0.2">
      <c r="A340" s="275" t="s">
        <v>364</v>
      </c>
      <c r="B340" s="275">
        <v>69</v>
      </c>
      <c r="C340" s="275" t="s">
        <v>365</v>
      </c>
      <c r="D340" s="275" t="s">
        <v>355</v>
      </c>
      <c r="F340" s="275">
        <v>0.71299999999999997</v>
      </c>
      <c r="G340" s="275">
        <v>1</v>
      </c>
      <c r="H340" s="275">
        <v>2849</v>
      </c>
      <c r="I340" s="275">
        <v>0</v>
      </c>
      <c r="L340" s="275">
        <v>11.8036765</v>
      </c>
      <c r="M340" s="275">
        <v>56.197000000000003</v>
      </c>
      <c r="N340" s="275">
        <v>55.768999999999998</v>
      </c>
      <c r="O340" s="275" t="s">
        <v>638</v>
      </c>
      <c r="P340" s="275" t="s">
        <v>613</v>
      </c>
      <c r="Q340" s="275" t="s">
        <v>846</v>
      </c>
      <c r="W340" s="275">
        <v>0.36647200000000002</v>
      </c>
      <c r="Y340" s="275">
        <v>0.73051109999999997</v>
      </c>
    </row>
    <row r="341" spans="1:25" x14ac:dyDescent="0.2">
      <c r="A341" s="275" t="s">
        <v>364</v>
      </c>
      <c r="B341" s="275">
        <v>69</v>
      </c>
      <c r="C341" s="275" t="s">
        <v>365</v>
      </c>
      <c r="D341" s="275" t="s">
        <v>355</v>
      </c>
      <c r="F341" s="275">
        <v>0.71299999999999997</v>
      </c>
      <c r="G341" s="275">
        <v>2</v>
      </c>
      <c r="H341" s="275">
        <v>2847</v>
      </c>
      <c r="I341" s="275">
        <v>0</v>
      </c>
      <c r="L341" s="275">
        <v>11.795438300000001</v>
      </c>
      <c r="M341" s="275">
        <v>56.158000000000001</v>
      </c>
      <c r="N341" s="275">
        <v>55.731000000000002</v>
      </c>
      <c r="O341" s="275" t="s">
        <v>601</v>
      </c>
      <c r="P341" s="275" t="s">
        <v>615</v>
      </c>
      <c r="Q341" s="275" t="s">
        <v>847</v>
      </c>
      <c r="W341" s="275">
        <v>0.36647200000000002</v>
      </c>
      <c r="Y341" s="275">
        <v>0.73051100000000002</v>
      </c>
    </row>
    <row r="342" spans="1:25" x14ac:dyDescent="0.2">
      <c r="A342" s="275" t="s">
        <v>364</v>
      </c>
      <c r="B342" s="275">
        <v>69</v>
      </c>
      <c r="C342" s="275" t="s">
        <v>365</v>
      </c>
      <c r="D342" s="275" t="s">
        <v>355</v>
      </c>
      <c r="F342" s="275">
        <v>0.71299999999999997</v>
      </c>
      <c r="G342" s="275">
        <v>3</v>
      </c>
      <c r="H342" s="275">
        <v>2802</v>
      </c>
      <c r="I342" s="275">
        <v>7.4669999999999996</v>
      </c>
      <c r="L342" s="275">
        <v>12.6285568</v>
      </c>
      <c r="M342" s="275">
        <v>60.125</v>
      </c>
      <c r="N342" s="275">
        <v>59.661000000000001</v>
      </c>
      <c r="O342" s="275" t="s">
        <v>638</v>
      </c>
      <c r="P342" s="275" t="s">
        <v>615</v>
      </c>
      <c r="Q342" s="275" t="s">
        <v>848</v>
      </c>
      <c r="W342" s="275">
        <v>0.36919800000000003</v>
      </c>
      <c r="Y342" s="275">
        <v>0.73596550000000005</v>
      </c>
    </row>
    <row r="343" spans="1:25" x14ac:dyDescent="0.2">
      <c r="A343" s="275" t="s">
        <v>364</v>
      </c>
      <c r="B343" s="275">
        <v>69</v>
      </c>
      <c r="C343" s="275" t="s">
        <v>365</v>
      </c>
      <c r="D343" s="275" t="s">
        <v>355</v>
      </c>
      <c r="F343" s="275">
        <v>0.71299999999999997</v>
      </c>
      <c r="G343" s="275">
        <v>4</v>
      </c>
      <c r="J343" s="275">
        <v>2029</v>
      </c>
      <c r="K343" s="275">
        <v>-3.9609999999999999</v>
      </c>
      <c r="L343" s="275">
        <v>48.9208851</v>
      </c>
      <c r="M343" s="275">
        <v>47.993000000000002</v>
      </c>
      <c r="R343" s="275">
        <v>47.235999999999997</v>
      </c>
      <c r="S343" s="275" t="s">
        <v>696</v>
      </c>
      <c r="T343" s="275" t="s">
        <v>697</v>
      </c>
      <c r="U343" s="275" t="s">
        <v>813</v>
      </c>
      <c r="V343" s="275">
        <v>1.1013269999999999</v>
      </c>
      <c r="X343" s="275">
        <v>1.1755884000000001</v>
      </c>
    </row>
    <row r="344" spans="1:25" x14ac:dyDescent="0.2">
      <c r="A344" s="275" t="s">
        <v>364</v>
      </c>
      <c r="B344" s="275">
        <v>69</v>
      </c>
      <c r="C344" s="275" t="s">
        <v>365</v>
      </c>
      <c r="D344" s="275" t="s">
        <v>355</v>
      </c>
      <c r="F344" s="275">
        <v>0.71299999999999997</v>
      </c>
      <c r="G344" s="275">
        <v>5</v>
      </c>
      <c r="J344" s="275">
        <v>3279</v>
      </c>
      <c r="K344" s="275">
        <v>0</v>
      </c>
      <c r="L344" s="275">
        <v>66.168674100000004</v>
      </c>
      <c r="M344" s="275">
        <v>64.914000000000001</v>
      </c>
      <c r="R344" s="275">
        <v>63.890999999999998</v>
      </c>
      <c r="S344" s="275" t="s">
        <v>681</v>
      </c>
      <c r="T344" s="275" t="s">
        <v>682</v>
      </c>
      <c r="U344" s="275" t="s">
        <v>683</v>
      </c>
      <c r="V344" s="275">
        <v>1.1056589999999999</v>
      </c>
      <c r="X344" s="275">
        <v>1.1793944000000001</v>
      </c>
    </row>
    <row r="345" spans="1:25" x14ac:dyDescent="0.2">
      <c r="A345" s="275" t="s">
        <v>280</v>
      </c>
      <c r="B345" s="275">
        <v>70</v>
      </c>
      <c r="C345" s="275" t="s">
        <v>281</v>
      </c>
      <c r="D345" s="275" t="s">
        <v>282</v>
      </c>
      <c r="F345" s="275">
        <v>0.82</v>
      </c>
      <c r="G345" s="275">
        <v>1</v>
      </c>
      <c r="H345" s="275">
        <v>2852</v>
      </c>
      <c r="I345" s="275">
        <v>2.1000000000000001E-2</v>
      </c>
      <c r="L345" s="275">
        <v>10.2864697</v>
      </c>
      <c r="M345" s="275">
        <v>56.323</v>
      </c>
      <c r="N345" s="275">
        <v>55.895000000000003</v>
      </c>
      <c r="O345" s="275" t="s">
        <v>638</v>
      </c>
      <c r="P345" s="275" t="s">
        <v>613</v>
      </c>
      <c r="Q345" s="275" t="s">
        <v>849</v>
      </c>
      <c r="W345" s="275">
        <v>0.36647999999999997</v>
      </c>
      <c r="Y345" s="275">
        <v>0.73030349999999999</v>
      </c>
    </row>
    <row r="346" spans="1:25" x14ac:dyDescent="0.2">
      <c r="A346" s="275" t="s">
        <v>280</v>
      </c>
      <c r="B346" s="275">
        <v>70</v>
      </c>
      <c r="C346" s="275" t="s">
        <v>281</v>
      </c>
      <c r="D346" s="275" t="s">
        <v>282</v>
      </c>
      <c r="F346" s="275">
        <v>0.82</v>
      </c>
      <c r="G346" s="275">
        <v>2</v>
      </c>
      <c r="H346" s="275">
        <v>2852</v>
      </c>
      <c r="I346" s="275">
        <v>0</v>
      </c>
      <c r="L346" s="275">
        <v>10.2692479</v>
      </c>
      <c r="M346" s="275">
        <v>56.228999999999999</v>
      </c>
      <c r="N346" s="275">
        <v>55.801000000000002</v>
      </c>
      <c r="O346" s="275" t="s">
        <v>638</v>
      </c>
      <c r="P346" s="275" t="s">
        <v>615</v>
      </c>
      <c r="Q346" s="275" t="s">
        <v>850</v>
      </c>
      <c r="W346" s="275">
        <v>0.36647200000000002</v>
      </c>
      <c r="Y346" s="275">
        <v>0.73028800000000005</v>
      </c>
    </row>
    <row r="347" spans="1:25" x14ac:dyDescent="0.2">
      <c r="A347" s="275" t="s">
        <v>280</v>
      </c>
      <c r="B347" s="275">
        <v>70</v>
      </c>
      <c r="C347" s="275" t="s">
        <v>281</v>
      </c>
      <c r="D347" s="275" t="s">
        <v>282</v>
      </c>
      <c r="F347" s="275">
        <v>0.82</v>
      </c>
      <c r="G347" s="275">
        <v>3</v>
      </c>
      <c r="H347" s="275">
        <v>2603</v>
      </c>
      <c r="I347" s="275">
        <v>14.023</v>
      </c>
      <c r="L347" s="275">
        <v>10.1883953</v>
      </c>
      <c r="M347" s="275">
        <v>55.786000000000001</v>
      </c>
      <c r="N347" s="275">
        <v>55.353999999999999</v>
      </c>
      <c r="O347" s="275" t="s">
        <v>638</v>
      </c>
      <c r="P347" s="275" t="s">
        <v>615</v>
      </c>
      <c r="Q347" s="275" t="s">
        <v>851</v>
      </c>
      <c r="W347" s="275">
        <v>0.37159199999999998</v>
      </c>
      <c r="Y347" s="275">
        <v>0.74052910000000005</v>
      </c>
    </row>
    <row r="348" spans="1:25" x14ac:dyDescent="0.2">
      <c r="A348" s="275" t="s">
        <v>280</v>
      </c>
      <c r="B348" s="275">
        <v>70</v>
      </c>
      <c r="C348" s="275" t="s">
        <v>281</v>
      </c>
      <c r="D348" s="275" t="s">
        <v>282</v>
      </c>
      <c r="F348" s="275">
        <v>0.82</v>
      </c>
      <c r="G348" s="275">
        <v>4</v>
      </c>
      <c r="J348" s="275">
        <v>2000</v>
      </c>
      <c r="K348" s="275">
        <v>-13.039</v>
      </c>
      <c r="L348" s="275">
        <v>41.841105800000001</v>
      </c>
      <c r="M348" s="275">
        <v>47.207999999999998</v>
      </c>
      <c r="R348" s="275">
        <v>46.468000000000004</v>
      </c>
      <c r="S348" s="275" t="s">
        <v>696</v>
      </c>
      <c r="T348" s="275" t="s">
        <v>697</v>
      </c>
      <c r="U348" s="275" t="s">
        <v>718</v>
      </c>
      <c r="V348" s="275">
        <v>1.091399</v>
      </c>
      <c r="X348" s="275">
        <v>1.1655487</v>
      </c>
    </row>
    <row r="349" spans="1:25" x14ac:dyDescent="0.2">
      <c r="A349" s="275" t="s">
        <v>280</v>
      </c>
      <c r="B349" s="275">
        <v>70</v>
      </c>
      <c r="C349" s="275" t="s">
        <v>281</v>
      </c>
      <c r="D349" s="275" t="s">
        <v>282</v>
      </c>
      <c r="F349" s="275">
        <v>0.82</v>
      </c>
      <c r="G349" s="275">
        <v>5</v>
      </c>
      <c r="J349" s="275">
        <v>3286</v>
      </c>
      <c r="K349" s="275">
        <v>0</v>
      </c>
      <c r="L349" s="275">
        <v>57.585121000000001</v>
      </c>
      <c r="M349" s="275">
        <v>64.971000000000004</v>
      </c>
      <c r="R349" s="275">
        <v>63.947000000000003</v>
      </c>
      <c r="S349" s="275" t="s">
        <v>622</v>
      </c>
      <c r="T349" s="275" t="s">
        <v>682</v>
      </c>
      <c r="U349" s="275" t="s">
        <v>692</v>
      </c>
      <c r="V349" s="275">
        <v>1.1056589999999999</v>
      </c>
      <c r="X349" s="275">
        <v>1.1793309999999999</v>
      </c>
    </row>
    <row r="350" spans="1:25" x14ac:dyDescent="0.2">
      <c r="A350" s="275" t="s">
        <v>283</v>
      </c>
      <c r="B350" s="275">
        <v>71</v>
      </c>
      <c r="C350" s="275" t="s">
        <v>284</v>
      </c>
      <c r="D350" s="275" t="s">
        <v>285</v>
      </c>
      <c r="F350" s="275">
        <v>0.86</v>
      </c>
      <c r="G350" s="275">
        <v>1</v>
      </c>
      <c r="H350" s="275">
        <v>2861</v>
      </c>
      <c r="I350" s="275">
        <v>-4.3999999999999997E-2</v>
      </c>
      <c r="L350" s="275">
        <v>9.8157359</v>
      </c>
      <c r="M350" s="275">
        <v>56.368000000000002</v>
      </c>
      <c r="N350" s="275">
        <v>55.938000000000002</v>
      </c>
      <c r="O350" s="275" t="s">
        <v>629</v>
      </c>
      <c r="P350" s="275" t="s">
        <v>613</v>
      </c>
      <c r="Q350" s="275" t="s">
        <v>852</v>
      </c>
      <c r="W350" s="275">
        <v>0.366456</v>
      </c>
      <c r="Y350" s="275">
        <v>0.73035190000000005</v>
      </c>
    </row>
    <row r="351" spans="1:25" x14ac:dyDescent="0.2">
      <c r="A351" s="275" t="s">
        <v>283</v>
      </c>
      <c r="B351" s="275">
        <v>71</v>
      </c>
      <c r="C351" s="275" t="s">
        <v>284</v>
      </c>
      <c r="D351" s="275" t="s">
        <v>285</v>
      </c>
      <c r="F351" s="275">
        <v>0.86</v>
      </c>
      <c r="G351" s="275">
        <v>2</v>
      </c>
      <c r="H351" s="275">
        <v>2862</v>
      </c>
      <c r="I351" s="275">
        <v>0</v>
      </c>
      <c r="L351" s="275">
        <v>9.8259798000000007</v>
      </c>
      <c r="M351" s="275">
        <v>56.426000000000002</v>
      </c>
      <c r="N351" s="275">
        <v>55.997</v>
      </c>
      <c r="O351" s="275" t="s">
        <v>638</v>
      </c>
      <c r="P351" s="275" t="s">
        <v>615</v>
      </c>
      <c r="Q351" s="275" t="s">
        <v>853</v>
      </c>
      <c r="W351" s="275">
        <v>0.36647200000000002</v>
      </c>
      <c r="Y351" s="275">
        <v>0.73038389999999997</v>
      </c>
    </row>
    <row r="352" spans="1:25" x14ac:dyDescent="0.2">
      <c r="A352" s="275" t="s">
        <v>283</v>
      </c>
      <c r="B352" s="275">
        <v>71</v>
      </c>
      <c r="C352" s="275" t="s">
        <v>284</v>
      </c>
      <c r="D352" s="275" t="s">
        <v>285</v>
      </c>
      <c r="F352" s="275">
        <v>0.86</v>
      </c>
      <c r="G352" s="275">
        <v>3</v>
      </c>
      <c r="H352" s="275">
        <v>3127</v>
      </c>
      <c r="I352" s="275">
        <v>14.852</v>
      </c>
      <c r="L352" s="275">
        <v>11.5789609</v>
      </c>
      <c r="M352" s="275">
        <v>66.492999999999995</v>
      </c>
      <c r="N352" s="275">
        <v>65.977000000000004</v>
      </c>
      <c r="O352" s="275" t="s">
        <v>638</v>
      </c>
      <c r="P352" s="275" t="s">
        <v>615</v>
      </c>
      <c r="Q352" s="275" t="s">
        <v>826</v>
      </c>
      <c r="W352" s="275">
        <v>0.37189499999999998</v>
      </c>
      <c r="Y352" s="275">
        <v>0.74123150000000004</v>
      </c>
    </row>
    <row r="353" spans="1:25" x14ac:dyDescent="0.2">
      <c r="A353" s="275" t="s">
        <v>283</v>
      </c>
      <c r="B353" s="275">
        <v>71</v>
      </c>
      <c r="C353" s="275" t="s">
        <v>284</v>
      </c>
      <c r="D353" s="275" t="s">
        <v>285</v>
      </c>
      <c r="F353" s="275">
        <v>0.86</v>
      </c>
      <c r="G353" s="275">
        <v>4</v>
      </c>
      <c r="J353" s="275">
        <v>2482</v>
      </c>
      <c r="K353" s="275">
        <v>-15.54</v>
      </c>
      <c r="L353" s="275">
        <v>49.953838699999999</v>
      </c>
      <c r="M353" s="275">
        <v>59.11</v>
      </c>
      <c r="R353" s="275">
        <v>58.185000000000002</v>
      </c>
      <c r="S353" s="275" t="s">
        <v>696</v>
      </c>
      <c r="T353" s="275" t="s">
        <v>697</v>
      </c>
      <c r="U353" s="275" t="s">
        <v>813</v>
      </c>
      <c r="V353" s="275">
        <v>1.0886640000000001</v>
      </c>
      <c r="X353" s="275">
        <v>1.1626896</v>
      </c>
    </row>
    <row r="354" spans="1:25" x14ac:dyDescent="0.2">
      <c r="A354" s="275" t="s">
        <v>283</v>
      </c>
      <c r="B354" s="275">
        <v>71</v>
      </c>
      <c r="C354" s="275" t="s">
        <v>284</v>
      </c>
      <c r="D354" s="275" t="s">
        <v>285</v>
      </c>
      <c r="F354" s="275">
        <v>0.86</v>
      </c>
      <c r="G354" s="275">
        <v>5</v>
      </c>
      <c r="J354" s="275">
        <v>3292</v>
      </c>
      <c r="K354" s="275">
        <v>0</v>
      </c>
      <c r="L354" s="275">
        <v>54.976982100000001</v>
      </c>
      <c r="M354" s="275">
        <v>65.054000000000002</v>
      </c>
      <c r="R354" s="275">
        <v>64.028999999999996</v>
      </c>
      <c r="S354" s="275" t="s">
        <v>648</v>
      </c>
      <c r="T354" s="275" t="s">
        <v>647</v>
      </c>
      <c r="U354" s="275" t="s">
        <v>854</v>
      </c>
      <c r="V354" s="275">
        <v>1.1056589999999999</v>
      </c>
      <c r="X354" s="275">
        <v>1.1792480000000001</v>
      </c>
    </row>
    <row r="355" spans="1:25" x14ac:dyDescent="0.2">
      <c r="A355" s="275" t="s">
        <v>286</v>
      </c>
      <c r="B355" s="275">
        <v>72</v>
      </c>
      <c r="C355" s="275" t="s">
        <v>287</v>
      </c>
      <c r="D355" s="275" t="s">
        <v>288</v>
      </c>
      <c r="F355" s="275">
        <v>0.76</v>
      </c>
      <c r="G355" s="275">
        <v>1</v>
      </c>
      <c r="H355" s="275">
        <v>2863</v>
      </c>
      <c r="I355" s="275">
        <v>-2.8000000000000001E-2</v>
      </c>
      <c r="L355" s="275">
        <v>11.138060599999999</v>
      </c>
      <c r="M355" s="275">
        <v>56.524000000000001</v>
      </c>
      <c r="N355" s="275">
        <v>56.093000000000004</v>
      </c>
      <c r="O355" s="275" t="s">
        <v>629</v>
      </c>
      <c r="P355" s="275" t="s">
        <v>669</v>
      </c>
      <c r="Q355" s="275" t="s">
        <v>824</v>
      </c>
      <c r="W355" s="275">
        <v>0.36646200000000001</v>
      </c>
      <c r="Y355" s="275">
        <v>0.73035110000000003</v>
      </c>
    </row>
    <row r="356" spans="1:25" x14ac:dyDescent="0.2">
      <c r="A356" s="275" t="s">
        <v>286</v>
      </c>
      <c r="B356" s="275">
        <v>72</v>
      </c>
      <c r="C356" s="275" t="s">
        <v>287</v>
      </c>
      <c r="D356" s="275" t="s">
        <v>288</v>
      </c>
      <c r="F356" s="275">
        <v>0.76</v>
      </c>
      <c r="G356" s="275">
        <v>2</v>
      </c>
      <c r="H356" s="275">
        <v>2865</v>
      </c>
      <c r="I356" s="275">
        <v>0</v>
      </c>
      <c r="L356" s="275">
        <v>11.1370822</v>
      </c>
      <c r="M356" s="275">
        <v>56.518999999999998</v>
      </c>
      <c r="N356" s="275">
        <v>56.088999999999999</v>
      </c>
      <c r="O356" s="275" t="s">
        <v>638</v>
      </c>
      <c r="P356" s="275" t="s">
        <v>615</v>
      </c>
      <c r="Q356" s="275" t="s">
        <v>855</v>
      </c>
      <c r="W356" s="275">
        <v>0.36647200000000002</v>
      </c>
      <c r="Y356" s="275">
        <v>0.73037169999999996</v>
      </c>
    </row>
    <row r="357" spans="1:25" x14ac:dyDescent="0.2">
      <c r="A357" s="275" t="s">
        <v>286</v>
      </c>
      <c r="B357" s="275">
        <v>72</v>
      </c>
      <c r="C357" s="275" t="s">
        <v>287</v>
      </c>
      <c r="D357" s="275" t="s">
        <v>288</v>
      </c>
      <c r="F357" s="275">
        <v>0.76</v>
      </c>
      <c r="G357" s="275">
        <v>3</v>
      </c>
      <c r="H357" s="275">
        <v>2608</v>
      </c>
      <c r="I357" s="275">
        <v>14.94</v>
      </c>
      <c r="L357" s="275">
        <v>11.0272541</v>
      </c>
      <c r="M357" s="275">
        <v>55.962000000000003</v>
      </c>
      <c r="N357" s="275">
        <v>55.527000000000001</v>
      </c>
      <c r="O357" s="275" t="s">
        <v>629</v>
      </c>
      <c r="P357" s="275" t="s">
        <v>613</v>
      </c>
      <c r="Q357" s="275" t="s">
        <v>839</v>
      </c>
      <c r="W357" s="275">
        <v>0.37192700000000001</v>
      </c>
      <c r="Y357" s="275">
        <v>0.74128309999999997</v>
      </c>
    </row>
    <row r="358" spans="1:25" x14ac:dyDescent="0.2">
      <c r="A358" s="275" t="s">
        <v>286</v>
      </c>
      <c r="B358" s="275">
        <v>72</v>
      </c>
      <c r="C358" s="275" t="s">
        <v>287</v>
      </c>
      <c r="D358" s="275" t="s">
        <v>288</v>
      </c>
      <c r="F358" s="275">
        <v>0.76</v>
      </c>
      <c r="G358" s="275">
        <v>4</v>
      </c>
      <c r="J358" s="275">
        <v>1981</v>
      </c>
      <c r="K358" s="275">
        <v>-13</v>
      </c>
      <c r="L358" s="275">
        <v>44.746110799999997</v>
      </c>
      <c r="M358" s="275">
        <v>46.790999999999997</v>
      </c>
      <c r="R358" s="275">
        <v>46.058</v>
      </c>
      <c r="S358" s="275" t="s">
        <v>696</v>
      </c>
      <c r="T358" s="275" t="s">
        <v>739</v>
      </c>
      <c r="U358" s="275" t="s">
        <v>813</v>
      </c>
      <c r="V358" s="275">
        <v>1.091442</v>
      </c>
      <c r="X358" s="275">
        <v>1.1655358</v>
      </c>
    </row>
    <row r="359" spans="1:25" x14ac:dyDescent="0.2">
      <c r="A359" s="275" t="s">
        <v>286</v>
      </c>
      <c r="B359" s="275">
        <v>72</v>
      </c>
      <c r="C359" s="275" t="s">
        <v>287</v>
      </c>
      <c r="D359" s="275" t="s">
        <v>288</v>
      </c>
      <c r="F359" s="275">
        <v>0.76</v>
      </c>
      <c r="G359" s="275">
        <v>5</v>
      </c>
      <c r="J359" s="275">
        <v>3283</v>
      </c>
      <c r="K359" s="275">
        <v>0</v>
      </c>
      <c r="L359" s="275">
        <v>62.1758655</v>
      </c>
      <c r="M359" s="275">
        <v>65.018000000000001</v>
      </c>
      <c r="R359" s="275">
        <v>63.993000000000002</v>
      </c>
      <c r="S359" s="275" t="s">
        <v>681</v>
      </c>
      <c r="T359" s="275" t="s">
        <v>682</v>
      </c>
      <c r="U359" s="275" t="s">
        <v>683</v>
      </c>
      <c r="V359" s="275">
        <v>1.1056589999999999</v>
      </c>
      <c r="X359" s="275">
        <v>1.1792798</v>
      </c>
    </row>
    <row r="360" spans="1:25" x14ac:dyDescent="0.2">
      <c r="A360" s="275" t="s">
        <v>289</v>
      </c>
      <c r="B360" s="275">
        <v>73</v>
      </c>
      <c r="C360" s="275" t="s">
        <v>290</v>
      </c>
      <c r="D360" s="275" t="s">
        <v>291</v>
      </c>
      <c r="F360" s="275">
        <v>0.81</v>
      </c>
      <c r="G360" s="275">
        <v>1</v>
      </c>
      <c r="H360" s="275">
        <v>2857</v>
      </c>
      <c r="I360" s="275">
        <v>-3.5000000000000003E-2</v>
      </c>
      <c r="L360" s="275">
        <v>10.425951100000001</v>
      </c>
      <c r="M360" s="275">
        <v>56.390999999999998</v>
      </c>
      <c r="N360" s="275">
        <v>55.962000000000003</v>
      </c>
      <c r="O360" s="275" t="s">
        <v>629</v>
      </c>
      <c r="P360" s="275" t="s">
        <v>613</v>
      </c>
      <c r="Q360" s="275" t="s">
        <v>856</v>
      </c>
      <c r="W360" s="275">
        <v>0.36645899999999998</v>
      </c>
      <c r="Y360" s="275">
        <v>0.73029999999999995</v>
      </c>
    </row>
    <row r="361" spans="1:25" x14ac:dyDescent="0.2">
      <c r="A361" s="275" t="s">
        <v>289</v>
      </c>
      <c r="B361" s="275">
        <v>73</v>
      </c>
      <c r="C361" s="275" t="s">
        <v>290</v>
      </c>
      <c r="D361" s="275" t="s">
        <v>291</v>
      </c>
      <c r="F361" s="275">
        <v>0.81</v>
      </c>
      <c r="G361" s="275">
        <v>2</v>
      </c>
      <c r="H361" s="275">
        <v>2855</v>
      </c>
      <c r="I361" s="275">
        <v>0</v>
      </c>
      <c r="L361" s="275">
        <v>10.4173519</v>
      </c>
      <c r="M361" s="275">
        <v>56.344000000000001</v>
      </c>
      <c r="N361" s="275">
        <v>55.914999999999999</v>
      </c>
      <c r="O361" s="275" t="s">
        <v>638</v>
      </c>
      <c r="P361" s="275" t="s">
        <v>615</v>
      </c>
      <c r="Q361" s="275" t="s">
        <v>857</v>
      </c>
      <c r="W361" s="275">
        <v>0.36647200000000002</v>
      </c>
      <c r="Y361" s="275">
        <v>0.73032569999999997</v>
      </c>
    </row>
    <row r="362" spans="1:25" x14ac:dyDescent="0.2">
      <c r="A362" s="275" t="s">
        <v>289</v>
      </c>
      <c r="B362" s="275">
        <v>73</v>
      </c>
      <c r="C362" s="275" t="s">
        <v>290</v>
      </c>
      <c r="D362" s="275" t="s">
        <v>291</v>
      </c>
      <c r="F362" s="275">
        <v>0.81</v>
      </c>
      <c r="G362" s="275">
        <v>3</v>
      </c>
      <c r="H362" s="275">
        <v>2544</v>
      </c>
      <c r="I362" s="275">
        <v>13.112</v>
      </c>
      <c r="L362" s="275">
        <v>10.064015700000001</v>
      </c>
      <c r="M362" s="275">
        <v>54.433</v>
      </c>
      <c r="N362" s="275">
        <v>54.012</v>
      </c>
      <c r="O362" s="275" t="s">
        <v>638</v>
      </c>
      <c r="P362" s="275" t="s">
        <v>615</v>
      </c>
      <c r="Q362" s="275" t="s">
        <v>838</v>
      </c>
      <c r="W362" s="275">
        <v>0.37125900000000001</v>
      </c>
      <c r="Y362" s="275">
        <v>0.7399017</v>
      </c>
    </row>
    <row r="363" spans="1:25" x14ac:dyDescent="0.2">
      <c r="A363" s="275" t="s">
        <v>289</v>
      </c>
      <c r="B363" s="275">
        <v>73</v>
      </c>
      <c r="C363" s="275" t="s">
        <v>290</v>
      </c>
      <c r="D363" s="275" t="s">
        <v>291</v>
      </c>
      <c r="F363" s="275">
        <v>0.81</v>
      </c>
      <c r="G363" s="275">
        <v>4</v>
      </c>
      <c r="J363" s="275">
        <v>2094</v>
      </c>
      <c r="K363" s="275">
        <v>-15.03</v>
      </c>
      <c r="L363" s="275">
        <v>44.426881600000002</v>
      </c>
      <c r="M363" s="275">
        <v>49.514000000000003</v>
      </c>
      <c r="R363" s="275">
        <v>48.738999999999997</v>
      </c>
      <c r="S363" s="275" t="s">
        <v>696</v>
      </c>
      <c r="T363" s="275" t="s">
        <v>697</v>
      </c>
      <c r="U363" s="275" t="s">
        <v>718</v>
      </c>
      <c r="V363" s="275">
        <v>1.089221</v>
      </c>
      <c r="X363" s="275">
        <v>1.1632871</v>
      </c>
    </row>
    <row r="364" spans="1:25" x14ac:dyDescent="0.2">
      <c r="A364" s="275" t="s">
        <v>289</v>
      </c>
      <c r="B364" s="275">
        <v>73</v>
      </c>
      <c r="C364" s="275" t="s">
        <v>290</v>
      </c>
      <c r="D364" s="275" t="s">
        <v>291</v>
      </c>
      <c r="F364" s="275">
        <v>0.81</v>
      </c>
      <c r="G364" s="275">
        <v>5</v>
      </c>
      <c r="J364" s="275">
        <v>3285</v>
      </c>
      <c r="K364" s="275">
        <v>0</v>
      </c>
      <c r="L364" s="275">
        <v>58.394488600000003</v>
      </c>
      <c r="M364" s="275">
        <v>65.081000000000003</v>
      </c>
      <c r="R364" s="275">
        <v>64.055000000000007</v>
      </c>
      <c r="S364" s="275" t="s">
        <v>681</v>
      </c>
      <c r="T364" s="275" t="s">
        <v>682</v>
      </c>
      <c r="U364" s="275" t="s">
        <v>692</v>
      </c>
      <c r="V364" s="275">
        <v>1.1056589999999999</v>
      </c>
      <c r="X364" s="275">
        <v>1.1792631</v>
      </c>
    </row>
    <row r="365" spans="1:25" x14ac:dyDescent="0.2">
      <c r="A365" s="275" t="s">
        <v>292</v>
      </c>
      <c r="B365" s="275">
        <v>74</v>
      </c>
      <c r="C365" s="275" t="s">
        <v>293</v>
      </c>
      <c r="D365" s="275" t="s">
        <v>294</v>
      </c>
      <c r="F365" s="275">
        <v>0.85</v>
      </c>
      <c r="G365" s="275">
        <v>1</v>
      </c>
      <c r="H365" s="275">
        <v>2858</v>
      </c>
      <c r="I365" s="275">
        <v>0.02</v>
      </c>
      <c r="L365" s="275">
        <v>9.9458202</v>
      </c>
      <c r="M365" s="275">
        <v>56.451000000000001</v>
      </c>
      <c r="N365" s="275">
        <v>56.021000000000001</v>
      </c>
      <c r="O365" s="275" t="s">
        <v>629</v>
      </c>
      <c r="P365" s="275" t="s">
        <v>669</v>
      </c>
      <c r="Q365" s="275" t="s">
        <v>858</v>
      </c>
      <c r="W365" s="275">
        <v>0.366479</v>
      </c>
      <c r="Y365" s="275">
        <v>0.73031789999999996</v>
      </c>
    </row>
    <row r="366" spans="1:25" x14ac:dyDescent="0.2">
      <c r="A366" s="275" t="s">
        <v>292</v>
      </c>
      <c r="B366" s="275">
        <v>74</v>
      </c>
      <c r="C366" s="275" t="s">
        <v>293</v>
      </c>
      <c r="D366" s="275" t="s">
        <v>294</v>
      </c>
      <c r="F366" s="275">
        <v>0.85</v>
      </c>
      <c r="G366" s="275">
        <v>2</v>
      </c>
      <c r="H366" s="275">
        <v>2856</v>
      </c>
      <c r="I366" s="275">
        <v>0</v>
      </c>
      <c r="L366" s="275">
        <v>9.9319635999999996</v>
      </c>
      <c r="M366" s="275">
        <v>56.372</v>
      </c>
      <c r="N366" s="275">
        <v>55.942999999999998</v>
      </c>
      <c r="O366" s="275" t="s">
        <v>638</v>
      </c>
      <c r="P366" s="275" t="s">
        <v>615</v>
      </c>
      <c r="Q366" s="275" t="s">
        <v>859</v>
      </c>
      <c r="W366" s="275">
        <v>0.36647200000000002</v>
      </c>
      <c r="Y366" s="275">
        <v>0.73030329999999999</v>
      </c>
    </row>
    <row r="367" spans="1:25" x14ac:dyDescent="0.2">
      <c r="A367" s="275" t="s">
        <v>292</v>
      </c>
      <c r="B367" s="275">
        <v>74</v>
      </c>
      <c r="C367" s="275" t="s">
        <v>293</v>
      </c>
      <c r="D367" s="275" t="s">
        <v>294</v>
      </c>
      <c r="F367" s="275">
        <v>0.85</v>
      </c>
      <c r="G367" s="275">
        <v>3</v>
      </c>
      <c r="H367" s="275">
        <v>2701</v>
      </c>
      <c r="I367" s="275">
        <v>13.433999999999999</v>
      </c>
      <c r="L367" s="275">
        <v>10.144025600000001</v>
      </c>
      <c r="M367" s="275">
        <v>57.575000000000003</v>
      </c>
      <c r="N367" s="275">
        <v>57.128999999999998</v>
      </c>
      <c r="O367" s="275" t="s">
        <v>638</v>
      </c>
      <c r="P367" s="275" t="s">
        <v>615</v>
      </c>
      <c r="Q367" s="275" t="s">
        <v>826</v>
      </c>
      <c r="W367" s="275">
        <v>0.37137700000000001</v>
      </c>
      <c r="Y367" s="275">
        <v>0.7401141</v>
      </c>
    </row>
    <row r="368" spans="1:25" x14ac:dyDescent="0.2">
      <c r="A368" s="275" t="s">
        <v>292</v>
      </c>
      <c r="B368" s="275">
        <v>74</v>
      </c>
      <c r="C368" s="275" t="s">
        <v>293</v>
      </c>
      <c r="D368" s="275" t="s">
        <v>294</v>
      </c>
      <c r="F368" s="275">
        <v>0.85</v>
      </c>
      <c r="G368" s="275">
        <v>4</v>
      </c>
      <c r="J368" s="275">
        <v>2366</v>
      </c>
      <c r="K368" s="275">
        <v>-14.038</v>
      </c>
      <c r="L368" s="275">
        <v>48.019269199999997</v>
      </c>
      <c r="M368" s="275">
        <v>56.161000000000001</v>
      </c>
      <c r="R368" s="275">
        <v>55.280999999999999</v>
      </c>
      <c r="S368" s="275" t="s">
        <v>696</v>
      </c>
      <c r="T368" s="275" t="s">
        <v>697</v>
      </c>
      <c r="U368" s="275" t="s">
        <v>813</v>
      </c>
      <c r="V368" s="275">
        <v>1.0903069999999999</v>
      </c>
      <c r="X368" s="275">
        <v>1.1643361000000001</v>
      </c>
    </row>
    <row r="369" spans="1:25" x14ac:dyDescent="0.2">
      <c r="A369" s="275" t="s">
        <v>292</v>
      </c>
      <c r="B369" s="275">
        <v>74</v>
      </c>
      <c r="C369" s="275" t="s">
        <v>293</v>
      </c>
      <c r="D369" s="275" t="s">
        <v>294</v>
      </c>
      <c r="F369" s="275">
        <v>0.85</v>
      </c>
      <c r="G369" s="275">
        <v>5</v>
      </c>
      <c r="J369" s="275">
        <v>3283</v>
      </c>
      <c r="K369" s="275">
        <v>0</v>
      </c>
      <c r="L369" s="275">
        <v>55.605438599999999</v>
      </c>
      <c r="M369" s="275">
        <v>65.033000000000001</v>
      </c>
      <c r="R369" s="275">
        <v>64.007999999999996</v>
      </c>
      <c r="S369" s="275" t="s">
        <v>648</v>
      </c>
      <c r="T369" s="275" t="s">
        <v>647</v>
      </c>
      <c r="U369" s="275" t="s">
        <v>854</v>
      </c>
      <c r="V369" s="275">
        <v>1.1056589999999999</v>
      </c>
      <c r="X369" s="275">
        <v>1.1792368</v>
      </c>
    </row>
    <row r="370" spans="1:25" x14ac:dyDescent="0.2">
      <c r="A370" s="275" t="s">
        <v>295</v>
      </c>
      <c r="B370" s="275">
        <v>75</v>
      </c>
      <c r="C370" s="275" t="s">
        <v>296</v>
      </c>
      <c r="D370" s="275" t="s">
        <v>297</v>
      </c>
      <c r="F370" s="275">
        <v>0.85</v>
      </c>
      <c r="G370" s="275">
        <v>1</v>
      </c>
      <c r="H370" s="275">
        <v>2854</v>
      </c>
      <c r="I370" s="275">
        <v>6.0000000000000001E-3</v>
      </c>
      <c r="L370" s="275">
        <v>9.9243152000000006</v>
      </c>
      <c r="M370" s="275">
        <v>56.328000000000003</v>
      </c>
      <c r="N370" s="275">
        <v>55.9</v>
      </c>
      <c r="O370" s="275" t="s">
        <v>629</v>
      </c>
      <c r="P370" s="275" t="s">
        <v>613</v>
      </c>
      <c r="Q370" s="275" t="s">
        <v>818</v>
      </c>
      <c r="W370" s="275">
        <v>0.36647400000000002</v>
      </c>
      <c r="Y370" s="275">
        <v>0.73034129999999997</v>
      </c>
    </row>
    <row r="371" spans="1:25" x14ac:dyDescent="0.2">
      <c r="A371" s="275" t="s">
        <v>295</v>
      </c>
      <c r="B371" s="275">
        <v>75</v>
      </c>
      <c r="C371" s="275" t="s">
        <v>296</v>
      </c>
      <c r="D371" s="275" t="s">
        <v>297</v>
      </c>
      <c r="F371" s="275">
        <v>0.85</v>
      </c>
      <c r="G371" s="275">
        <v>2</v>
      </c>
      <c r="H371" s="275">
        <v>2853</v>
      </c>
      <c r="I371" s="275">
        <v>0</v>
      </c>
      <c r="L371" s="275">
        <v>9.9199940000000009</v>
      </c>
      <c r="M371" s="275">
        <v>56.304000000000002</v>
      </c>
      <c r="N371" s="275">
        <v>55.875</v>
      </c>
      <c r="O371" s="275" t="s">
        <v>638</v>
      </c>
      <c r="P371" s="275" t="s">
        <v>613</v>
      </c>
      <c r="Q371" s="275" t="s">
        <v>860</v>
      </c>
      <c r="W371" s="275">
        <v>0.36647200000000002</v>
      </c>
      <c r="Y371" s="275">
        <v>0.73033669999999995</v>
      </c>
    </row>
    <row r="372" spans="1:25" x14ac:dyDescent="0.2">
      <c r="A372" s="275" t="s">
        <v>295</v>
      </c>
      <c r="B372" s="275">
        <v>75</v>
      </c>
      <c r="C372" s="275" t="s">
        <v>296</v>
      </c>
      <c r="D372" s="275" t="s">
        <v>297</v>
      </c>
      <c r="F372" s="275">
        <v>0.85</v>
      </c>
      <c r="G372" s="275">
        <v>3</v>
      </c>
      <c r="H372" s="275">
        <v>2578</v>
      </c>
      <c r="I372" s="275">
        <v>14.252000000000001</v>
      </c>
      <c r="L372" s="275">
        <v>9.7621739000000005</v>
      </c>
      <c r="M372" s="275">
        <v>55.408000000000001</v>
      </c>
      <c r="N372" s="275">
        <v>54.978999999999999</v>
      </c>
      <c r="O372" s="275" t="s">
        <v>629</v>
      </c>
      <c r="P372" s="275" t="s">
        <v>615</v>
      </c>
      <c r="Q372" s="275" t="s">
        <v>861</v>
      </c>
      <c r="W372" s="275">
        <v>0.37167499999999998</v>
      </c>
      <c r="Y372" s="275">
        <v>0.74074510000000005</v>
      </c>
    </row>
    <row r="373" spans="1:25" x14ac:dyDescent="0.2">
      <c r="A373" s="275" t="s">
        <v>295</v>
      </c>
      <c r="B373" s="275">
        <v>75</v>
      </c>
      <c r="C373" s="275" t="s">
        <v>296</v>
      </c>
      <c r="D373" s="275" t="s">
        <v>297</v>
      </c>
      <c r="F373" s="275">
        <v>0.85</v>
      </c>
      <c r="G373" s="275">
        <v>4</v>
      </c>
      <c r="J373" s="275">
        <v>2053</v>
      </c>
      <c r="K373" s="275">
        <v>-13.554</v>
      </c>
      <c r="L373" s="275">
        <v>41.703562499999997</v>
      </c>
      <c r="M373" s="275">
        <v>48.774000000000001</v>
      </c>
      <c r="R373" s="275">
        <v>48.01</v>
      </c>
      <c r="S373" s="275" t="s">
        <v>696</v>
      </c>
      <c r="T373" s="275" t="s">
        <v>697</v>
      </c>
      <c r="U373" s="275" t="s">
        <v>813</v>
      </c>
      <c r="V373" s="275">
        <v>1.0908359999999999</v>
      </c>
      <c r="X373" s="275">
        <v>1.1649048</v>
      </c>
    </row>
    <row r="374" spans="1:25" x14ac:dyDescent="0.2">
      <c r="A374" s="275" t="s">
        <v>295</v>
      </c>
      <c r="B374" s="275">
        <v>75</v>
      </c>
      <c r="C374" s="275" t="s">
        <v>296</v>
      </c>
      <c r="D374" s="275" t="s">
        <v>297</v>
      </c>
      <c r="F374" s="275">
        <v>0.85</v>
      </c>
      <c r="G374" s="275">
        <v>5</v>
      </c>
      <c r="J374" s="275">
        <v>3283</v>
      </c>
      <c r="K374" s="275">
        <v>0</v>
      </c>
      <c r="L374" s="275">
        <v>55.542316100000001</v>
      </c>
      <c r="M374" s="275">
        <v>64.959000000000003</v>
      </c>
      <c r="R374" s="275">
        <v>63.936</v>
      </c>
      <c r="S374" s="275" t="s">
        <v>681</v>
      </c>
      <c r="T374" s="275" t="s">
        <v>682</v>
      </c>
      <c r="U374" s="275" t="s">
        <v>649</v>
      </c>
      <c r="V374" s="275">
        <v>1.1056589999999999</v>
      </c>
      <c r="X374" s="275">
        <v>1.1792587999999999</v>
      </c>
    </row>
    <row r="375" spans="1:25" x14ac:dyDescent="0.2">
      <c r="A375" s="275" t="s">
        <v>298</v>
      </c>
      <c r="B375" s="275">
        <v>76</v>
      </c>
      <c r="C375" s="275" t="s">
        <v>299</v>
      </c>
      <c r="D375" s="275" t="s">
        <v>300</v>
      </c>
      <c r="F375" s="275">
        <v>0.74</v>
      </c>
      <c r="G375" s="275">
        <v>1</v>
      </c>
      <c r="H375" s="275">
        <v>2854</v>
      </c>
      <c r="I375" s="275">
        <v>-2E-3</v>
      </c>
      <c r="L375" s="275">
        <v>11.3849824</v>
      </c>
      <c r="M375" s="275">
        <v>56.256</v>
      </c>
      <c r="N375" s="275">
        <v>55.828000000000003</v>
      </c>
      <c r="O375" s="275" t="s">
        <v>629</v>
      </c>
      <c r="P375" s="275" t="s">
        <v>613</v>
      </c>
      <c r="Q375" s="275" t="s">
        <v>856</v>
      </c>
      <c r="W375" s="275">
        <v>0.36647099999999999</v>
      </c>
      <c r="Y375" s="275">
        <v>0.73055199999999998</v>
      </c>
    </row>
    <row r="376" spans="1:25" x14ac:dyDescent="0.2">
      <c r="A376" s="275" t="s">
        <v>298</v>
      </c>
      <c r="B376" s="275">
        <v>76</v>
      </c>
      <c r="C376" s="275" t="s">
        <v>299</v>
      </c>
      <c r="D376" s="275" t="s">
        <v>300</v>
      </c>
      <c r="F376" s="275">
        <v>0.74</v>
      </c>
      <c r="G376" s="275">
        <v>2</v>
      </c>
      <c r="H376" s="275">
        <v>2854</v>
      </c>
      <c r="I376" s="275">
        <v>0</v>
      </c>
      <c r="L376" s="275">
        <v>11.4032266</v>
      </c>
      <c r="M376" s="275">
        <v>56.347000000000001</v>
      </c>
      <c r="N376" s="275">
        <v>55.917999999999999</v>
      </c>
      <c r="O376" s="275" t="s">
        <v>638</v>
      </c>
      <c r="P376" s="275" t="s">
        <v>615</v>
      </c>
      <c r="Q376" s="275" t="s">
        <v>860</v>
      </c>
      <c r="W376" s="275">
        <v>0.36647200000000002</v>
      </c>
      <c r="Y376" s="275">
        <v>0.73055349999999997</v>
      </c>
    </row>
    <row r="377" spans="1:25" x14ac:dyDescent="0.2">
      <c r="A377" s="275" t="s">
        <v>298</v>
      </c>
      <c r="B377" s="275">
        <v>76</v>
      </c>
      <c r="C377" s="275" t="s">
        <v>299</v>
      </c>
      <c r="D377" s="275" t="s">
        <v>300</v>
      </c>
      <c r="F377" s="275">
        <v>0.74</v>
      </c>
      <c r="G377" s="275">
        <v>3</v>
      </c>
      <c r="H377" s="275">
        <v>2312</v>
      </c>
      <c r="I377" s="275">
        <v>14.06</v>
      </c>
      <c r="L377" s="275">
        <v>10.059427700000001</v>
      </c>
      <c r="M377" s="275">
        <v>49.707000000000001</v>
      </c>
      <c r="N377" s="275">
        <v>49.320999999999998</v>
      </c>
      <c r="O377" s="275" t="s">
        <v>638</v>
      </c>
      <c r="P377" s="275" t="s">
        <v>615</v>
      </c>
      <c r="Q377" s="275" t="s">
        <v>862</v>
      </c>
      <c r="W377" s="275">
        <v>0.37160500000000002</v>
      </c>
      <c r="Y377" s="275">
        <v>0.74082490000000001</v>
      </c>
    </row>
    <row r="378" spans="1:25" x14ac:dyDescent="0.2">
      <c r="A378" s="275" t="s">
        <v>298</v>
      </c>
      <c r="B378" s="275">
        <v>76</v>
      </c>
      <c r="C378" s="275" t="s">
        <v>299</v>
      </c>
      <c r="D378" s="275" t="s">
        <v>300</v>
      </c>
      <c r="F378" s="275">
        <v>0.74</v>
      </c>
      <c r="G378" s="275">
        <v>4</v>
      </c>
      <c r="J378" s="275">
        <v>1935</v>
      </c>
      <c r="K378" s="275">
        <v>-12.183</v>
      </c>
      <c r="L378" s="275">
        <v>44.889946899999998</v>
      </c>
      <c r="M378" s="275">
        <v>45.706000000000003</v>
      </c>
      <c r="R378" s="275">
        <v>44.988999999999997</v>
      </c>
      <c r="S378" s="275" t="s">
        <v>696</v>
      </c>
      <c r="T378" s="275" t="s">
        <v>697</v>
      </c>
      <c r="U378" s="275" t="s">
        <v>813</v>
      </c>
      <c r="V378" s="275">
        <v>1.0923350000000001</v>
      </c>
      <c r="X378" s="275">
        <v>1.1664996999999999</v>
      </c>
    </row>
    <row r="379" spans="1:25" x14ac:dyDescent="0.2">
      <c r="A379" s="275" t="s">
        <v>298</v>
      </c>
      <c r="B379" s="275">
        <v>76</v>
      </c>
      <c r="C379" s="275" t="s">
        <v>299</v>
      </c>
      <c r="D379" s="275" t="s">
        <v>300</v>
      </c>
      <c r="F379" s="275">
        <v>0.74</v>
      </c>
      <c r="G379" s="275">
        <v>5</v>
      </c>
      <c r="J379" s="275">
        <v>3282</v>
      </c>
      <c r="K379" s="275">
        <v>0</v>
      </c>
      <c r="L379" s="275">
        <v>63.8224205</v>
      </c>
      <c r="M379" s="275">
        <v>64.983000000000004</v>
      </c>
      <c r="R379" s="275">
        <v>63.959000000000003</v>
      </c>
      <c r="S379" s="275" t="s">
        <v>622</v>
      </c>
      <c r="T379" s="275" t="s">
        <v>682</v>
      </c>
      <c r="U379" s="275" t="s">
        <v>683</v>
      </c>
      <c r="V379" s="275">
        <v>1.1056589999999999</v>
      </c>
      <c r="X379" s="275">
        <v>1.1793378999999999</v>
      </c>
    </row>
    <row r="380" spans="1:25" x14ac:dyDescent="0.2">
      <c r="A380" s="275" t="s">
        <v>301</v>
      </c>
      <c r="B380" s="275">
        <v>77</v>
      </c>
      <c r="C380" s="275" t="s">
        <v>302</v>
      </c>
      <c r="D380" s="275" t="s">
        <v>303</v>
      </c>
      <c r="F380" s="275">
        <v>0.86</v>
      </c>
      <c r="G380" s="275">
        <v>1</v>
      </c>
      <c r="H380" s="275">
        <v>2859</v>
      </c>
      <c r="I380" s="275">
        <v>-0.01</v>
      </c>
      <c r="L380" s="275">
        <v>9.8220852999999995</v>
      </c>
      <c r="M380" s="275">
        <v>56.404000000000003</v>
      </c>
      <c r="N380" s="275">
        <v>55.975000000000001</v>
      </c>
      <c r="O380" s="275" t="s">
        <v>629</v>
      </c>
      <c r="P380" s="275" t="s">
        <v>669</v>
      </c>
      <c r="Q380" s="275" t="s">
        <v>863</v>
      </c>
      <c r="W380" s="275">
        <v>0.36646800000000002</v>
      </c>
      <c r="Y380" s="275">
        <v>0.73027940000000002</v>
      </c>
    </row>
    <row r="381" spans="1:25" x14ac:dyDescent="0.2">
      <c r="A381" s="275" t="s">
        <v>301</v>
      </c>
      <c r="B381" s="275">
        <v>77</v>
      </c>
      <c r="C381" s="275" t="s">
        <v>302</v>
      </c>
      <c r="D381" s="275" t="s">
        <v>303</v>
      </c>
      <c r="F381" s="275">
        <v>0.86</v>
      </c>
      <c r="G381" s="275">
        <v>2</v>
      </c>
      <c r="H381" s="275">
        <v>2858</v>
      </c>
      <c r="I381" s="275">
        <v>0</v>
      </c>
      <c r="L381" s="275">
        <v>9.8183492999999995</v>
      </c>
      <c r="M381" s="275">
        <v>56.383000000000003</v>
      </c>
      <c r="N381" s="275">
        <v>55.953000000000003</v>
      </c>
      <c r="O381" s="275" t="s">
        <v>638</v>
      </c>
      <c r="P381" s="275" t="s">
        <v>615</v>
      </c>
      <c r="Q381" s="275" t="s">
        <v>860</v>
      </c>
      <c r="W381" s="275">
        <v>0.36647200000000002</v>
      </c>
      <c r="Y381" s="275">
        <v>0.73028669999999996</v>
      </c>
    </row>
    <row r="382" spans="1:25" x14ac:dyDescent="0.2">
      <c r="A382" s="275" t="s">
        <v>301</v>
      </c>
      <c r="B382" s="275">
        <v>77</v>
      </c>
      <c r="C382" s="275" t="s">
        <v>302</v>
      </c>
      <c r="D382" s="275" t="s">
        <v>303</v>
      </c>
      <c r="F382" s="275">
        <v>0.86</v>
      </c>
      <c r="G382" s="275">
        <v>3</v>
      </c>
      <c r="H382" s="275">
        <v>2595</v>
      </c>
      <c r="I382" s="275">
        <v>14.336</v>
      </c>
      <c r="L382" s="275">
        <v>9.6772747999999993</v>
      </c>
      <c r="M382" s="275">
        <v>55.573</v>
      </c>
      <c r="N382" s="275">
        <v>55.142000000000003</v>
      </c>
      <c r="O382" s="275" t="s">
        <v>629</v>
      </c>
      <c r="P382" s="275" t="s">
        <v>615</v>
      </c>
      <c r="Q382" s="275" t="s">
        <v>864</v>
      </c>
      <c r="W382" s="275">
        <v>0.37170599999999998</v>
      </c>
      <c r="Y382" s="275">
        <v>0.74075590000000002</v>
      </c>
    </row>
    <row r="383" spans="1:25" x14ac:dyDescent="0.2">
      <c r="A383" s="275" t="s">
        <v>301</v>
      </c>
      <c r="B383" s="275">
        <v>77</v>
      </c>
      <c r="C383" s="275" t="s">
        <v>302</v>
      </c>
      <c r="D383" s="275" t="s">
        <v>303</v>
      </c>
      <c r="F383" s="275">
        <v>0.86</v>
      </c>
      <c r="G383" s="275">
        <v>4</v>
      </c>
      <c r="J383" s="275">
        <v>2129</v>
      </c>
      <c r="K383" s="275">
        <v>-12.510999999999999</v>
      </c>
      <c r="L383" s="275">
        <v>42.5450084</v>
      </c>
      <c r="M383" s="275">
        <v>50.344000000000001</v>
      </c>
      <c r="R383" s="275">
        <v>49.554000000000002</v>
      </c>
      <c r="S383" s="275" t="s">
        <v>696</v>
      </c>
      <c r="T383" s="275" t="s">
        <v>697</v>
      </c>
      <c r="U383" s="275" t="s">
        <v>718</v>
      </c>
      <c r="V383" s="275">
        <v>1.0919760000000001</v>
      </c>
      <c r="X383" s="275">
        <v>1.1660798999999999</v>
      </c>
    </row>
    <row r="384" spans="1:25" x14ac:dyDescent="0.2">
      <c r="A384" s="275" t="s">
        <v>301</v>
      </c>
      <c r="B384" s="275">
        <v>77</v>
      </c>
      <c r="C384" s="275" t="s">
        <v>302</v>
      </c>
      <c r="D384" s="275" t="s">
        <v>303</v>
      </c>
      <c r="F384" s="275">
        <v>0.86</v>
      </c>
      <c r="G384" s="275">
        <v>5</v>
      </c>
      <c r="J384" s="275">
        <v>3286</v>
      </c>
      <c r="K384" s="275">
        <v>0</v>
      </c>
      <c r="L384" s="275">
        <v>54.926781099999999</v>
      </c>
      <c r="M384" s="275">
        <v>64.995000000000005</v>
      </c>
      <c r="R384" s="275">
        <v>63.970999999999997</v>
      </c>
      <c r="S384" s="275" t="s">
        <v>681</v>
      </c>
      <c r="T384" s="275" t="s">
        <v>633</v>
      </c>
      <c r="U384" s="275" t="s">
        <v>649</v>
      </c>
      <c r="V384" s="275">
        <v>1.1056589999999999</v>
      </c>
      <c r="X384" s="275">
        <v>1.1792902000000001</v>
      </c>
    </row>
    <row r="385" spans="1:25" x14ac:dyDescent="0.2">
      <c r="A385" s="275" t="s">
        <v>304</v>
      </c>
      <c r="B385" s="275">
        <v>78</v>
      </c>
      <c r="C385" s="275" t="s">
        <v>305</v>
      </c>
      <c r="D385" s="275" t="s">
        <v>306</v>
      </c>
      <c r="F385" s="275">
        <v>0.83</v>
      </c>
      <c r="G385" s="275">
        <v>1</v>
      </c>
      <c r="H385" s="275">
        <v>2860</v>
      </c>
      <c r="I385" s="275">
        <v>1.2E-2</v>
      </c>
      <c r="L385" s="275">
        <v>10.1841217</v>
      </c>
      <c r="M385" s="275">
        <v>56.442999999999998</v>
      </c>
      <c r="N385" s="275">
        <v>56.012999999999998</v>
      </c>
      <c r="O385" s="275" t="s">
        <v>629</v>
      </c>
      <c r="P385" s="275" t="s">
        <v>669</v>
      </c>
      <c r="Q385" s="275" t="s">
        <v>824</v>
      </c>
      <c r="W385" s="275">
        <v>0.36647600000000002</v>
      </c>
      <c r="Y385" s="275">
        <v>0.73029029999999995</v>
      </c>
    </row>
    <row r="386" spans="1:25" x14ac:dyDescent="0.2">
      <c r="A386" s="275" t="s">
        <v>304</v>
      </c>
      <c r="B386" s="275">
        <v>78</v>
      </c>
      <c r="C386" s="275" t="s">
        <v>305</v>
      </c>
      <c r="D386" s="275" t="s">
        <v>306</v>
      </c>
      <c r="F386" s="275">
        <v>0.83</v>
      </c>
      <c r="G386" s="275">
        <v>2</v>
      </c>
      <c r="H386" s="275">
        <v>2860</v>
      </c>
      <c r="I386" s="275">
        <v>0</v>
      </c>
      <c r="L386" s="275">
        <v>10.1803791</v>
      </c>
      <c r="M386" s="275">
        <v>56.421999999999997</v>
      </c>
      <c r="N386" s="275">
        <v>55.993000000000002</v>
      </c>
      <c r="O386" s="275" t="s">
        <v>629</v>
      </c>
      <c r="P386" s="275" t="s">
        <v>613</v>
      </c>
      <c r="Q386" s="275" t="s">
        <v>865</v>
      </c>
      <c r="W386" s="275">
        <v>0.36647200000000002</v>
      </c>
      <c r="Y386" s="275">
        <v>0.73028170000000003</v>
      </c>
    </row>
    <row r="387" spans="1:25" x14ac:dyDescent="0.2">
      <c r="A387" s="275" t="s">
        <v>304</v>
      </c>
      <c r="B387" s="275">
        <v>78</v>
      </c>
      <c r="C387" s="275" t="s">
        <v>305</v>
      </c>
      <c r="D387" s="275" t="s">
        <v>306</v>
      </c>
      <c r="F387" s="275">
        <v>0.83</v>
      </c>
      <c r="G387" s="275">
        <v>3</v>
      </c>
      <c r="H387" s="275">
        <v>2632</v>
      </c>
      <c r="I387" s="275">
        <v>14.01</v>
      </c>
      <c r="L387" s="275">
        <v>10.215691400000001</v>
      </c>
      <c r="M387" s="275">
        <v>56.618000000000002</v>
      </c>
      <c r="N387" s="275">
        <v>56.179000000000002</v>
      </c>
      <c r="O387" s="275" t="s">
        <v>629</v>
      </c>
      <c r="P387" s="275" t="s">
        <v>615</v>
      </c>
      <c r="Q387" s="275" t="s">
        <v>866</v>
      </c>
      <c r="W387" s="275">
        <v>0.371587</v>
      </c>
      <c r="Y387" s="275">
        <v>0.74051299999999998</v>
      </c>
    </row>
    <row r="388" spans="1:25" x14ac:dyDescent="0.2">
      <c r="A388" s="275" t="s">
        <v>304</v>
      </c>
      <c r="B388" s="275">
        <v>78</v>
      </c>
      <c r="C388" s="275" t="s">
        <v>305</v>
      </c>
      <c r="D388" s="275" t="s">
        <v>306</v>
      </c>
      <c r="F388" s="275">
        <v>0.83</v>
      </c>
      <c r="G388" s="275">
        <v>4</v>
      </c>
      <c r="J388" s="275">
        <v>1903</v>
      </c>
      <c r="K388" s="275">
        <v>-11.766</v>
      </c>
      <c r="L388" s="275">
        <v>39.336202700000001</v>
      </c>
      <c r="M388" s="275">
        <v>44.923000000000002</v>
      </c>
      <c r="R388" s="275">
        <v>44.218000000000004</v>
      </c>
      <c r="S388" s="275" t="s">
        <v>696</v>
      </c>
      <c r="T388" s="275" t="s">
        <v>697</v>
      </c>
      <c r="U388" s="275" t="s">
        <v>813</v>
      </c>
      <c r="V388" s="275">
        <v>1.092792</v>
      </c>
      <c r="X388" s="275">
        <v>1.1669433</v>
      </c>
    </row>
    <row r="389" spans="1:25" x14ac:dyDescent="0.2">
      <c r="A389" s="275" t="s">
        <v>304</v>
      </c>
      <c r="B389" s="275">
        <v>78</v>
      </c>
      <c r="C389" s="275" t="s">
        <v>305</v>
      </c>
      <c r="D389" s="275" t="s">
        <v>306</v>
      </c>
      <c r="F389" s="275">
        <v>0.83</v>
      </c>
      <c r="G389" s="275">
        <v>5</v>
      </c>
      <c r="J389" s="275">
        <v>3287</v>
      </c>
      <c r="K389" s="275">
        <v>0</v>
      </c>
      <c r="L389" s="275">
        <v>56.967293099999999</v>
      </c>
      <c r="M389" s="275">
        <v>65.058000000000007</v>
      </c>
      <c r="R389" s="275">
        <v>64.033000000000001</v>
      </c>
      <c r="S389" s="275" t="s">
        <v>622</v>
      </c>
      <c r="T389" s="275" t="s">
        <v>620</v>
      </c>
      <c r="U389" s="275" t="s">
        <v>683</v>
      </c>
      <c r="V389" s="275">
        <v>1.1056589999999999</v>
      </c>
      <c r="X389" s="275">
        <v>1.1793206000000001</v>
      </c>
    </row>
    <row r="390" spans="1:25" x14ac:dyDescent="0.2">
      <c r="A390" s="275" t="s">
        <v>307</v>
      </c>
      <c r="B390" s="275">
        <v>79</v>
      </c>
      <c r="C390" s="275" t="s">
        <v>308</v>
      </c>
      <c r="D390" s="275" t="s">
        <v>309</v>
      </c>
      <c r="F390" s="275">
        <v>0.86</v>
      </c>
      <c r="G390" s="275">
        <v>1</v>
      </c>
      <c r="H390" s="275">
        <v>2863</v>
      </c>
      <c r="I390" s="275">
        <v>0.01</v>
      </c>
      <c r="L390" s="275">
        <v>9.8361401999999991</v>
      </c>
      <c r="M390" s="275">
        <v>56.484999999999999</v>
      </c>
      <c r="N390" s="275">
        <v>56.055</v>
      </c>
      <c r="O390" s="275" t="s">
        <v>629</v>
      </c>
      <c r="P390" s="275" t="s">
        <v>613</v>
      </c>
      <c r="Q390" s="275" t="s">
        <v>867</v>
      </c>
      <c r="W390" s="275">
        <v>0.36647600000000002</v>
      </c>
      <c r="Y390" s="275">
        <v>0.73031420000000002</v>
      </c>
    </row>
    <row r="391" spans="1:25" x14ac:dyDescent="0.2">
      <c r="A391" s="275" t="s">
        <v>307</v>
      </c>
      <c r="B391" s="275">
        <v>79</v>
      </c>
      <c r="C391" s="275" t="s">
        <v>308</v>
      </c>
      <c r="D391" s="275" t="s">
        <v>309</v>
      </c>
      <c r="F391" s="275">
        <v>0.86</v>
      </c>
      <c r="G391" s="275">
        <v>2</v>
      </c>
      <c r="H391" s="275">
        <v>2862</v>
      </c>
      <c r="I391" s="275">
        <v>0</v>
      </c>
      <c r="L391" s="275">
        <v>9.8325578999999994</v>
      </c>
      <c r="M391" s="275">
        <v>56.463999999999999</v>
      </c>
      <c r="N391" s="275">
        <v>56.033999999999999</v>
      </c>
      <c r="O391" s="275" t="s">
        <v>638</v>
      </c>
      <c r="P391" s="275" t="s">
        <v>613</v>
      </c>
      <c r="Q391" s="275" t="s">
        <v>868</v>
      </c>
      <c r="W391" s="275">
        <v>0.36647200000000002</v>
      </c>
      <c r="Y391" s="275">
        <v>0.73030720000000005</v>
      </c>
    </row>
    <row r="392" spans="1:25" x14ac:dyDescent="0.2">
      <c r="A392" s="275" t="s">
        <v>307</v>
      </c>
      <c r="B392" s="275">
        <v>79</v>
      </c>
      <c r="C392" s="275" t="s">
        <v>308</v>
      </c>
      <c r="D392" s="275" t="s">
        <v>309</v>
      </c>
      <c r="F392" s="275">
        <v>0.86</v>
      </c>
      <c r="G392" s="275">
        <v>3</v>
      </c>
      <c r="H392" s="275">
        <v>2931</v>
      </c>
      <c r="I392" s="275">
        <v>13.605</v>
      </c>
      <c r="L392" s="275">
        <v>10.893993699999999</v>
      </c>
      <c r="M392" s="275">
        <v>62.56</v>
      </c>
      <c r="N392" s="275">
        <v>62.075000000000003</v>
      </c>
      <c r="O392" s="275" t="s">
        <v>629</v>
      </c>
      <c r="P392" s="275" t="s">
        <v>615</v>
      </c>
      <c r="Q392" s="275" t="s">
        <v>841</v>
      </c>
      <c r="W392" s="275">
        <v>0.37143900000000002</v>
      </c>
      <c r="Y392" s="275">
        <v>0.74024290000000004</v>
      </c>
    </row>
    <row r="393" spans="1:25" x14ac:dyDescent="0.2">
      <c r="A393" s="275" t="s">
        <v>307</v>
      </c>
      <c r="B393" s="275">
        <v>79</v>
      </c>
      <c r="C393" s="275" t="s">
        <v>308</v>
      </c>
      <c r="D393" s="275" t="s">
        <v>309</v>
      </c>
      <c r="F393" s="275">
        <v>0.86</v>
      </c>
      <c r="G393" s="275">
        <v>4</v>
      </c>
      <c r="J393" s="275">
        <v>2331</v>
      </c>
      <c r="K393" s="275">
        <v>-13.821999999999999</v>
      </c>
      <c r="L393" s="275">
        <v>46.798102800000002</v>
      </c>
      <c r="M393" s="275">
        <v>55.375999999999998</v>
      </c>
      <c r="R393" s="275">
        <v>54.508000000000003</v>
      </c>
      <c r="S393" s="275" t="s">
        <v>696</v>
      </c>
      <c r="T393" s="275" t="s">
        <v>697</v>
      </c>
      <c r="U393" s="275" t="s">
        <v>718</v>
      </c>
      <c r="V393" s="275">
        <v>1.090543</v>
      </c>
      <c r="X393" s="275">
        <v>1.1646737</v>
      </c>
    </row>
    <row r="394" spans="1:25" x14ac:dyDescent="0.2">
      <c r="A394" s="275" t="s">
        <v>307</v>
      </c>
      <c r="B394" s="275">
        <v>79</v>
      </c>
      <c r="C394" s="275" t="s">
        <v>308</v>
      </c>
      <c r="D394" s="275" t="s">
        <v>309</v>
      </c>
      <c r="F394" s="275">
        <v>0.86</v>
      </c>
      <c r="G394" s="275">
        <v>5</v>
      </c>
      <c r="J394" s="275">
        <v>3283</v>
      </c>
      <c r="K394" s="275">
        <v>0</v>
      </c>
      <c r="L394" s="275">
        <v>54.912791900000002</v>
      </c>
      <c r="M394" s="275">
        <v>64.977999999999994</v>
      </c>
      <c r="R394" s="275">
        <v>63.954000000000001</v>
      </c>
      <c r="S394" s="275" t="s">
        <v>648</v>
      </c>
      <c r="T394" s="275" t="s">
        <v>633</v>
      </c>
      <c r="U394" s="275" t="s">
        <v>809</v>
      </c>
      <c r="V394" s="275">
        <v>1.1056589999999999</v>
      </c>
      <c r="X394" s="275">
        <v>1.1793331</v>
      </c>
    </row>
    <row r="395" spans="1:25" x14ac:dyDescent="0.2">
      <c r="A395" s="275" t="s">
        <v>310</v>
      </c>
      <c r="B395" s="275">
        <v>80</v>
      </c>
      <c r="C395" s="275" t="s">
        <v>311</v>
      </c>
      <c r="D395" s="275" t="s">
        <v>312</v>
      </c>
      <c r="F395" s="275">
        <v>0.78</v>
      </c>
      <c r="G395" s="275">
        <v>1</v>
      </c>
      <c r="H395" s="275">
        <v>2854</v>
      </c>
      <c r="I395" s="275">
        <v>-2.7E-2</v>
      </c>
      <c r="L395" s="275">
        <v>10.814549299999999</v>
      </c>
      <c r="M395" s="275">
        <v>56.326000000000001</v>
      </c>
      <c r="N395" s="275">
        <v>55.896999999999998</v>
      </c>
      <c r="O395" s="275" t="s">
        <v>629</v>
      </c>
      <c r="P395" s="275" t="s">
        <v>669</v>
      </c>
      <c r="Q395" s="275" t="s">
        <v>869</v>
      </c>
      <c r="W395" s="275">
        <v>0.36646200000000001</v>
      </c>
      <c r="Y395" s="275">
        <v>0.73051250000000001</v>
      </c>
    </row>
    <row r="396" spans="1:25" x14ac:dyDescent="0.2">
      <c r="A396" s="275" t="s">
        <v>310</v>
      </c>
      <c r="B396" s="275">
        <v>80</v>
      </c>
      <c r="C396" s="275" t="s">
        <v>311</v>
      </c>
      <c r="D396" s="275" t="s">
        <v>312</v>
      </c>
      <c r="F396" s="275">
        <v>0.78</v>
      </c>
      <c r="G396" s="275">
        <v>2</v>
      </c>
      <c r="H396" s="275">
        <v>2851</v>
      </c>
      <c r="I396" s="275">
        <v>0</v>
      </c>
      <c r="L396" s="275">
        <v>10.801940200000001</v>
      </c>
      <c r="M396" s="275">
        <v>56.261000000000003</v>
      </c>
      <c r="N396" s="275">
        <v>55.832000000000001</v>
      </c>
      <c r="O396" s="275" t="s">
        <v>638</v>
      </c>
      <c r="P396" s="275" t="s">
        <v>613</v>
      </c>
      <c r="Q396" s="275" t="s">
        <v>865</v>
      </c>
      <c r="W396" s="275">
        <v>0.36647200000000002</v>
      </c>
      <c r="Y396" s="275">
        <v>0.73053199999999996</v>
      </c>
    </row>
    <row r="397" spans="1:25" x14ac:dyDescent="0.2">
      <c r="A397" s="275" t="s">
        <v>310</v>
      </c>
      <c r="B397" s="275">
        <v>80</v>
      </c>
      <c r="C397" s="275" t="s">
        <v>311</v>
      </c>
      <c r="D397" s="275" t="s">
        <v>312</v>
      </c>
      <c r="F397" s="275">
        <v>0.78</v>
      </c>
      <c r="G397" s="275">
        <v>3</v>
      </c>
      <c r="H397" s="275">
        <v>2447</v>
      </c>
      <c r="I397" s="275">
        <v>15.454000000000001</v>
      </c>
      <c r="L397" s="275">
        <v>10.046568000000001</v>
      </c>
      <c r="M397" s="275">
        <v>52.326000000000001</v>
      </c>
      <c r="N397" s="275">
        <v>51.92</v>
      </c>
      <c r="O397" s="275" t="s">
        <v>629</v>
      </c>
      <c r="P397" s="275" t="s">
        <v>615</v>
      </c>
      <c r="Q397" s="275" t="s">
        <v>839</v>
      </c>
      <c r="W397" s="275">
        <v>0.372114</v>
      </c>
      <c r="Y397" s="275">
        <v>0.74182159999999997</v>
      </c>
    </row>
    <row r="398" spans="1:25" x14ac:dyDescent="0.2">
      <c r="A398" s="275" t="s">
        <v>310</v>
      </c>
      <c r="B398" s="275">
        <v>80</v>
      </c>
      <c r="C398" s="275" t="s">
        <v>311</v>
      </c>
      <c r="D398" s="275" t="s">
        <v>312</v>
      </c>
      <c r="F398" s="275">
        <v>0.78</v>
      </c>
      <c r="G398" s="275">
        <v>4</v>
      </c>
      <c r="J398" s="275">
        <v>2111</v>
      </c>
      <c r="K398" s="275">
        <v>-14.903</v>
      </c>
      <c r="L398" s="275">
        <v>46.498926400000002</v>
      </c>
      <c r="M398" s="275">
        <v>49.904000000000003</v>
      </c>
      <c r="R398" s="275">
        <v>49.122</v>
      </c>
      <c r="S398" s="275" t="s">
        <v>696</v>
      </c>
      <c r="T398" s="275" t="s">
        <v>697</v>
      </c>
      <c r="U398" s="275" t="s">
        <v>813</v>
      </c>
      <c r="V398" s="275">
        <v>1.089361</v>
      </c>
      <c r="X398" s="275">
        <v>1.1634743999999999</v>
      </c>
    </row>
    <row r="399" spans="1:25" x14ac:dyDescent="0.2">
      <c r="A399" s="275" t="s">
        <v>310</v>
      </c>
      <c r="B399" s="275">
        <v>80</v>
      </c>
      <c r="C399" s="275" t="s">
        <v>311</v>
      </c>
      <c r="D399" s="275" t="s">
        <v>312</v>
      </c>
      <c r="F399" s="275">
        <v>0.78</v>
      </c>
      <c r="G399" s="275">
        <v>5</v>
      </c>
      <c r="J399" s="275">
        <v>3285</v>
      </c>
      <c r="K399" s="275">
        <v>0</v>
      </c>
      <c r="L399" s="275">
        <v>60.6093829</v>
      </c>
      <c r="M399" s="275">
        <v>65.048000000000002</v>
      </c>
      <c r="R399" s="275">
        <v>64.022999999999996</v>
      </c>
      <c r="S399" s="275" t="s">
        <v>681</v>
      </c>
      <c r="T399" s="275" t="s">
        <v>633</v>
      </c>
      <c r="U399" s="275" t="s">
        <v>649</v>
      </c>
      <c r="V399" s="275">
        <v>1.1056589999999999</v>
      </c>
      <c r="X399" s="275">
        <v>1.1793114</v>
      </c>
    </row>
    <row r="400" spans="1:25" x14ac:dyDescent="0.2">
      <c r="A400" s="275" t="s">
        <v>313</v>
      </c>
      <c r="B400" s="275">
        <v>81</v>
      </c>
      <c r="C400" s="275" t="s">
        <v>314</v>
      </c>
      <c r="D400" s="275" t="s">
        <v>315</v>
      </c>
      <c r="F400" s="275">
        <v>0.79</v>
      </c>
      <c r="G400" s="275">
        <v>1</v>
      </c>
      <c r="H400" s="275">
        <v>2858</v>
      </c>
      <c r="I400" s="275">
        <v>-2.3E-2</v>
      </c>
      <c r="L400" s="275">
        <v>10.691198399999999</v>
      </c>
      <c r="M400" s="275">
        <v>56.398000000000003</v>
      </c>
      <c r="N400" s="275">
        <v>55.968000000000004</v>
      </c>
      <c r="O400" s="275" t="s">
        <v>629</v>
      </c>
      <c r="P400" s="275" t="s">
        <v>669</v>
      </c>
      <c r="Q400" s="275" t="s">
        <v>870</v>
      </c>
      <c r="W400" s="275">
        <v>0.36646400000000001</v>
      </c>
      <c r="Y400" s="275">
        <v>0.73050720000000002</v>
      </c>
    </row>
    <row r="401" spans="1:25" x14ac:dyDescent="0.2">
      <c r="A401" s="275" t="s">
        <v>313</v>
      </c>
      <c r="B401" s="275">
        <v>81</v>
      </c>
      <c r="C401" s="275" t="s">
        <v>314</v>
      </c>
      <c r="D401" s="275" t="s">
        <v>315</v>
      </c>
      <c r="F401" s="275">
        <v>0.79</v>
      </c>
      <c r="G401" s="275">
        <v>2</v>
      </c>
      <c r="H401" s="275">
        <v>2858</v>
      </c>
      <c r="I401" s="275">
        <v>0</v>
      </c>
      <c r="L401" s="275">
        <v>10.688898699999999</v>
      </c>
      <c r="M401" s="275">
        <v>56.386000000000003</v>
      </c>
      <c r="N401" s="275">
        <v>55.956000000000003</v>
      </c>
      <c r="O401" s="275" t="s">
        <v>629</v>
      </c>
      <c r="P401" s="275" t="s">
        <v>613</v>
      </c>
      <c r="Q401" s="275" t="s">
        <v>871</v>
      </c>
      <c r="W401" s="275">
        <v>0.36647200000000002</v>
      </c>
      <c r="Y401" s="275">
        <v>0.73052419999999996</v>
      </c>
    </row>
    <row r="402" spans="1:25" x14ac:dyDescent="0.2">
      <c r="A402" s="275" t="s">
        <v>313</v>
      </c>
      <c r="B402" s="275">
        <v>81</v>
      </c>
      <c r="C402" s="275" t="s">
        <v>314</v>
      </c>
      <c r="D402" s="275" t="s">
        <v>315</v>
      </c>
      <c r="F402" s="275">
        <v>0.79</v>
      </c>
      <c r="G402" s="275">
        <v>3</v>
      </c>
      <c r="H402" s="275">
        <v>2710</v>
      </c>
      <c r="I402" s="275">
        <v>13.42</v>
      </c>
      <c r="L402" s="275">
        <v>11.003387500000001</v>
      </c>
      <c r="M402" s="275">
        <v>58.045000000000002</v>
      </c>
      <c r="N402" s="275">
        <v>57.594999999999999</v>
      </c>
      <c r="O402" s="275" t="s">
        <v>629</v>
      </c>
      <c r="P402" s="275" t="s">
        <v>613</v>
      </c>
      <c r="Q402" s="275" t="s">
        <v>872</v>
      </c>
      <c r="W402" s="275">
        <v>0.37137199999999998</v>
      </c>
      <c r="Y402" s="275">
        <v>0.74032750000000003</v>
      </c>
    </row>
    <row r="403" spans="1:25" x14ac:dyDescent="0.2">
      <c r="A403" s="275" t="s">
        <v>313</v>
      </c>
      <c r="B403" s="275">
        <v>81</v>
      </c>
      <c r="C403" s="275" t="s">
        <v>314</v>
      </c>
      <c r="D403" s="275" t="s">
        <v>315</v>
      </c>
      <c r="F403" s="275">
        <v>0.79</v>
      </c>
      <c r="G403" s="275">
        <v>4</v>
      </c>
      <c r="J403" s="275">
        <v>2044</v>
      </c>
      <c r="K403" s="275">
        <v>-13.53</v>
      </c>
      <c r="L403" s="275">
        <v>44.4625044</v>
      </c>
      <c r="M403" s="275">
        <v>48.33</v>
      </c>
      <c r="R403" s="275">
        <v>47.573</v>
      </c>
      <c r="S403" s="275" t="s">
        <v>696</v>
      </c>
      <c r="T403" s="275" t="s">
        <v>697</v>
      </c>
      <c r="U403" s="275" t="s">
        <v>813</v>
      </c>
      <c r="V403" s="275">
        <v>1.090862</v>
      </c>
      <c r="X403" s="275">
        <v>1.1649841999999999</v>
      </c>
    </row>
    <row r="404" spans="1:25" x14ac:dyDescent="0.2">
      <c r="A404" s="275" t="s">
        <v>313</v>
      </c>
      <c r="B404" s="275">
        <v>81</v>
      </c>
      <c r="C404" s="275" t="s">
        <v>314</v>
      </c>
      <c r="D404" s="275" t="s">
        <v>315</v>
      </c>
      <c r="F404" s="275">
        <v>0.79</v>
      </c>
      <c r="G404" s="275">
        <v>5</v>
      </c>
      <c r="J404" s="275">
        <v>3292</v>
      </c>
      <c r="K404" s="275">
        <v>0</v>
      </c>
      <c r="L404" s="275">
        <v>59.915155400000003</v>
      </c>
      <c r="M404" s="275">
        <v>65.126999999999995</v>
      </c>
      <c r="R404" s="275">
        <v>64.100999999999999</v>
      </c>
      <c r="S404" s="275" t="s">
        <v>681</v>
      </c>
      <c r="T404" s="275" t="s">
        <v>682</v>
      </c>
      <c r="U404" s="275" t="s">
        <v>649</v>
      </c>
      <c r="V404" s="275">
        <v>1.1056589999999999</v>
      </c>
      <c r="X404" s="275">
        <v>1.1793037</v>
      </c>
    </row>
    <row r="405" spans="1:25" x14ac:dyDescent="0.2">
      <c r="A405" s="275" t="s">
        <v>316</v>
      </c>
      <c r="B405" s="275">
        <v>82</v>
      </c>
      <c r="C405" s="275" t="s">
        <v>317</v>
      </c>
      <c r="D405" s="275" t="s">
        <v>318</v>
      </c>
      <c r="F405" s="275">
        <v>0.86</v>
      </c>
      <c r="G405" s="275">
        <v>1</v>
      </c>
      <c r="H405" s="275">
        <v>2860</v>
      </c>
      <c r="I405" s="275">
        <v>5.7000000000000002E-2</v>
      </c>
      <c r="L405" s="275">
        <v>9.8392774999999997</v>
      </c>
      <c r="M405" s="275">
        <v>56.503</v>
      </c>
      <c r="N405" s="275">
        <v>56.073</v>
      </c>
      <c r="O405" s="275" t="s">
        <v>612</v>
      </c>
      <c r="P405" s="275" t="s">
        <v>669</v>
      </c>
      <c r="Q405" s="275" t="s">
        <v>830</v>
      </c>
      <c r="W405" s="275">
        <v>0.36649300000000001</v>
      </c>
      <c r="Y405" s="275">
        <v>0.73036520000000005</v>
      </c>
    </row>
    <row r="406" spans="1:25" x14ac:dyDescent="0.2">
      <c r="A406" s="275" t="s">
        <v>316</v>
      </c>
      <c r="B406" s="275">
        <v>82</v>
      </c>
      <c r="C406" s="275" t="s">
        <v>317</v>
      </c>
      <c r="D406" s="275" t="s">
        <v>318</v>
      </c>
      <c r="F406" s="275">
        <v>0.86</v>
      </c>
      <c r="G406" s="275">
        <v>2</v>
      </c>
      <c r="H406" s="275">
        <v>2859</v>
      </c>
      <c r="I406" s="275">
        <v>0</v>
      </c>
      <c r="L406" s="275">
        <v>9.8230298999999999</v>
      </c>
      <c r="M406" s="275">
        <v>56.41</v>
      </c>
      <c r="N406" s="275">
        <v>55.98</v>
      </c>
      <c r="O406" s="275" t="s">
        <v>629</v>
      </c>
      <c r="P406" s="275" t="s">
        <v>613</v>
      </c>
      <c r="Q406" s="275" t="s">
        <v>873</v>
      </c>
      <c r="W406" s="275">
        <v>0.36647200000000002</v>
      </c>
      <c r="Y406" s="275">
        <v>0.73032379999999997</v>
      </c>
    </row>
    <row r="407" spans="1:25" x14ac:dyDescent="0.2">
      <c r="A407" s="275" t="s">
        <v>316</v>
      </c>
      <c r="B407" s="275">
        <v>82</v>
      </c>
      <c r="C407" s="275" t="s">
        <v>317</v>
      </c>
      <c r="D407" s="275" t="s">
        <v>318</v>
      </c>
      <c r="F407" s="275">
        <v>0.86</v>
      </c>
      <c r="G407" s="275">
        <v>3</v>
      </c>
      <c r="H407" s="275">
        <v>2696</v>
      </c>
      <c r="I407" s="275">
        <v>14.055</v>
      </c>
      <c r="L407" s="275">
        <v>10.0393627</v>
      </c>
      <c r="M407" s="275">
        <v>57.652000000000001</v>
      </c>
      <c r="N407" s="275">
        <v>57.204999999999998</v>
      </c>
      <c r="O407" s="275" t="s">
        <v>629</v>
      </c>
      <c r="P407" s="275" t="s">
        <v>613</v>
      </c>
      <c r="Q407" s="275" t="s">
        <v>836</v>
      </c>
      <c r="W407" s="275">
        <v>0.37160300000000002</v>
      </c>
      <c r="Y407" s="275">
        <v>0.74058820000000003</v>
      </c>
    </row>
    <row r="408" spans="1:25" x14ac:dyDescent="0.2">
      <c r="A408" s="275" t="s">
        <v>316</v>
      </c>
      <c r="B408" s="275">
        <v>82</v>
      </c>
      <c r="C408" s="275" t="s">
        <v>317</v>
      </c>
      <c r="D408" s="275" t="s">
        <v>318</v>
      </c>
      <c r="F408" s="275">
        <v>0.86</v>
      </c>
      <c r="G408" s="275">
        <v>4</v>
      </c>
      <c r="J408" s="275">
        <v>2200</v>
      </c>
      <c r="K408" s="275">
        <v>-12.407999999999999</v>
      </c>
      <c r="L408" s="275">
        <v>44.007453599999998</v>
      </c>
      <c r="M408" s="275">
        <v>52.073999999999998</v>
      </c>
      <c r="R408" s="275">
        <v>51.256999999999998</v>
      </c>
      <c r="S408" s="275" t="s">
        <v>696</v>
      </c>
      <c r="T408" s="275" t="s">
        <v>697</v>
      </c>
      <c r="U408" s="275" t="s">
        <v>813</v>
      </c>
      <c r="V408" s="275">
        <v>1.0920890000000001</v>
      </c>
      <c r="X408" s="275">
        <v>1.1661455000000001</v>
      </c>
    </row>
    <row r="409" spans="1:25" x14ac:dyDescent="0.2">
      <c r="A409" s="275" t="s">
        <v>316</v>
      </c>
      <c r="B409" s="275">
        <v>82</v>
      </c>
      <c r="C409" s="275" t="s">
        <v>317</v>
      </c>
      <c r="D409" s="275" t="s">
        <v>318</v>
      </c>
      <c r="F409" s="275">
        <v>0.86</v>
      </c>
      <c r="G409" s="275">
        <v>5</v>
      </c>
      <c r="J409" s="275">
        <v>3292</v>
      </c>
      <c r="K409" s="275">
        <v>0</v>
      </c>
      <c r="L409" s="275">
        <v>55.0639982</v>
      </c>
      <c r="M409" s="275">
        <v>65.156999999999996</v>
      </c>
      <c r="R409" s="275">
        <v>64.131</v>
      </c>
      <c r="S409" s="275" t="s">
        <v>648</v>
      </c>
      <c r="T409" s="275" t="s">
        <v>633</v>
      </c>
      <c r="U409" s="275" t="s">
        <v>809</v>
      </c>
      <c r="V409" s="275">
        <v>1.1056589999999999</v>
      </c>
      <c r="X409" s="275">
        <v>1.1792393000000001</v>
      </c>
    </row>
    <row r="410" spans="1:25" x14ac:dyDescent="0.2">
      <c r="A410" s="275" t="s">
        <v>319</v>
      </c>
      <c r="B410" s="275">
        <v>83</v>
      </c>
      <c r="C410" s="275" t="s">
        <v>320</v>
      </c>
      <c r="D410" s="275" t="s">
        <v>321</v>
      </c>
      <c r="F410" s="275">
        <v>0.79</v>
      </c>
      <c r="G410" s="275">
        <v>1</v>
      </c>
      <c r="H410" s="275">
        <v>2861</v>
      </c>
      <c r="I410" s="275">
        <v>-6.0000000000000001E-3</v>
      </c>
      <c r="L410" s="275">
        <v>10.698727699999999</v>
      </c>
      <c r="M410" s="275">
        <v>56.436999999999998</v>
      </c>
      <c r="N410" s="275">
        <v>56.008000000000003</v>
      </c>
      <c r="O410" s="275" t="s">
        <v>612</v>
      </c>
      <c r="P410" s="275" t="s">
        <v>669</v>
      </c>
      <c r="Q410" s="275" t="s">
        <v>845</v>
      </c>
      <c r="W410" s="275">
        <v>0.36647000000000002</v>
      </c>
      <c r="Y410" s="275">
        <v>0.7303558</v>
      </c>
    </row>
    <row r="411" spans="1:25" x14ac:dyDescent="0.2">
      <c r="A411" s="275" t="s">
        <v>319</v>
      </c>
      <c r="B411" s="275">
        <v>83</v>
      </c>
      <c r="C411" s="275" t="s">
        <v>320</v>
      </c>
      <c r="D411" s="275" t="s">
        <v>321</v>
      </c>
      <c r="F411" s="275">
        <v>0.79</v>
      </c>
      <c r="G411" s="275">
        <v>2</v>
      </c>
      <c r="H411" s="275">
        <v>2861</v>
      </c>
      <c r="I411" s="275">
        <v>0</v>
      </c>
      <c r="L411" s="275">
        <v>10.702648999999999</v>
      </c>
      <c r="M411" s="275">
        <v>56.457999999999998</v>
      </c>
      <c r="N411" s="275">
        <v>56.027999999999999</v>
      </c>
      <c r="O411" s="275" t="s">
        <v>629</v>
      </c>
      <c r="P411" s="275" t="s">
        <v>613</v>
      </c>
      <c r="Q411" s="275" t="s">
        <v>874</v>
      </c>
      <c r="W411" s="275">
        <v>0.36647200000000002</v>
      </c>
      <c r="Y411" s="275">
        <v>0.73035989999999995</v>
      </c>
    </row>
    <row r="412" spans="1:25" x14ac:dyDescent="0.2">
      <c r="A412" s="275" t="s">
        <v>319</v>
      </c>
      <c r="B412" s="275">
        <v>83</v>
      </c>
      <c r="C412" s="275" t="s">
        <v>320</v>
      </c>
      <c r="D412" s="275" t="s">
        <v>321</v>
      </c>
      <c r="F412" s="275">
        <v>0.79</v>
      </c>
      <c r="G412" s="275">
        <v>3</v>
      </c>
      <c r="H412" s="275">
        <v>2433</v>
      </c>
      <c r="I412" s="275">
        <v>13.006</v>
      </c>
      <c r="L412" s="275">
        <v>9.9038059999999994</v>
      </c>
      <c r="M412" s="275">
        <v>52.244</v>
      </c>
      <c r="N412" s="275">
        <v>51.84</v>
      </c>
      <c r="O412" s="275" t="s">
        <v>629</v>
      </c>
      <c r="P412" s="275" t="s">
        <v>613</v>
      </c>
      <c r="Q412" s="275" t="s">
        <v>875</v>
      </c>
      <c r="W412" s="275">
        <v>0.37122100000000002</v>
      </c>
      <c r="Y412" s="275">
        <v>0.73985869999999998</v>
      </c>
    </row>
    <row r="413" spans="1:25" x14ac:dyDescent="0.2">
      <c r="A413" s="275" t="s">
        <v>319</v>
      </c>
      <c r="B413" s="275">
        <v>83</v>
      </c>
      <c r="C413" s="275" t="s">
        <v>320</v>
      </c>
      <c r="D413" s="275" t="s">
        <v>321</v>
      </c>
      <c r="F413" s="275">
        <v>0.79</v>
      </c>
      <c r="G413" s="275">
        <v>4</v>
      </c>
      <c r="J413" s="275">
        <v>1994</v>
      </c>
      <c r="K413" s="275">
        <v>-15.302</v>
      </c>
      <c r="L413" s="275">
        <v>43.393014700000002</v>
      </c>
      <c r="M413" s="275">
        <v>47.167999999999999</v>
      </c>
      <c r="R413" s="275">
        <v>46.429000000000002</v>
      </c>
      <c r="S413" s="275" t="s">
        <v>696</v>
      </c>
      <c r="T413" s="275" t="s">
        <v>697</v>
      </c>
      <c r="U413" s="275" t="s">
        <v>813</v>
      </c>
      <c r="V413" s="275">
        <v>1.088924</v>
      </c>
      <c r="X413" s="275">
        <v>1.1629719999999999</v>
      </c>
    </row>
    <row r="414" spans="1:25" x14ac:dyDescent="0.2">
      <c r="A414" s="275" t="s">
        <v>319</v>
      </c>
      <c r="B414" s="275">
        <v>83</v>
      </c>
      <c r="C414" s="275" t="s">
        <v>320</v>
      </c>
      <c r="D414" s="275" t="s">
        <v>321</v>
      </c>
      <c r="F414" s="275">
        <v>0.79</v>
      </c>
      <c r="G414" s="275">
        <v>5</v>
      </c>
      <c r="J414" s="275">
        <v>3294</v>
      </c>
      <c r="K414" s="275">
        <v>0</v>
      </c>
      <c r="L414" s="275">
        <v>59.955139699999997</v>
      </c>
      <c r="M414" s="275">
        <v>65.17</v>
      </c>
      <c r="R414" s="275">
        <v>64.144000000000005</v>
      </c>
      <c r="S414" s="275" t="s">
        <v>681</v>
      </c>
      <c r="T414" s="275" t="s">
        <v>682</v>
      </c>
      <c r="U414" s="275" t="s">
        <v>692</v>
      </c>
      <c r="V414" s="275">
        <v>1.1056589999999999</v>
      </c>
      <c r="X414" s="275">
        <v>1.1792423999999999</v>
      </c>
    </row>
    <row r="415" spans="1:25" x14ac:dyDescent="0.2">
      <c r="A415" s="275" t="s">
        <v>322</v>
      </c>
      <c r="B415" s="275">
        <v>84</v>
      </c>
      <c r="C415" s="275" t="s">
        <v>323</v>
      </c>
      <c r="D415" s="275" t="s">
        <v>324</v>
      </c>
      <c r="F415" s="275">
        <v>0.84</v>
      </c>
      <c r="G415" s="275">
        <v>1</v>
      </c>
      <c r="H415" s="275">
        <v>2864</v>
      </c>
      <c r="I415" s="275">
        <v>-0.03</v>
      </c>
      <c r="L415" s="275">
        <v>10.075882699999999</v>
      </c>
      <c r="M415" s="275">
        <v>56.515999999999998</v>
      </c>
      <c r="N415" s="275">
        <v>56.085999999999999</v>
      </c>
      <c r="O415" s="275" t="s">
        <v>612</v>
      </c>
      <c r="P415" s="275" t="s">
        <v>669</v>
      </c>
      <c r="Q415" s="275" t="s">
        <v>876</v>
      </c>
      <c r="W415" s="275">
        <v>0.36646099999999998</v>
      </c>
      <c r="Y415" s="275">
        <v>0.73035950000000005</v>
      </c>
    </row>
    <row r="416" spans="1:25" x14ac:dyDescent="0.2">
      <c r="A416" s="275" t="s">
        <v>322</v>
      </c>
      <c r="B416" s="275">
        <v>84</v>
      </c>
      <c r="C416" s="275" t="s">
        <v>323</v>
      </c>
      <c r="D416" s="275" t="s">
        <v>324</v>
      </c>
      <c r="F416" s="275">
        <v>0.84</v>
      </c>
      <c r="G416" s="275">
        <v>2</v>
      </c>
      <c r="H416" s="275">
        <v>2866</v>
      </c>
      <c r="I416" s="275">
        <v>0</v>
      </c>
      <c r="L416" s="275">
        <v>10.083546</v>
      </c>
      <c r="M416" s="275">
        <v>56.558999999999997</v>
      </c>
      <c r="N416" s="275">
        <v>56.128</v>
      </c>
      <c r="O416" s="275" t="s">
        <v>629</v>
      </c>
      <c r="P416" s="275" t="s">
        <v>613</v>
      </c>
      <c r="Q416" s="275" t="s">
        <v>874</v>
      </c>
      <c r="W416" s="275">
        <v>0.36647200000000002</v>
      </c>
      <c r="Y416" s="275">
        <v>0.73038159999999996</v>
      </c>
    </row>
    <row r="417" spans="1:25" x14ac:dyDescent="0.2">
      <c r="A417" s="275" t="s">
        <v>322</v>
      </c>
      <c r="B417" s="275">
        <v>84</v>
      </c>
      <c r="C417" s="275" t="s">
        <v>323</v>
      </c>
      <c r="D417" s="275" t="s">
        <v>324</v>
      </c>
      <c r="F417" s="275">
        <v>0.84</v>
      </c>
      <c r="G417" s="275">
        <v>3</v>
      </c>
      <c r="H417" s="275">
        <v>2481</v>
      </c>
      <c r="I417" s="275">
        <v>13.929</v>
      </c>
      <c r="L417" s="275">
        <v>9.4932431000000008</v>
      </c>
      <c r="M417" s="275">
        <v>53.247999999999998</v>
      </c>
      <c r="N417" s="275">
        <v>52.835000000000001</v>
      </c>
      <c r="O417" s="275" t="s">
        <v>629</v>
      </c>
      <c r="P417" s="275" t="s">
        <v>613</v>
      </c>
      <c r="Q417" s="275" t="s">
        <v>877</v>
      </c>
      <c r="W417" s="275">
        <v>0.371558</v>
      </c>
      <c r="Y417" s="275">
        <v>0.74055550000000003</v>
      </c>
    </row>
    <row r="418" spans="1:25" x14ac:dyDescent="0.2">
      <c r="A418" s="275" t="s">
        <v>322</v>
      </c>
      <c r="B418" s="275">
        <v>84</v>
      </c>
      <c r="C418" s="275" t="s">
        <v>323</v>
      </c>
      <c r="D418" s="275" t="s">
        <v>324</v>
      </c>
      <c r="F418" s="275">
        <v>0.84</v>
      </c>
      <c r="G418" s="275">
        <v>4</v>
      </c>
      <c r="J418" s="275">
        <v>2032</v>
      </c>
      <c r="K418" s="275">
        <v>-13.534000000000001</v>
      </c>
      <c r="L418" s="275">
        <v>41.619358699999999</v>
      </c>
      <c r="M418" s="275">
        <v>48.103000000000002</v>
      </c>
      <c r="R418" s="275">
        <v>47.348999999999997</v>
      </c>
      <c r="S418" s="275" t="s">
        <v>696</v>
      </c>
      <c r="T418" s="275" t="s">
        <v>697</v>
      </c>
      <c r="U418" s="275" t="s">
        <v>718</v>
      </c>
      <c r="V418" s="275">
        <v>1.0908580000000001</v>
      </c>
      <c r="X418" s="275">
        <v>1.1649335000000001</v>
      </c>
    </row>
    <row r="419" spans="1:25" x14ac:dyDescent="0.2">
      <c r="A419" s="275" t="s">
        <v>322</v>
      </c>
      <c r="B419" s="275">
        <v>84</v>
      </c>
      <c r="C419" s="275" t="s">
        <v>323</v>
      </c>
      <c r="D419" s="275" t="s">
        <v>324</v>
      </c>
      <c r="F419" s="275">
        <v>0.84</v>
      </c>
      <c r="G419" s="275">
        <v>5</v>
      </c>
      <c r="J419" s="275">
        <v>3295</v>
      </c>
      <c r="K419" s="275">
        <v>0</v>
      </c>
      <c r="L419" s="275">
        <v>56.345922399999999</v>
      </c>
      <c r="M419" s="275">
        <v>65.123999999999995</v>
      </c>
      <c r="R419" s="275">
        <v>64.097999999999999</v>
      </c>
      <c r="S419" s="275" t="s">
        <v>681</v>
      </c>
      <c r="T419" s="275" t="s">
        <v>682</v>
      </c>
      <c r="U419" s="275" t="s">
        <v>649</v>
      </c>
      <c r="V419" s="275">
        <v>1.1056589999999999</v>
      </c>
      <c r="X419" s="275">
        <v>1.1792578</v>
      </c>
    </row>
    <row r="420" spans="1:25" x14ac:dyDescent="0.2">
      <c r="A420" s="275" t="s">
        <v>325</v>
      </c>
      <c r="B420" s="275">
        <v>85</v>
      </c>
      <c r="C420" s="275" t="s">
        <v>326</v>
      </c>
      <c r="D420" s="275" t="s">
        <v>327</v>
      </c>
      <c r="F420" s="275">
        <v>0.82</v>
      </c>
      <c r="G420" s="275">
        <v>1</v>
      </c>
      <c r="H420" s="275">
        <v>2870</v>
      </c>
      <c r="I420" s="275">
        <v>5.8000000000000003E-2</v>
      </c>
      <c r="L420" s="275">
        <v>10.3391173</v>
      </c>
      <c r="M420" s="275">
        <v>56.612000000000002</v>
      </c>
      <c r="N420" s="275">
        <v>56.18</v>
      </c>
      <c r="O420" s="275" t="s">
        <v>612</v>
      </c>
      <c r="P420" s="275" t="s">
        <v>669</v>
      </c>
      <c r="Q420" s="275" t="s">
        <v>842</v>
      </c>
      <c r="W420" s="275">
        <v>0.36649300000000001</v>
      </c>
      <c r="Y420" s="275">
        <v>0.73035170000000005</v>
      </c>
    </row>
    <row r="421" spans="1:25" x14ac:dyDescent="0.2">
      <c r="A421" s="275" t="s">
        <v>325</v>
      </c>
      <c r="B421" s="275">
        <v>85</v>
      </c>
      <c r="C421" s="275" t="s">
        <v>326</v>
      </c>
      <c r="D421" s="275" t="s">
        <v>327</v>
      </c>
      <c r="F421" s="275">
        <v>0.82</v>
      </c>
      <c r="G421" s="275">
        <v>2</v>
      </c>
      <c r="H421" s="275">
        <v>2871</v>
      </c>
      <c r="I421" s="275">
        <v>0</v>
      </c>
      <c r="L421" s="275">
        <v>10.3486083</v>
      </c>
      <c r="M421" s="275">
        <v>56.664000000000001</v>
      </c>
      <c r="N421" s="275">
        <v>56.231999999999999</v>
      </c>
      <c r="O421" s="275" t="s">
        <v>629</v>
      </c>
      <c r="P421" s="275" t="s">
        <v>613</v>
      </c>
      <c r="Q421" s="275" t="s">
        <v>878</v>
      </c>
      <c r="W421" s="275">
        <v>0.36647200000000002</v>
      </c>
      <c r="Y421" s="275">
        <v>0.73030919999999999</v>
      </c>
    </row>
    <row r="422" spans="1:25" x14ac:dyDescent="0.2">
      <c r="A422" s="275" t="s">
        <v>325</v>
      </c>
      <c r="B422" s="275">
        <v>85</v>
      </c>
      <c r="C422" s="275" t="s">
        <v>326</v>
      </c>
      <c r="D422" s="275" t="s">
        <v>327</v>
      </c>
      <c r="F422" s="275">
        <v>0.82</v>
      </c>
      <c r="G422" s="275">
        <v>3</v>
      </c>
      <c r="H422" s="275">
        <v>2481</v>
      </c>
      <c r="I422" s="275">
        <v>13.346</v>
      </c>
      <c r="L422" s="275">
        <v>9.6962832999999993</v>
      </c>
      <c r="M422" s="275">
        <v>53.091999999999999</v>
      </c>
      <c r="N422" s="275">
        <v>52.680999999999997</v>
      </c>
      <c r="O422" s="275" t="s">
        <v>612</v>
      </c>
      <c r="P422" s="275" t="s">
        <v>613</v>
      </c>
      <c r="Q422" s="275" t="s">
        <v>879</v>
      </c>
      <c r="W422" s="275">
        <v>0.37134499999999998</v>
      </c>
      <c r="Y422" s="275">
        <v>0.74005549999999998</v>
      </c>
    </row>
    <row r="423" spans="1:25" x14ac:dyDescent="0.2">
      <c r="A423" s="275" t="s">
        <v>325</v>
      </c>
      <c r="B423" s="275">
        <v>85</v>
      </c>
      <c r="C423" s="275" t="s">
        <v>326</v>
      </c>
      <c r="D423" s="275" t="s">
        <v>327</v>
      </c>
      <c r="F423" s="275">
        <v>0.82</v>
      </c>
      <c r="G423" s="275">
        <v>4</v>
      </c>
      <c r="J423" s="275">
        <v>2195</v>
      </c>
      <c r="K423" s="275">
        <v>-12.901</v>
      </c>
      <c r="L423" s="275">
        <v>45.973738300000001</v>
      </c>
      <c r="M423" s="275">
        <v>51.87</v>
      </c>
      <c r="R423" s="275">
        <v>51.057000000000002</v>
      </c>
      <c r="S423" s="275" t="s">
        <v>696</v>
      </c>
      <c r="T423" s="275" t="s">
        <v>697</v>
      </c>
      <c r="U423" s="275" t="s">
        <v>813</v>
      </c>
      <c r="V423" s="275">
        <v>1.0915509999999999</v>
      </c>
      <c r="X423" s="275">
        <v>1.1656025000000001</v>
      </c>
    </row>
    <row r="424" spans="1:25" x14ac:dyDescent="0.2">
      <c r="A424" s="275" t="s">
        <v>325</v>
      </c>
      <c r="B424" s="275">
        <v>85</v>
      </c>
      <c r="C424" s="275" t="s">
        <v>326</v>
      </c>
      <c r="D424" s="275" t="s">
        <v>327</v>
      </c>
      <c r="F424" s="275">
        <v>0.82</v>
      </c>
      <c r="G424" s="275">
        <v>5</v>
      </c>
      <c r="J424" s="275">
        <v>3303</v>
      </c>
      <c r="K424" s="275">
        <v>0</v>
      </c>
      <c r="L424" s="275">
        <v>57.920915899999997</v>
      </c>
      <c r="M424" s="275">
        <v>65.349999999999994</v>
      </c>
      <c r="R424" s="275">
        <v>64.319999999999993</v>
      </c>
      <c r="S424" s="275" t="s">
        <v>648</v>
      </c>
      <c r="T424" s="275" t="s">
        <v>633</v>
      </c>
      <c r="U424" s="275" t="s">
        <v>649</v>
      </c>
      <c r="V424" s="275">
        <v>1.1056589999999999</v>
      </c>
      <c r="X424" s="275">
        <v>1.1792393999999999</v>
      </c>
    </row>
    <row r="425" spans="1:25" x14ac:dyDescent="0.2">
      <c r="A425" s="275" t="s">
        <v>328</v>
      </c>
      <c r="B425" s="275">
        <v>86</v>
      </c>
      <c r="C425" s="275" t="s">
        <v>329</v>
      </c>
      <c r="D425" s="275" t="s">
        <v>330</v>
      </c>
      <c r="F425" s="275">
        <v>0.75</v>
      </c>
      <c r="G425" s="275">
        <v>1</v>
      </c>
      <c r="H425" s="275">
        <v>2874</v>
      </c>
      <c r="I425" s="275">
        <v>-7.0000000000000001E-3</v>
      </c>
      <c r="L425" s="275">
        <v>11.3223711</v>
      </c>
      <c r="M425" s="275">
        <v>56.703000000000003</v>
      </c>
      <c r="N425" s="275">
        <v>56.271000000000001</v>
      </c>
      <c r="O425" s="275" t="s">
        <v>612</v>
      </c>
      <c r="P425" s="275" t="s">
        <v>669</v>
      </c>
      <c r="Q425" s="275" t="s">
        <v>880</v>
      </c>
      <c r="W425" s="275">
        <v>0.36647000000000002</v>
      </c>
      <c r="Y425" s="275">
        <v>0.73037649999999998</v>
      </c>
    </row>
    <row r="426" spans="1:25" x14ac:dyDescent="0.2">
      <c r="A426" s="275" t="s">
        <v>328</v>
      </c>
      <c r="B426" s="275">
        <v>86</v>
      </c>
      <c r="C426" s="275" t="s">
        <v>329</v>
      </c>
      <c r="D426" s="275" t="s">
        <v>330</v>
      </c>
      <c r="F426" s="275">
        <v>0.75</v>
      </c>
      <c r="G426" s="275">
        <v>2</v>
      </c>
      <c r="H426" s="275">
        <v>2873</v>
      </c>
      <c r="I426" s="275">
        <v>0</v>
      </c>
      <c r="L426" s="275">
        <v>11.3150923</v>
      </c>
      <c r="M426" s="275">
        <v>56.667000000000002</v>
      </c>
      <c r="N426" s="275">
        <v>56.234999999999999</v>
      </c>
      <c r="O426" s="275" t="s">
        <v>629</v>
      </c>
      <c r="P426" s="275" t="s">
        <v>613</v>
      </c>
      <c r="Q426" s="275" t="s">
        <v>881</v>
      </c>
      <c r="W426" s="275">
        <v>0.36647200000000002</v>
      </c>
      <c r="Y426" s="275">
        <v>0.73038159999999996</v>
      </c>
    </row>
    <row r="427" spans="1:25" x14ac:dyDescent="0.2">
      <c r="A427" s="275" t="s">
        <v>328</v>
      </c>
      <c r="B427" s="275">
        <v>86</v>
      </c>
      <c r="C427" s="275" t="s">
        <v>329</v>
      </c>
      <c r="D427" s="275" t="s">
        <v>330</v>
      </c>
      <c r="F427" s="275">
        <v>0.75</v>
      </c>
      <c r="G427" s="275">
        <v>3</v>
      </c>
      <c r="H427" s="275">
        <v>2531</v>
      </c>
      <c r="I427" s="275">
        <v>15.182</v>
      </c>
      <c r="L427" s="275">
        <v>10.893295200000001</v>
      </c>
      <c r="M427" s="275">
        <v>54.554000000000002</v>
      </c>
      <c r="N427" s="275">
        <v>54.131</v>
      </c>
      <c r="O427" s="275" t="s">
        <v>612</v>
      </c>
      <c r="P427" s="275" t="s">
        <v>613</v>
      </c>
      <c r="Q427" s="275" t="s">
        <v>882</v>
      </c>
      <c r="W427" s="275">
        <v>0.37201499999999998</v>
      </c>
      <c r="Y427" s="275">
        <v>0.74147039999999997</v>
      </c>
    </row>
    <row r="428" spans="1:25" x14ac:dyDescent="0.2">
      <c r="A428" s="275" t="s">
        <v>328</v>
      </c>
      <c r="B428" s="275">
        <v>86</v>
      </c>
      <c r="C428" s="275" t="s">
        <v>329</v>
      </c>
      <c r="D428" s="275" t="s">
        <v>330</v>
      </c>
      <c r="F428" s="275">
        <v>0.75</v>
      </c>
      <c r="G428" s="275">
        <v>4</v>
      </c>
      <c r="J428" s="275">
        <v>1853</v>
      </c>
      <c r="K428" s="275">
        <v>-14.266</v>
      </c>
      <c r="L428" s="275">
        <v>42.3969114</v>
      </c>
      <c r="M428" s="275">
        <v>43.750999999999998</v>
      </c>
      <c r="R428" s="275">
        <v>43.066000000000003</v>
      </c>
      <c r="S428" s="275" t="s">
        <v>696</v>
      </c>
      <c r="T428" s="275" t="s">
        <v>697</v>
      </c>
      <c r="U428" s="275" t="s">
        <v>813</v>
      </c>
      <c r="V428" s="275">
        <v>1.0900570000000001</v>
      </c>
      <c r="X428" s="275">
        <v>1.1640834</v>
      </c>
    </row>
    <row r="429" spans="1:25" x14ac:dyDescent="0.2">
      <c r="A429" s="275" t="s">
        <v>328</v>
      </c>
      <c r="B429" s="275">
        <v>86</v>
      </c>
      <c r="C429" s="275" t="s">
        <v>329</v>
      </c>
      <c r="D429" s="275" t="s">
        <v>330</v>
      </c>
      <c r="F429" s="275">
        <v>0.75</v>
      </c>
      <c r="G429" s="275">
        <v>5</v>
      </c>
      <c r="J429" s="275">
        <v>3313</v>
      </c>
      <c r="K429" s="275">
        <v>0</v>
      </c>
      <c r="L429" s="275">
        <v>63.514041599999999</v>
      </c>
      <c r="M429" s="275">
        <v>65.543000000000006</v>
      </c>
      <c r="R429" s="275">
        <v>64.510999999999996</v>
      </c>
      <c r="S429" s="275" t="s">
        <v>622</v>
      </c>
      <c r="T429" s="275" t="s">
        <v>682</v>
      </c>
      <c r="U429" s="275" t="s">
        <v>692</v>
      </c>
      <c r="V429" s="275">
        <v>1.1056589999999999</v>
      </c>
      <c r="X429" s="275">
        <v>1.1792024000000001</v>
      </c>
    </row>
    <row r="430" spans="1:25" x14ac:dyDescent="0.2">
      <c r="A430" s="275" t="s">
        <v>331</v>
      </c>
      <c r="B430" s="275">
        <v>87</v>
      </c>
      <c r="C430" s="275" t="s">
        <v>332</v>
      </c>
      <c r="D430" s="275" t="s">
        <v>333</v>
      </c>
      <c r="F430" s="275">
        <v>0.75</v>
      </c>
      <c r="G430" s="275">
        <v>1</v>
      </c>
      <c r="H430" s="275">
        <v>2879</v>
      </c>
      <c r="I430" s="275">
        <v>-8.9999999999999993E-3</v>
      </c>
      <c r="M430" s="275">
        <v>56.841999999999999</v>
      </c>
      <c r="N430" s="275">
        <v>56.408999999999999</v>
      </c>
      <c r="O430" s="275" t="s">
        <v>612</v>
      </c>
      <c r="P430" s="275" t="s">
        <v>669</v>
      </c>
      <c r="Q430" s="275" t="s">
        <v>883</v>
      </c>
      <c r="W430" s="275">
        <v>0.36646899999999999</v>
      </c>
      <c r="Y430" s="275">
        <v>0.73035779999999995</v>
      </c>
    </row>
    <row r="431" spans="1:25" x14ac:dyDescent="0.2">
      <c r="A431" s="275" t="s">
        <v>331</v>
      </c>
      <c r="B431" s="275">
        <v>87</v>
      </c>
      <c r="C431" s="275" t="s">
        <v>332</v>
      </c>
      <c r="D431" s="275" t="s">
        <v>333</v>
      </c>
      <c r="F431" s="275">
        <v>0.75</v>
      </c>
      <c r="G431" s="275">
        <v>2</v>
      </c>
      <c r="H431" s="275">
        <v>2881</v>
      </c>
      <c r="I431" s="275">
        <v>0</v>
      </c>
      <c r="M431" s="275">
        <v>56.851999999999997</v>
      </c>
      <c r="N431" s="275">
        <v>56.418999999999997</v>
      </c>
      <c r="O431" s="275" t="s">
        <v>612</v>
      </c>
      <c r="P431" s="275" t="s">
        <v>669</v>
      </c>
      <c r="Q431" s="275" t="s">
        <v>884</v>
      </c>
      <c r="W431" s="275">
        <v>0.36647200000000002</v>
      </c>
      <c r="Y431" s="275">
        <v>0.73036420000000002</v>
      </c>
    </row>
    <row r="432" spans="1:25" x14ac:dyDescent="0.2">
      <c r="A432" s="275" t="s">
        <v>331</v>
      </c>
      <c r="B432" s="275">
        <v>87</v>
      </c>
      <c r="C432" s="275" t="s">
        <v>332</v>
      </c>
      <c r="D432" s="275" t="s">
        <v>333</v>
      </c>
      <c r="F432" s="275">
        <v>0.75</v>
      </c>
      <c r="G432" s="275">
        <v>3</v>
      </c>
      <c r="H432" s="275">
        <v>2186</v>
      </c>
      <c r="I432" s="275">
        <v>13.186</v>
      </c>
      <c r="L432" s="275">
        <v>9.52</v>
      </c>
      <c r="M432" s="275">
        <v>47.042999999999999</v>
      </c>
      <c r="N432" s="275">
        <v>46.679000000000002</v>
      </c>
      <c r="O432" s="275" t="s">
        <v>612</v>
      </c>
      <c r="P432" s="275" t="s">
        <v>669</v>
      </c>
      <c r="Q432" s="275" t="s">
        <v>830</v>
      </c>
      <c r="W432" s="275">
        <v>0.371286</v>
      </c>
      <c r="Y432" s="275">
        <v>0.7399945</v>
      </c>
    </row>
    <row r="433" spans="1:25" x14ac:dyDescent="0.2">
      <c r="A433" s="275" t="s">
        <v>331</v>
      </c>
      <c r="B433" s="275">
        <v>87</v>
      </c>
      <c r="C433" s="275" t="s">
        <v>332</v>
      </c>
      <c r="D433" s="275" t="s">
        <v>333</v>
      </c>
      <c r="F433" s="275">
        <v>0.75</v>
      </c>
      <c r="G433" s="275">
        <v>4</v>
      </c>
      <c r="J433" s="275">
        <v>1815</v>
      </c>
      <c r="K433" s="275">
        <v>-13.058</v>
      </c>
      <c r="L433" s="275">
        <v>40.81</v>
      </c>
      <c r="M433" s="275">
        <v>42.826000000000001</v>
      </c>
      <c r="R433" s="275">
        <v>42.154000000000003</v>
      </c>
      <c r="S433" s="275" t="s">
        <v>696</v>
      </c>
      <c r="T433" s="275" t="s">
        <v>697</v>
      </c>
      <c r="U433" s="275" t="s">
        <v>813</v>
      </c>
      <c r="V433" s="275">
        <v>1.091378</v>
      </c>
      <c r="X433" s="275">
        <v>1.1654114</v>
      </c>
    </row>
    <row r="434" spans="1:25" x14ac:dyDescent="0.2">
      <c r="A434" s="275" t="s">
        <v>331</v>
      </c>
      <c r="B434" s="275">
        <v>87</v>
      </c>
      <c r="C434" s="275" t="s">
        <v>332</v>
      </c>
      <c r="D434" s="275" t="s">
        <v>333</v>
      </c>
      <c r="F434" s="275">
        <v>0.75</v>
      </c>
      <c r="G434" s="275">
        <v>5</v>
      </c>
      <c r="J434" s="275">
        <v>3308</v>
      </c>
      <c r="K434" s="275">
        <v>0</v>
      </c>
      <c r="M434" s="275">
        <v>65.463999999999999</v>
      </c>
      <c r="R434" s="275">
        <v>64.432000000000002</v>
      </c>
      <c r="S434" s="275" t="s">
        <v>622</v>
      </c>
      <c r="T434" s="275" t="s">
        <v>620</v>
      </c>
      <c r="U434" s="275" t="s">
        <v>692</v>
      </c>
      <c r="V434" s="275">
        <v>1.1056589999999999</v>
      </c>
      <c r="X434" s="275">
        <v>1.1792004</v>
      </c>
    </row>
    <row r="435" spans="1:25" x14ac:dyDescent="0.2">
      <c r="A435" s="275" t="s">
        <v>334</v>
      </c>
      <c r="B435" s="275">
        <v>88</v>
      </c>
      <c r="C435" s="275" t="s">
        <v>335</v>
      </c>
      <c r="D435" s="275" t="s">
        <v>336</v>
      </c>
      <c r="F435" s="275">
        <v>0.86</v>
      </c>
      <c r="G435" s="275">
        <v>1</v>
      </c>
      <c r="H435" s="275">
        <v>2875</v>
      </c>
      <c r="I435" s="275">
        <v>-0.02</v>
      </c>
      <c r="M435" s="275">
        <v>56.689</v>
      </c>
      <c r="N435" s="275">
        <v>56.256999999999998</v>
      </c>
      <c r="O435" s="275" t="s">
        <v>612</v>
      </c>
      <c r="P435" s="275" t="s">
        <v>669</v>
      </c>
      <c r="Q435" s="275" t="s">
        <v>885</v>
      </c>
      <c r="W435" s="275">
        <v>0.36646499999999999</v>
      </c>
      <c r="Y435" s="275">
        <v>0.73031330000000005</v>
      </c>
    </row>
    <row r="436" spans="1:25" x14ac:dyDescent="0.2">
      <c r="A436" s="275" t="s">
        <v>334</v>
      </c>
      <c r="B436" s="275">
        <v>88</v>
      </c>
      <c r="C436" s="275" t="s">
        <v>335</v>
      </c>
      <c r="D436" s="275" t="s">
        <v>336</v>
      </c>
      <c r="F436" s="275">
        <v>0.86</v>
      </c>
      <c r="G436" s="275">
        <v>2</v>
      </c>
      <c r="H436" s="275">
        <v>2874</v>
      </c>
      <c r="I436" s="275">
        <v>0</v>
      </c>
      <c r="M436" s="275">
        <v>56.695</v>
      </c>
      <c r="N436" s="275">
        <v>56.264000000000003</v>
      </c>
      <c r="O436" s="275" t="s">
        <v>629</v>
      </c>
      <c r="P436" s="275" t="s">
        <v>613</v>
      </c>
      <c r="Q436" s="275" t="s">
        <v>886</v>
      </c>
      <c r="W436" s="275">
        <v>0.36647200000000002</v>
      </c>
      <c r="Y436" s="275">
        <v>0.73032790000000003</v>
      </c>
    </row>
    <row r="437" spans="1:25" x14ac:dyDescent="0.2">
      <c r="A437" s="275" t="s">
        <v>334</v>
      </c>
      <c r="B437" s="275">
        <v>88</v>
      </c>
      <c r="C437" s="275" t="s">
        <v>335</v>
      </c>
      <c r="D437" s="275" t="s">
        <v>336</v>
      </c>
      <c r="F437" s="275">
        <v>0.86</v>
      </c>
      <c r="G437" s="275">
        <v>3</v>
      </c>
      <c r="H437" s="275">
        <v>2554</v>
      </c>
      <c r="I437" s="275">
        <v>13.601000000000001</v>
      </c>
      <c r="L437" s="275">
        <v>9.52</v>
      </c>
      <c r="M437" s="275">
        <v>54.807000000000002</v>
      </c>
      <c r="N437" s="275">
        <v>54.383000000000003</v>
      </c>
      <c r="O437" s="275" t="s">
        <v>612</v>
      </c>
      <c r="P437" s="275" t="s">
        <v>613</v>
      </c>
      <c r="Q437" s="275" t="s">
        <v>867</v>
      </c>
      <c r="W437" s="275">
        <v>0.37143799999999999</v>
      </c>
      <c r="Y437" s="275">
        <v>0.7402609</v>
      </c>
    </row>
    <row r="438" spans="1:25" x14ac:dyDescent="0.2">
      <c r="A438" s="275" t="s">
        <v>334</v>
      </c>
      <c r="B438" s="275">
        <v>88</v>
      </c>
      <c r="C438" s="275" t="s">
        <v>335</v>
      </c>
      <c r="D438" s="275" t="s">
        <v>336</v>
      </c>
      <c r="F438" s="275">
        <v>0.86</v>
      </c>
      <c r="G438" s="275">
        <v>4</v>
      </c>
      <c r="J438" s="275">
        <v>2164</v>
      </c>
      <c r="K438" s="275">
        <v>-15.673</v>
      </c>
      <c r="L438" s="275">
        <v>40.81</v>
      </c>
      <c r="M438" s="275">
        <v>51.411999999999999</v>
      </c>
      <c r="R438" s="275">
        <v>50.606999999999999</v>
      </c>
      <c r="S438" s="275" t="s">
        <v>696</v>
      </c>
      <c r="T438" s="275" t="s">
        <v>697</v>
      </c>
      <c r="U438" s="275" t="s">
        <v>718</v>
      </c>
      <c r="V438" s="275">
        <v>1.0885180000000001</v>
      </c>
      <c r="X438" s="275">
        <v>1.1625369000000001</v>
      </c>
    </row>
    <row r="439" spans="1:25" x14ac:dyDescent="0.2">
      <c r="A439" s="275" t="s">
        <v>334</v>
      </c>
      <c r="B439" s="275">
        <v>88</v>
      </c>
      <c r="C439" s="275" t="s">
        <v>335</v>
      </c>
      <c r="D439" s="275" t="s">
        <v>336</v>
      </c>
      <c r="F439" s="275">
        <v>0.86</v>
      </c>
      <c r="G439" s="275">
        <v>5</v>
      </c>
      <c r="J439" s="275">
        <v>3306</v>
      </c>
      <c r="K439" s="275">
        <v>0</v>
      </c>
      <c r="M439" s="275">
        <v>65.369</v>
      </c>
      <c r="R439" s="275">
        <v>64.338999999999999</v>
      </c>
      <c r="S439" s="275" t="s">
        <v>648</v>
      </c>
      <c r="T439" s="275" t="s">
        <v>633</v>
      </c>
      <c r="U439" s="275" t="s">
        <v>809</v>
      </c>
      <c r="V439" s="275">
        <v>1.1056589999999999</v>
      </c>
      <c r="X439" s="275">
        <v>1.1792201</v>
      </c>
    </row>
    <row r="440" spans="1:25" x14ac:dyDescent="0.2">
      <c r="A440" s="275" t="s">
        <v>337</v>
      </c>
      <c r="B440" s="275">
        <v>89</v>
      </c>
      <c r="C440" s="275" t="s">
        <v>338</v>
      </c>
      <c r="D440" s="275" t="s">
        <v>339</v>
      </c>
      <c r="F440" s="275">
        <v>0.83</v>
      </c>
      <c r="G440" s="275">
        <v>1</v>
      </c>
      <c r="H440" s="275">
        <v>2878</v>
      </c>
      <c r="I440" s="275">
        <v>1E-3</v>
      </c>
      <c r="M440" s="275">
        <v>56.749000000000002</v>
      </c>
      <c r="N440" s="275">
        <v>56.316000000000003</v>
      </c>
      <c r="O440" s="275" t="s">
        <v>655</v>
      </c>
      <c r="P440" s="275" t="s">
        <v>652</v>
      </c>
      <c r="Q440" s="275" t="s">
        <v>887</v>
      </c>
      <c r="W440" s="275">
        <v>0.36647299999999999</v>
      </c>
      <c r="Y440" s="275">
        <v>0.73032859999999999</v>
      </c>
    </row>
    <row r="441" spans="1:25" x14ac:dyDescent="0.2">
      <c r="A441" s="275" t="s">
        <v>337</v>
      </c>
      <c r="B441" s="275">
        <v>89</v>
      </c>
      <c r="C441" s="275" t="s">
        <v>338</v>
      </c>
      <c r="D441" s="275" t="s">
        <v>339</v>
      </c>
      <c r="F441" s="275">
        <v>0.83</v>
      </c>
      <c r="G441" s="275">
        <v>2</v>
      </c>
      <c r="H441" s="275">
        <v>2877</v>
      </c>
      <c r="I441" s="275">
        <v>0</v>
      </c>
      <c r="M441" s="275">
        <v>56.795999999999999</v>
      </c>
      <c r="N441" s="275">
        <v>56.363999999999997</v>
      </c>
      <c r="O441" s="275" t="s">
        <v>612</v>
      </c>
      <c r="P441" s="275" t="s">
        <v>669</v>
      </c>
      <c r="Q441" s="275" t="s">
        <v>888</v>
      </c>
      <c r="W441" s="275">
        <v>0.36647200000000002</v>
      </c>
      <c r="Y441" s="275">
        <v>0.73032750000000002</v>
      </c>
    </row>
    <row r="442" spans="1:25" x14ac:dyDescent="0.2">
      <c r="A442" s="275" t="s">
        <v>337</v>
      </c>
      <c r="B442" s="275">
        <v>89</v>
      </c>
      <c r="C442" s="275" t="s">
        <v>338</v>
      </c>
      <c r="D442" s="275" t="s">
        <v>339</v>
      </c>
      <c r="F442" s="275">
        <v>0.83</v>
      </c>
      <c r="G442" s="275">
        <v>3</v>
      </c>
      <c r="H442" s="275">
        <v>2759</v>
      </c>
      <c r="I442" s="275">
        <v>13.599</v>
      </c>
      <c r="L442" s="275">
        <v>9.52</v>
      </c>
      <c r="M442" s="275">
        <v>59.316000000000003</v>
      </c>
      <c r="N442" s="275">
        <v>58.856000000000002</v>
      </c>
      <c r="O442" s="275" t="s">
        <v>612</v>
      </c>
      <c r="P442" s="275" t="s">
        <v>669</v>
      </c>
      <c r="Q442" s="275" t="s">
        <v>889</v>
      </c>
      <c r="W442" s="275">
        <v>0.37143700000000002</v>
      </c>
      <c r="Y442" s="275">
        <v>0.74025909999999995</v>
      </c>
    </row>
    <row r="443" spans="1:25" x14ac:dyDescent="0.2">
      <c r="A443" s="275" t="s">
        <v>337</v>
      </c>
      <c r="B443" s="275">
        <v>89</v>
      </c>
      <c r="C443" s="275" t="s">
        <v>338</v>
      </c>
      <c r="D443" s="275" t="s">
        <v>339</v>
      </c>
      <c r="F443" s="275">
        <v>0.83</v>
      </c>
      <c r="G443" s="275">
        <v>4</v>
      </c>
      <c r="J443" s="275">
        <v>2153</v>
      </c>
      <c r="K443" s="275">
        <v>-14.132999999999999</v>
      </c>
      <c r="L443" s="275">
        <v>40.81</v>
      </c>
      <c r="M443" s="275">
        <v>51.21</v>
      </c>
      <c r="R443" s="275">
        <v>50.408000000000001</v>
      </c>
      <c r="S443" s="275" t="s">
        <v>696</v>
      </c>
      <c r="T443" s="275" t="s">
        <v>697</v>
      </c>
      <c r="U443" s="275" t="s">
        <v>813</v>
      </c>
      <c r="V443" s="275">
        <v>1.0902019999999999</v>
      </c>
      <c r="X443" s="275">
        <v>1.1642146</v>
      </c>
    </row>
    <row r="444" spans="1:25" x14ac:dyDescent="0.2">
      <c r="A444" s="275" t="s">
        <v>337</v>
      </c>
      <c r="B444" s="275">
        <v>89</v>
      </c>
      <c r="C444" s="275" t="s">
        <v>338</v>
      </c>
      <c r="D444" s="275" t="s">
        <v>339</v>
      </c>
      <c r="F444" s="275">
        <v>0.83</v>
      </c>
      <c r="G444" s="275">
        <v>5</v>
      </c>
      <c r="J444" s="275">
        <v>3310</v>
      </c>
      <c r="K444" s="275">
        <v>0</v>
      </c>
      <c r="M444" s="275">
        <v>65.534000000000006</v>
      </c>
      <c r="R444" s="275">
        <v>64.501000000000005</v>
      </c>
      <c r="S444" s="275" t="s">
        <v>648</v>
      </c>
      <c r="T444" s="275" t="s">
        <v>633</v>
      </c>
      <c r="U444" s="275" t="s">
        <v>809</v>
      </c>
      <c r="V444" s="275">
        <v>1.1056589999999999</v>
      </c>
      <c r="X444" s="275">
        <v>1.1792049</v>
      </c>
    </row>
    <row r="445" spans="1:25" x14ac:dyDescent="0.2">
      <c r="A445" s="275" t="s">
        <v>340</v>
      </c>
      <c r="B445" s="275">
        <v>90</v>
      </c>
      <c r="C445" s="275" t="s">
        <v>341</v>
      </c>
      <c r="D445" s="275" t="s">
        <v>342</v>
      </c>
      <c r="F445" s="275">
        <v>0.82</v>
      </c>
      <c r="G445" s="275">
        <v>1</v>
      </c>
      <c r="H445" s="275">
        <v>2877</v>
      </c>
      <c r="I445" s="275">
        <v>-1.6E-2</v>
      </c>
      <c r="M445" s="275">
        <v>56.771999999999998</v>
      </c>
      <c r="N445" s="275">
        <v>56.338999999999999</v>
      </c>
      <c r="O445" s="275" t="s">
        <v>655</v>
      </c>
      <c r="P445" s="275" t="s">
        <v>652</v>
      </c>
      <c r="Q445" s="275" t="s">
        <v>890</v>
      </c>
      <c r="W445" s="275">
        <v>0.36646600000000001</v>
      </c>
      <c r="Y445" s="275">
        <v>0.73029569999999999</v>
      </c>
    </row>
    <row r="446" spans="1:25" x14ac:dyDescent="0.2">
      <c r="A446" s="275" t="s">
        <v>340</v>
      </c>
      <c r="B446" s="275">
        <v>90</v>
      </c>
      <c r="C446" s="275" t="s">
        <v>341</v>
      </c>
      <c r="D446" s="275" t="s">
        <v>342</v>
      </c>
      <c r="F446" s="275">
        <v>0.82</v>
      </c>
      <c r="G446" s="275">
        <v>2</v>
      </c>
      <c r="H446" s="275">
        <v>2876</v>
      </c>
      <c r="I446" s="275">
        <v>0</v>
      </c>
      <c r="M446" s="275">
        <v>56.737000000000002</v>
      </c>
      <c r="N446" s="275">
        <v>56.305</v>
      </c>
      <c r="O446" s="275" t="s">
        <v>612</v>
      </c>
      <c r="P446" s="275" t="s">
        <v>669</v>
      </c>
      <c r="Q446" s="275" t="s">
        <v>891</v>
      </c>
      <c r="W446" s="275">
        <v>0.36647200000000002</v>
      </c>
      <c r="Y446" s="275">
        <v>0.73030709999999999</v>
      </c>
    </row>
    <row r="447" spans="1:25" x14ac:dyDescent="0.2">
      <c r="A447" s="275" t="s">
        <v>340</v>
      </c>
      <c r="B447" s="275">
        <v>90</v>
      </c>
      <c r="C447" s="275" t="s">
        <v>341</v>
      </c>
      <c r="D447" s="275" t="s">
        <v>342</v>
      </c>
      <c r="F447" s="275">
        <v>0.82</v>
      </c>
      <c r="G447" s="275">
        <v>3</v>
      </c>
      <c r="H447" s="275">
        <v>2512</v>
      </c>
      <c r="I447" s="275">
        <v>13.895</v>
      </c>
      <c r="L447" s="275">
        <v>9.52</v>
      </c>
      <c r="M447" s="275">
        <v>53.88</v>
      </c>
      <c r="N447" s="275">
        <v>53.463000000000001</v>
      </c>
      <c r="O447" s="275" t="s">
        <v>612</v>
      </c>
      <c r="P447" s="275" t="s">
        <v>613</v>
      </c>
      <c r="Q447" s="275" t="s">
        <v>827</v>
      </c>
      <c r="W447" s="275">
        <v>0.37154500000000001</v>
      </c>
      <c r="Y447" s="275">
        <v>0.74045459999999996</v>
      </c>
    </row>
    <row r="448" spans="1:25" x14ac:dyDescent="0.2">
      <c r="A448" s="275" t="s">
        <v>340</v>
      </c>
      <c r="B448" s="275">
        <v>90</v>
      </c>
      <c r="C448" s="275" t="s">
        <v>341</v>
      </c>
      <c r="D448" s="275" t="s">
        <v>342</v>
      </c>
      <c r="F448" s="275">
        <v>0.82</v>
      </c>
      <c r="G448" s="275">
        <v>4</v>
      </c>
      <c r="J448" s="275">
        <v>2194</v>
      </c>
      <c r="K448" s="275">
        <v>-15.189</v>
      </c>
      <c r="L448" s="275">
        <v>40.81</v>
      </c>
      <c r="M448" s="275">
        <v>52.064</v>
      </c>
      <c r="R448" s="275">
        <v>51.249000000000002</v>
      </c>
      <c r="S448" s="275" t="s">
        <v>696</v>
      </c>
      <c r="T448" s="275" t="s">
        <v>697</v>
      </c>
      <c r="U448" s="275" t="s">
        <v>813</v>
      </c>
      <c r="V448" s="275">
        <v>1.0890470000000001</v>
      </c>
      <c r="X448" s="275">
        <v>1.1630316999999999</v>
      </c>
    </row>
    <row r="449" spans="1:25" x14ac:dyDescent="0.2">
      <c r="A449" s="275" t="s">
        <v>340</v>
      </c>
      <c r="B449" s="275">
        <v>90</v>
      </c>
      <c r="C449" s="275" t="s">
        <v>341</v>
      </c>
      <c r="D449" s="275" t="s">
        <v>342</v>
      </c>
      <c r="F449" s="275">
        <v>0.82</v>
      </c>
      <c r="G449" s="275">
        <v>5</v>
      </c>
      <c r="J449" s="275">
        <v>3305</v>
      </c>
      <c r="K449" s="275">
        <v>0</v>
      </c>
      <c r="M449" s="275">
        <v>65.364999999999995</v>
      </c>
      <c r="R449" s="275">
        <v>64.334999999999994</v>
      </c>
      <c r="S449" s="275" t="s">
        <v>648</v>
      </c>
      <c r="T449" s="275" t="s">
        <v>647</v>
      </c>
      <c r="U449" s="275" t="s">
        <v>854</v>
      </c>
      <c r="V449" s="275">
        <v>1.1056589999999999</v>
      </c>
      <c r="X449" s="275">
        <v>1.1791795</v>
      </c>
    </row>
    <row r="450" spans="1:25" x14ac:dyDescent="0.2">
      <c r="A450" s="275" t="s">
        <v>343</v>
      </c>
      <c r="B450" s="275">
        <v>91</v>
      </c>
      <c r="C450" s="275" t="s">
        <v>344</v>
      </c>
      <c r="D450" s="275" t="s">
        <v>345</v>
      </c>
      <c r="F450" s="275">
        <v>0.85</v>
      </c>
      <c r="G450" s="275">
        <v>1</v>
      </c>
      <c r="H450" s="275">
        <v>2877</v>
      </c>
      <c r="I450" s="275">
        <v>-3.9E-2</v>
      </c>
      <c r="M450" s="275">
        <v>56.734999999999999</v>
      </c>
      <c r="N450" s="275">
        <v>56.302999999999997</v>
      </c>
      <c r="O450" s="275" t="s">
        <v>655</v>
      </c>
      <c r="P450" s="275" t="s">
        <v>652</v>
      </c>
      <c r="Q450" s="275" t="s">
        <v>892</v>
      </c>
      <c r="W450" s="275">
        <v>0.36645800000000001</v>
      </c>
      <c r="Y450" s="275">
        <v>0.73031970000000002</v>
      </c>
    </row>
    <row r="451" spans="1:25" x14ac:dyDescent="0.2">
      <c r="A451" s="275" t="s">
        <v>343</v>
      </c>
      <c r="B451" s="275">
        <v>91</v>
      </c>
      <c r="C451" s="275" t="s">
        <v>344</v>
      </c>
      <c r="D451" s="275" t="s">
        <v>345</v>
      </c>
      <c r="F451" s="275">
        <v>0.85</v>
      </c>
      <c r="G451" s="275">
        <v>2</v>
      </c>
      <c r="H451" s="275">
        <v>2877</v>
      </c>
      <c r="I451" s="275">
        <v>0</v>
      </c>
      <c r="M451" s="275">
        <v>56.746000000000002</v>
      </c>
      <c r="N451" s="275">
        <v>56.314</v>
      </c>
      <c r="O451" s="275" t="s">
        <v>612</v>
      </c>
      <c r="P451" s="275" t="s">
        <v>669</v>
      </c>
      <c r="Q451" s="275" t="s">
        <v>893</v>
      </c>
      <c r="W451" s="275">
        <v>0.36647200000000002</v>
      </c>
      <c r="Y451" s="275">
        <v>0.73034840000000001</v>
      </c>
    </row>
    <row r="452" spans="1:25" x14ac:dyDescent="0.2">
      <c r="A452" s="275" t="s">
        <v>343</v>
      </c>
      <c r="B452" s="275">
        <v>91</v>
      </c>
      <c r="C452" s="275" t="s">
        <v>344</v>
      </c>
      <c r="D452" s="275" t="s">
        <v>345</v>
      </c>
      <c r="F452" s="275">
        <v>0.85</v>
      </c>
      <c r="G452" s="275">
        <v>3</v>
      </c>
      <c r="H452" s="275">
        <v>2669</v>
      </c>
      <c r="I452" s="275">
        <v>13.795</v>
      </c>
      <c r="L452" s="275">
        <v>9.52</v>
      </c>
      <c r="M452" s="275">
        <v>57.328000000000003</v>
      </c>
      <c r="N452" s="275">
        <v>56.884</v>
      </c>
      <c r="O452" s="275" t="s">
        <v>612</v>
      </c>
      <c r="P452" s="275" t="s">
        <v>669</v>
      </c>
      <c r="Q452" s="275" t="s">
        <v>894</v>
      </c>
      <c r="W452" s="275">
        <v>0.37150899999999998</v>
      </c>
      <c r="Y452" s="275">
        <v>0.74042339999999995</v>
      </c>
    </row>
    <row r="453" spans="1:25" x14ac:dyDescent="0.2">
      <c r="A453" s="275" t="s">
        <v>343</v>
      </c>
      <c r="B453" s="275">
        <v>91</v>
      </c>
      <c r="C453" s="275" t="s">
        <v>344</v>
      </c>
      <c r="D453" s="275" t="s">
        <v>345</v>
      </c>
      <c r="F453" s="275">
        <v>0.85</v>
      </c>
      <c r="G453" s="275">
        <v>4</v>
      </c>
      <c r="J453" s="275">
        <v>2003</v>
      </c>
      <c r="K453" s="275">
        <v>-14.045999999999999</v>
      </c>
      <c r="L453" s="275">
        <v>40.81</v>
      </c>
      <c r="M453" s="275">
        <v>47.457000000000001</v>
      </c>
      <c r="R453" s="275">
        <v>46.713999999999999</v>
      </c>
      <c r="S453" s="275" t="s">
        <v>696</v>
      </c>
      <c r="T453" s="275" t="s">
        <v>697</v>
      </c>
      <c r="U453" s="275" t="s">
        <v>813</v>
      </c>
      <c r="V453" s="275">
        <v>1.090298</v>
      </c>
      <c r="X453" s="275">
        <v>1.1643872</v>
      </c>
    </row>
    <row r="454" spans="1:25" x14ac:dyDescent="0.2">
      <c r="A454" s="275" t="s">
        <v>343</v>
      </c>
      <c r="B454" s="275">
        <v>91</v>
      </c>
      <c r="C454" s="275" t="s">
        <v>344</v>
      </c>
      <c r="D454" s="275" t="s">
        <v>345</v>
      </c>
      <c r="F454" s="275">
        <v>0.85</v>
      </c>
      <c r="G454" s="275">
        <v>5</v>
      </c>
      <c r="J454" s="275">
        <v>3305</v>
      </c>
      <c r="K454" s="275">
        <v>0</v>
      </c>
      <c r="M454" s="275">
        <v>65.382000000000005</v>
      </c>
      <c r="R454" s="275">
        <v>64.352000000000004</v>
      </c>
      <c r="S454" s="275" t="s">
        <v>681</v>
      </c>
      <c r="T454" s="275" t="s">
        <v>682</v>
      </c>
      <c r="U454" s="275" t="s">
        <v>649</v>
      </c>
      <c r="V454" s="275">
        <v>1.1056589999999999</v>
      </c>
      <c r="X454" s="275">
        <v>1.1792767</v>
      </c>
    </row>
    <row r="455" spans="1:25" x14ac:dyDescent="0.2">
      <c r="A455" s="275" t="s">
        <v>346</v>
      </c>
      <c r="B455" s="275">
        <v>92</v>
      </c>
      <c r="C455" s="275" t="s">
        <v>347</v>
      </c>
      <c r="D455" s="275" t="s">
        <v>348</v>
      </c>
      <c r="F455" s="275">
        <v>0.83</v>
      </c>
      <c r="G455" s="275">
        <v>1</v>
      </c>
      <c r="H455" s="275">
        <v>2878</v>
      </c>
      <c r="I455" s="275">
        <v>-3.2000000000000001E-2</v>
      </c>
      <c r="M455" s="275">
        <v>56.795999999999999</v>
      </c>
      <c r="N455" s="275">
        <v>56.363999999999997</v>
      </c>
      <c r="O455" s="275" t="s">
        <v>655</v>
      </c>
      <c r="P455" s="275" t="s">
        <v>652</v>
      </c>
      <c r="Q455" s="275" t="s">
        <v>895</v>
      </c>
      <c r="W455" s="275">
        <v>0.36646000000000001</v>
      </c>
      <c r="Y455" s="275">
        <v>0.73034540000000003</v>
      </c>
    </row>
    <row r="456" spans="1:25" x14ac:dyDescent="0.2">
      <c r="A456" s="275" t="s">
        <v>346</v>
      </c>
      <c r="B456" s="275">
        <v>92</v>
      </c>
      <c r="C456" s="275" t="s">
        <v>347</v>
      </c>
      <c r="D456" s="275" t="s">
        <v>348</v>
      </c>
      <c r="F456" s="275">
        <v>0.83</v>
      </c>
      <c r="G456" s="275">
        <v>2</v>
      </c>
      <c r="H456" s="275">
        <v>2879</v>
      </c>
      <c r="I456" s="275">
        <v>0</v>
      </c>
      <c r="M456" s="275">
        <v>56.805999999999997</v>
      </c>
      <c r="N456" s="275">
        <v>56.372999999999998</v>
      </c>
      <c r="O456" s="275" t="s">
        <v>612</v>
      </c>
      <c r="P456" s="275" t="s">
        <v>669</v>
      </c>
      <c r="Q456" s="275" t="s">
        <v>893</v>
      </c>
      <c r="W456" s="275">
        <v>0.36647200000000002</v>
      </c>
      <c r="Y456" s="275">
        <v>0.73036860000000003</v>
      </c>
    </row>
    <row r="457" spans="1:25" x14ac:dyDescent="0.2">
      <c r="A457" s="275" t="s">
        <v>346</v>
      </c>
      <c r="B457" s="275">
        <v>92</v>
      </c>
      <c r="C457" s="275" t="s">
        <v>347</v>
      </c>
      <c r="D457" s="275" t="s">
        <v>348</v>
      </c>
      <c r="F457" s="275">
        <v>0.83</v>
      </c>
      <c r="G457" s="275">
        <v>3</v>
      </c>
      <c r="H457" s="275">
        <v>2639</v>
      </c>
      <c r="I457" s="275">
        <v>15.034000000000001</v>
      </c>
      <c r="L457" s="275">
        <v>9.52</v>
      </c>
      <c r="M457" s="275">
        <v>56.707000000000001</v>
      </c>
      <c r="N457" s="275">
        <v>56.267000000000003</v>
      </c>
      <c r="O457" s="275" t="s">
        <v>612</v>
      </c>
      <c r="P457" s="275" t="s">
        <v>669</v>
      </c>
      <c r="Q457" s="275" t="s">
        <v>894</v>
      </c>
      <c r="W457" s="275">
        <v>0.37196099999999999</v>
      </c>
      <c r="Y457" s="275">
        <v>0.74134909999999998</v>
      </c>
    </row>
    <row r="458" spans="1:25" x14ac:dyDescent="0.2">
      <c r="A458" s="275" t="s">
        <v>346</v>
      </c>
      <c r="B458" s="275">
        <v>92</v>
      </c>
      <c r="C458" s="275" t="s">
        <v>347</v>
      </c>
      <c r="D458" s="275" t="s">
        <v>348</v>
      </c>
      <c r="F458" s="275">
        <v>0.83</v>
      </c>
      <c r="G458" s="275">
        <v>4</v>
      </c>
      <c r="J458" s="275">
        <v>1972</v>
      </c>
      <c r="K458" s="275">
        <v>-11.978</v>
      </c>
      <c r="L458" s="275">
        <v>40.81</v>
      </c>
      <c r="M458" s="275">
        <v>46.491999999999997</v>
      </c>
      <c r="R458" s="275">
        <v>45.762</v>
      </c>
      <c r="S458" s="275" t="s">
        <v>696</v>
      </c>
      <c r="T458" s="275" t="s">
        <v>697</v>
      </c>
      <c r="U458" s="275" t="s">
        <v>813</v>
      </c>
      <c r="V458" s="275">
        <v>1.09256</v>
      </c>
      <c r="X458" s="275">
        <v>1.1666274000000001</v>
      </c>
    </row>
    <row r="459" spans="1:25" x14ac:dyDescent="0.2">
      <c r="A459" s="275" t="s">
        <v>346</v>
      </c>
      <c r="B459" s="275">
        <v>92</v>
      </c>
      <c r="C459" s="275" t="s">
        <v>347</v>
      </c>
      <c r="D459" s="275" t="s">
        <v>348</v>
      </c>
      <c r="F459" s="275">
        <v>0.83</v>
      </c>
      <c r="G459" s="275">
        <v>5</v>
      </c>
      <c r="J459" s="275">
        <v>3302</v>
      </c>
      <c r="K459" s="275">
        <v>0</v>
      </c>
      <c r="M459" s="275">
        <v>65.364999999999995</v>
      </c>
      <c r="R459" s="275">
        <v>64.334999999999994</v>
      </c>
      <c r="S459" s="275" t="s">
        <v>681</v>
      </c>
      <c r="T459" s="275" t="s">
        <v>633</v>
      </c>
      <c r="U459" s="275" t="s">
        <v>649</v>
      </c>
      <c r="V459" s="275">
        <v>1.1056589999999999</v>
      </c>
      <c r="X459" s="275">
        <v>1.1792387</v>
      </c>
    </row>
    <row r="460" spans="1:25" x14ac:dyDescent="0.2">
      <c r="A460" s="275" t="s">
        <v>349</v>
      </c>
      <c r="B460" s="275">
        <v>93</v>
      </c>
      <c r="C460" s="275" t="s">
        <v>350</v>
      </c>
      <c r="D460" s="275" t="s">
        <v>351</v>
      </c>
      <c r="F460" s="275">
        <v>0.83</v>
      </c>
      <c r="G460" s="275">
        <v>1</v>
      </c>
      <c r="H460" s="275">
        <v>2871</v>
      </c>
      <c r="I460" s="275">
        <v>-6.0000000000000001E-3</v>
      </c>
      <c r="M460" s="275">
        <v>56.648000000000003</v>
      </c>
      <c r="N460" s="275">
        <v>56.216999999999999</v>
      </c>
      <c r="O460" s="275" t="s">
        <v>655</v>
      </c>
      <c r="P460" s="275" t="s">
        <v>652</v>
      </c>
      <c r="Q460" s="275" t="s">
        <v>883</v>
      </c>
      <c r="W460" s="275">
        <v>0.36647000000000002</v>
      </c>
      <c r="Y460" s="275">
        <v>0.73028769999999998</v>
      </c>
    </row>
    <row r="461" spans="1:25" x14ac:dyDescent="0.2">
      <c r="A461" s="275" t="s">
        <v>349</v>
      </c>
      <c r="B461" s="275">
        <v>93</v>
      </c>
      <c r="C461" s="275" t="s">
        <v>350</v>
      </c>
      <c r="D461" s="275" t="s">
        <v>351</v>
      </c>
      <c r="F461" s="275">
        <v>0.83</v>
      </c>
      <c r="G461" s="275">
        <v>2</v>
      </c>
      <c r="H461" s="275">
        <v>2876</v>
      </c>
      <c r="I461" s="275">
        <v>0</v>
      </c>
      <c r="M461" s="275">
        <v>56.703000000000003</v>
      </c>
      <c r="N461" s="275">
        <v>56.271000000000001</v>
      </c>
      <c r="O461" s="275" t="s">
        <v>612</v>
      </c>
      <c r="P461" s="275" t="s">
        <v>669</v>
      </c>
      <c r="Q461" s="275" t="s">
        <v>891</v>
      </c>
      <c r="W461" s="275">
        <v>0.36647200000000002</v>
      </c>
      <c r="Y461" s="275">
        <v>0.73029219999999995</v>
      </c>
    </row>
    <row r="462" spans="1:25" x14ac:dyDescent="0.2">
      <c r="A462" s="275" t="s">
        <v>349</v>
      </c>
      <c r="B462" s="275">
        <v>93</v>
      </c>
      <c r="C462" s="275" t="s">
        <v>350</v>
      </c>
      <c r="D462" s="275" t="s">
        <v>351</v>
      </c>
      <c r="F462" s="275">
        <v>0.83</v>
      </c>
      <c r="G462" s="275">
        <v>3</v>
      </c>
      <c r="H462" s="275">
        <v>2601</v>
      </c>
      <c r="I462" s="275">
        <v>14.361000000000001</v>
      </c>
      <c r="L462" s="275">
        <v>9.52</v>
      </c>
      <c r="M462" s="275">
        <v>55.72</v>
      </c>
      <c r="N462" s="275">
        <v>55.287999999999997</v>
      </c>
      <c r="O462" s="275" t="s">
        <v>612</v>
      </c>
      <c r="P462" s="275" t="s">
        <v>669</v>
      </c>
      <c r="Q462" s="275" t="s">
        <v>876</v>
      </c>
      <c r="W462" s="275">
        <v>0.37171500000000002</v>
      </c>
      <c r="Y462" s="275">
        <v>0.74077999999999999</v>
      </c>
    </row>
    <row r="463" spans="1:25" x14ac:dyDescent="0.2">
      <c r="A463" s="275" t="s">
        <v>349</v>
      </c>
      <c r="B463" s="275">
        <v>93</v>
      </c>
      <c r="C463" s="275" t="s">
        <v>350</v>
      </c>
      <c r="D463" s="275" t="s">
        <v>351</v>
      </c>
      <c r="F463" s="275">
        <v>0.83</v>
      </c>
      <c r="G463" s="275">
        <v>4</v>
      </c>
      <c r="J463" s="275">
        <v>2167</v>
      </c>
      <c r="K463" s="275">
        <v>-12.895</v>
      </c>
      <c r="L463" s="275">
        <v>40.81</v>
      </c>
      <c r="M463" s="275">
        <v>51.439</v>
      </c>
      <c r="R463" s="275">
        <v>50.633000000000003</v>
      </c>
      <c r="S463" s="275" t="s">
        <v>696</v>
      </c>
      <c r="T463" s="275" t="s">
        <v>697</v>
      </c>
      <c r="U463" s="275" t="s">
        <v>813</v>
      </c>
      <c r="V463" s="275">
        <v>1.0915570000000001</v>
      </c>
      <c r="X463" s="275">
        <v>1.1656519999999999</v>
      </c>
    </row>
    <row r="464" spans="1:25" x14ac:dyDescent="0.2">
      <c r="A464" s="275" t="s">
        <v>349</v>
      </c>
      <c r="B464" s="275">
        <v>93</v>
      </c>
      <c r="C464" s="275" t="s">
        <v>350</v>
      </c>
      <c r="D464" s="275" t="s">
        <v>351</v>
      </c>
      <c r="F464" s="275">
        <v>0.83</v>
      </c>
      <c r="G464" s="275">
        <v>5</v>
      </c>
      <c r="J464" s="275">
        <v>3304</v>
      </c>
      <c r="K464" s="275">
        <v>0</v>
      </c>
      <c r="M464" s="275">
        <v>65.369</v>
      </c>
      <c r="R464" s="275">
        <v>64.338999999999999</v>
      </c>
      <c r="S464" s="275" t="s">
        <v>648</v>
      </c>
      <c r="T464" s="275" t="s">
        <v>647</v>
      </c>
      <c r="U464" s="275" t="s">
        <v>809</v>
      </c>
      <c r="V464" s="275">
        <v>1.1056589999999999</v>
      </c>
      <c r="X464" s="275">
        <v>1.1792798</v>
      </c>
    </row>
    <row r="465" spans="1:25" x14ac:dyDescent="0.2">
      <c r="A465" s="275" t="s">
        <v>385</v>
      </c>
      <c r="B465" s="275">
        <v>94</v>
      </c>
      <c r="C465" s="275" t="s">
        <v>386</v>
      </c>
      <c r="D465" s="275" t="s">
        <v>374</v>
      </c>
      <c r="F465" s="275">
        <v>0.85199999999999998</v>
      </c>
      <c r="G465" s="275">
        <v>1</v>
      </c>
      <c r="H465" s="275">
        <v>2873</v>
      </c>
      <c r="I465" s="275">
        <v>-4.2999999999999997E-2</v>
      </c>
      <c r="M465" s="275">
        <v>56.664000000000001</v>
      </c>
      <c r="N465" s="275">
        <v>56.231999999999999</v>
      </c>
      <c r="O465" s="275" t="s">
        <v>655</v>
      </c>
      <c r="P465" s="275" t="s">
        <v>652</v>
      </c>
      <c r="Q465" s="275" t="s">
        <v>859</v>
      </c>
      <c r="W465" s="275">
        <v>0.366456</v>
      </c>
      <c r="Y465" s="275">
        <v>0.73033570000000003</v>
      </c>
    </row>
    <row r="466" spans="1:25" x14ac:dyDescent="0.2">
      <c r="A466" s="275" t="s">
        <v>385</v>
      </c>
      <c r="B466" s="275">
        <v>94</v>
      </c>
      <c r="C466" s="275" t="s">
        <v>386</v>
      </c>
      <c r="D466" s="275" t="s">
        <v>374</v>
      </c>
      <c r="F466" s="275">
        <v>0.85199999999999998</v>
      </c>
      <c r="G466" s="275">
        <v>2</v>
      </c>
      <c r="H466" s="275">
        <v>2872</v>
      </c>
      <c r="I466" s="275">
        <v>0</v>
      </c>
      <c r="M466" s="275">
        <v>56.615000000000002</v>
      </c>
      <c r="N466" s="275">
        <v>56.183999999999997</v>
      </c>
      <c r="O466" s="275" t="s">
        <v>612</v>
      </c>
      <c r="P466" s="275" t="s">
        <v>613</v>
      </c>
      <c r="Q466" s="275" t="s">
        <v>884</v>
      </c>
      <c r="W466" s="275">
        <v>0.36647200000000002</v>
      </c>
      <c r="Y466" s="275">
        <v>0.73036710000000005</v>
      </c>
    </row>
    <row r="467" spans="1:25" x14ac:dyDescent="0.2">
      <c r="A467" s="275" t="s">
        <v>385</v>
      </c>
      <c r="B467" s="275">
        <v>94</v>
      </c>
      <c r="C467" s="275" t="s">
        <v>386</v>
      </c>
      <c r="D467" s="275" t="s">
        <v>374</v>
      </c>
      <c r="F467" s="275">
        <v>0.85199999999999998</v>
      </c>
      <c r="G467" s="275">
        <v>3</v>
      </c>
      <c r="H467" s="275">
        <v>2481</v>
      </c>
      <c r="I467" s="275">
        <v>-4.0060000000000002</v>
      </c>
      <c r="L467" s="275">
        <v>9.52</v>
      </c>
      <c r="M467" s="275">
        <v>53.35</v>
      </c>
      <c r="N467" s="275">
        <v>52.942999999999998</v>
      </c>
      <c r="O467" s="275" t="s">
        <v>612</v>
      </c>
      <c r="P467" s="275" t="s">
        <v>669</v>
      </c>
      <c r="Q467" s="275" t="s">
        <v>835</v>
      </c>
      <c r="W467" s="275">
        <v>0.36500899999999997</v>
      </c>
      <c r="Y467" s="275">
        <v>0.727441</v>
      </c>
    </row>
    <row r="468" spans="1:25" x14ac:dyDescent="0.2">
      <c r="A468" s="275" t="s">
        <v>385</v>
      </c>
      <c r="B468" s="275">
        <v>94</v>
      </c>
      <c r="C468" s="275" t="s">
        <v>386</v>
      </c>
      <c r="D468" s="275" t="s">
        <v>374</v>
      </c>
      <c r="F468" s="275">
        <v>0.85199999999999998</v>
      </c>
      <c r="G468" s="275">
        <v>4</v>
      </c>
      <c r="J468" s="275">
        <v>2008</v>
      </c>
      <c r="K468" s="275">
        <v>-14.396000000000001</v>
      </c>
      <c r="L468" s="275">
        <v>40.81</v>
      </c>
      <c r="M468" s="275">
        <v>47.335999999999999</v>
      </c>
      <c r="R468" s="275">
        <v>46.594000000000001</v>
      </c>
      <c r="S468" s="275" t="s">
        <v>696</v>
      </c>
      <c r="T468" s="275" t="s">
        <v>697</v>
      </c>
      <c r="U468" s="275" t="s">
        <v>813</v>
      </c>
      <c r="V468" s="275">
        <v>1.089915</v>
      </c>
      <c r="X468" s="275">
        <v>1.1639778000000001</v>
      </c>
    </row>
    <row r="469" spans="1:25" x14ac:dyDescent="0.2">
      <c r="A469" s="275" t="s">
        <v>385</v>
      </c>
      <c r="B469" s="275">
        <v>94</v>
      </c>
      <c r="C469" s="275" t="s">
        <v>386</v>
      </c>
      <c r="D469" s="275" t="s">
        <v>374</v>
      </c>
      <c r="F469" s="275">
        <v>0.85199999999999998</v>
      </c>
      <c r="G469" s="275">
        <v>5</v>
      </c>
      <c r="J469" s="275">
        <v>3292</v>
      </c>
      <c r="K469" s="275">
        <v>0</v>
      </c>
      <c r="M469" s="275">
        <v>65.126999999999995</v>
      </c>
      <c r="R469" s="275">
        <v>64.100999999999999</v>
      </c>
      <c r="S469" s="275" t="s">
        <v>648</v>
      </c>
      <c r="T469" s="275" t="s">
        <v>633</v>
      </c>
      <c r="U469" s="275" t="s">
        <v>649</v>
      </c>
      <c r="V469" s="275">
        <v>1.1056589999999999</v>
      </c>
      <c r="X469" s="275">
        <v>1.1792564999999999</v>
      </c>
    </row>
    <row r="470" spans="1:25" x14ac:dyDescent="0.2">
      <c r="A470" s="275" t="s">
        <v>387</v>
      </c>
      <c r="B470" s="275">
        <v>95</v>
      </c>
      <c r="C470" s="275" t="s">
        <v>388</v>
      </c>
      <c r="D470" s="275" t="s">
        <v>374</v>
      </c>
      <c r="F470" s="275">
        <v>0.74</v>
      </c>
      <c r="G470" s="275">
        <v>1</v>
      </c>
      <c r="H470" s="275">
        <v>2869</v>
      </c>
      <c r="I470" s="275">
        <v>3.5999999999999997E-2</v>
      </c>
      <c r="M470" s="275">
        <v>56.609000000000002</v>
      </c>
      <c r="N470" s="275">
        <v>56.177999999999997</v>
      </c>
      <c r="O470" s="275" t="s">
        <v>612</v>
      </c>
      <c r="P470" s="275" t="s">
        <v>669</v>
      </c>
      <c r="Q470" s="275" t="s">
        <v>896</v>
      </c>
      <c r="W470" s="275">
        <v>0.36648500000000001</v>
      </c>
      <c r="Y470" s="275">
        <v>0.73026789999999997</v>
      </c>
    </row>
    <row r="471" spans="1:25" x14ac:dyDescent="0.2">
      <c r="A471" s="275" t="s">
        <v>387</v>
      </c>
      <c r="B471" s="275">
        <v>95</v>
      </c>
      <c r="C471" s="275" t="s">
        <v>388</v>
      </c>
      <c r="D471" s="275" t="s">
        <v>374</v>
      </c>
      <c r="F471" s="275">
        <v>0.74</v>
      </c>
      <c r="G471" s="275">
        <v>2</v>
      </c>
      <c r="H471" s="275">
        <v>2870</v>
      </c>
      <c r="I471" s="275">
        <v>0</v>
      </c>
      <c r="M471" s="275">
        <v>56.645000000000003</v>
      </c>
      <c r="N471" s="275">
        <v>56.213999999999999</v>
      </c>
      <c r="O471" s="275" t="s">
        <v>629</v>
      </c>
      <c r="P471" s="275" t="s">
        <v>613</v>
      </c>
      <c r="Q471" s="275" t="s">
        <v>897</v>
      </c>
      <c r="W471" s="275">
        <v>0.36647200000000002</v>
      </c>
      <c r="Y471" s="275">
        <v>0.73024160000000005</v>
      </c>
    </row>
    <row r="472" spans="1:25" x14ac:dyDescent="0.2">
      <c r="A472" s="275" t="s">
        <v>387</v>
      </c>
      <c r="B472" s="275">
        <v>95</v>
      </c>
      <c r="C472" s="275" t="s">
        <v>388</v>
      </c>
      <c r="D472" s="275" t="s">
        <v>374</v>
      </c>
      <c r="F472" s="275">
        <v>0.74</v>
      </c>
      <c r="G472" s="275">
        <v>3</v>
      </c>
      <c r="H472" s="275">
        <v>2149</v>
      </c>
      <c r="I472" s="275">
        <v>-3.9620000000000002</v>
      </c>
      <c r="L472" s="275">
        <v>9.52</v>
      </c>
      <c r="M472" s="275">
        <v>46.392000000000003</v>
      </c>
      <c r="N472" s="275">
        <v>46.039000000000001</v>
      </c>
      <c r="O472" s="275" t="s">
        <v>612</v>
      </c>
      <c r="P472" s="275" t="s">
        <v>613</v>
      </c>
      <c r="Q472" s="275" t="s">
        <v>835</v>
      </c>
      <c r="W472" s="275">
        <v>0.36502499999999999</v>
      </c>
      <c r="Y472" s="275">
        <v>0.72734810000000005</v>
      </c>
    </row>
    <row r="473" spans="1:25" x14ac:dyDescent="0.2">
      <c r="A473" s="275" t="s">
        <v>387</v>
      </c>
      <c r="B473" s="275">
        <v>95</v>
      </c>
      <c r="C473" s="275" t="s">
        <v>388</v>
      </c>
      <c r="D473" s="275" t="s">
        <v>374</v>
      </c>
      <c r="F473" s="275">
        <v>0.74</v>
      </c>
      <c r="G473" s="275">
        <v>4</v>
      </c>
      <c r="J473" s="275">
        <v>1749</v>
      </c>
      <c r="K473" s="275">
        <v>-14.407999999999999</v>
      </c>
      <c r="L473" s="275">
        <v>40.81</v>
      </c>
      <c r="M473" s="275">
        <v>41.149000000000001</v>
      </c>
      <c r="R473" s="275">
        <v>40.503999999999998</v>
      </c>
      <c r="S473" s="275" t="s">
        <v>696</v>
      </c>
      <c r="T473" s="275" t="s">
        <v>697</v>
      </c>
      <c r="U473" s="275" t="s">
        <v>813</v>
      </c>
      <c r="V473" s="275">
        <v>1.0899019999999999</v>
      </c>
      <c r="X473" s="275">
        <v>1.1640547999999999</v>
      </c>
    </row>
    <row r="474" spans="1:25" x14ac:dyDescent="0.2">
      <c r="A474" s="275" t="s">
        <v>387</v>
      </c>
      <c r="B474" s="275">
        <v>95</v>
      </c>
      <c r="C474" s="275" t="s">
        <v>388</v>
      </c>
      <c r="D474" s="275" t="s">
        <v>374</v>
      </c>
      <c r="F474" s="275">
        <v>0.74</v>
      </c>
      <c r="G474" s="275">
        <v>5</v>
      </c>
      <c r="J474" s="275">
        <v>3297</v>
      </c>
      <c r="K474" s="275">
        <v>0</v>
      </c>
      <c r="M474" s="275">
        <v>65.293999999999997</v>
      </c>
      <c r="R474" s="275">
        <v>64.265000000000001</v>
      </c>
      <c r="S474" s="275" t="s">
        <v>622</v>
      </c>
      <c r="T474" s="275" t="s">
        <v>620</v>
      </c>
      <c r="U474" s="275" t="s">
        <v>692</v>
      </c>
      <c r="V474" s="275">
        <v>1.1056589999999999</v>
      </c>
      <c r="X474" s="275">
        <v>1.1793232</v>
      </c>
    </row>
    <row r="475" spans="1:25" x14ac:dyDescent="0.2">
      <c r="A475" s="275" t="s">
        <v>402</v>
      </c>
      <c r="B475" s="275">
        <v>96</v>
      </c>
      <c r="C475" s="275" t="s">
        <v>403</v>
      </c>
      <c r="D475" s="275" t="s">
        <v>391</v>
      </c>
      <c r="F475" s="275">
        <v>0.71499999999999997</v>
      </c>
      <c r="G475" s="275">
        <v>1</v>
      </c>
      <c r="H475" s="275">
        <v>2869</v>
      </c>
      <c r="I475" s="275">
        <v>-1.4E-2</v>
      </c>
      <c r="M475" s="275">
        <v>56.58</v>
      </c>
      <c r="N475" s="275">
        <v>56.149000000000001</v>
      </c>
      <c r="O475" s="275" t="s">
        <v>612</v>
      </c>
      <c r="P475" s="275" t="s">
        <v>669</v>
      </c>
      <c r="Q475" s="275" t="s">
        <v>887</v>
      </c>
      <c r="W475" s="275">
        <v>0.36646699999999999</v>
      </c>
      <c r="Y475" s="275">
        <v>0.7303115</v>
      </c>
    </row>
    <row r="476" spans="1:25" x14ac:dyDescent="0.2">
      <c r="A476" s="275" t="s">
        <v>402</v>
      </c>
      <c r="B476" s="275">
        <v>96</v>
      </c>
      <c r="C476" s="275" t="s">
        <v>403</v>
      </c>
      <c r="D476" s="275" t="s">
        <v>391</v>
      </c>
      <c r="F476" s="275">
        <v>0.71499999999999997</v>
      </c>
      <c r="G476" s="275">
        <v>2</v>
      </c>
      <c r="H476" s="275">
        <v>2869</v>
      </c>
      <c r="I476" s="275">
        <v>0</v>
      </c>
      <c r="M476" s="275">
        <v>56.554000000000002</v>
      </c>
      <c r="N476" s="275">
        <v>56.122999999999998</v>
      </c>
      <c r="O476" s="275" t="s">
        <v>629</v>
      </c>
      <c r="P476" s="275" t="s">
        <v>613</v>
      </c>
      <c r="Q476" s="275" t="s">
        <v>898</v>
      </c>
      <c r="W476" s="275">
        <v>0.36647200000000002</v>
      </c>
      <c r="Y476" s="275">
        <v>0.73032140000000001</v>
      </c>
    </row>
    <row r="477" spans="1:25" x14ac:dyDescent="0.2">
      <c r="A477" s="275" t="s">
        <v>402</v>
      </c>
      <c r="B477" s="275">
        <v>96</v>
      </c>
      <c r="C477" s="275" t="s">
        <v>403</v>
      </c>
      <c r="D477" s="275" t="s">
        <v>391</v>
      </c>
      <c r="F477" s="275">
        <v>0.71499999999999997</v>
      </c>
      <c r="G477" s="275">
        <v>3</v>
      </c>
      <c r="H477" s="275">
        <v>2250</v>
      </c>
      <c r="I477" s="275">
        <v>28.58</v>
      </c>
      <c r="L477" s="275">
        <v>9.52</v>
      </c>
      <c r="M477" s="275">
        <v>48.706000000000003</v>
      </c>
      <c r="N477" s="275">
        <v>48.323999999999998</v>
      </c>
      <c r="O477" s="275" t="s">
        <v>629</v>
      </c>
      <c r="P477" s="275" t="s">
        <v>613</v>
      </c>
      <c r="Q477" s="275" t="s">
        <v>899</v>
      </c>
      <c r="W477" s="275">
        <v>0.37690600000000002</v>
      </c>
      <c r="Y477" s="275">
        <v>0.75119420000000003</v>
      </c>
    </row>
    <row r="478" spans="1:25" x14ac:dyDescent="0.2">
      <c r="A478" s="275" t="s">
        <v>402</v>
      </c>
      <c r="B478" s="275">
        <v>96</v>
      </c>
      <c r="C478" s="275" t="s">
        <v>403</v>
      </c>
      <c r="D478" s="275" t="s">
        <v>391</v>
      </c>
      <c r="F478" s="275">
        <v>0.71499999999999997</v>
      </c>
      <c r="G478" s="275">
        <v>4</v>
      </c>
      <c r="J478" s="275">
        <v>1823</v>
      </c>
      <c r="K478" s="275">
        <v>37.457000000000001</v>
      </c>
      <c r="L478" s="275">
        <v>40.81</v>
      </c>
      <c r="M478" s="275">
        <v>43.131</v>
      </c>
      <c r="R478" s="275">
        <v>42.430999999999997</v>
      </c>
      <c r="S478" s="275" t="s">
        <v>696</v>
      </c>
      <c r="T478" s="275" t="s">
        <v>657</v>
      </c>
      <c r="U478" s="275" t="s">
        <v>813</v>
      </c>
      <c r="V478" s="275">
        <v>1.146598</v>
      </c>
      <c r="X478" s="275">
        <v>1.2213716999999999</v>
      </c>
    </row>
    <row r="479" spans="1:25" x14ac:dyDescent="0.2">
      <c r="A479" s="275" t="s">
        <v>402</v>
      </c>
      <c r="B479" s="275">
        <v>96</v>
      </c>
      <c r="C479" s="275" t="s">
        <v>403</v>
      </c>
      <c r="D479" s="275" t="s">
        <v>391</v>
      </c>
      <c r="F479" s="275">
        <v>0.71499999999999997</v>
      </c>
      <c r="G479" s="275">
        <v>5</v>
      </c>
      <c r="J479" s="275">
        <v>3299</v>
      </c>
      <c r="K479" s="275">
        <v>0</v>
      </c>
      <c r="M479" s="275">
        <v>65.313000000000002</v>
      </c>
      <c r="R479" s="275">
        <v>64.284000000000006</v>
      </c>
      <c r="S479" s="275" t="s">
        <v>622</v>
      </c>
      <c r="T479" s="275" t="s">
        <v>633</v>
      </c>
      <c r="U479" s="275" t="s">
        <v>683</v>
      </c>
      <c r="V479" s="275">
        <v>1.1056589999999999</v>
      </c>
      <c r="X479" s="275">
        <v>1.1795823999999999</v>
      </c>
    </row>
    <row r="480" spans="1:25" x14ac:dyDescent="0.2">
      <c r="A480" s="275" t="s">
        <v>404</v>
      </c>
      <c r="B480" s="275">
        <v>97</v>
      </c>
      <c r="C480" s="275" t="s">
        <v>405</v>
      </c>
      <c r="D480" s="275" t="s">
        <v>391</v>
      </c>
      <c r="F480" s="275">
        <v>0.748</v>
      </c>
      <c r="G480" s="275">
        <v>1</v>
      </c>
      <c r="H480" s="275">
        <v>2873</v>
      </c>
      <c r="I480" s="275">
        <v>7.0000000000000001E-3</v>
      </c>
      <c r="M480" s="275">
        <v>56.63</v>
      </c>
      <c r="N480" s="275">
        <v>56.198</v>
      </c>
      <c r="O480" s="275" t="s">
        <v>612</v>
      </c>
      <c r="P480" s="275" t="s">
        <v>652</v>
      </c>
      <c r="Q480" s="275" t="s">
        <v>892</v>
      </c>
      <c r="W480" s="275">
        <v>0.366475</v>
      </c>
      <c r="Y480" s="275">
        <v>0.73033090000000001</v>
      </c>
    </row>
    <row r="481" spans="1:25" x14ac:dyDescent="0.2">
      <c r="A481" s="275" t="s">
        <v>404</v>
      </c>
      <c r="B481" s="275">
        <v>97</v>
      </c>
      <c r="C481" s="275" t="s">
        <v>405</v>
      </c>
      <c r="D481" s="275" t="s">
        <v>391</v>
      </c>
      <c r="F481" s="275">
        <v>0.748</v>
      </c>
      <c r="G481" s="275">
        <v>2</v>
      </c>
      <c r="H481" s="275">
        <v>2873</v>
      </c>
      <c r="I481" s="275">
        <v>0</v>
      </c>
      <c r="M481" s="275">
        <v>56.662999999999997</v>
      </c>
      <c r="N481" s="275">
        <v>56.231000000000002</v>
      </c>
      <c r="O481" s="275" t="s">
        <v>629</v>
      </c>
      <c r="P481" s="275" t="s">
        <v>613</v>
      </c>
      <c r="Q481" s="275" t="s">
        <v>884</v>
      </c>
      <c r="W481" s="275">
        <v>0.36647200000000002</v>
      </c>
      <c r="Y481" s="275">
        <v>0.73032580000000002</v>
      </c>
    </row>
    <row r="482" spans="1:25" x14ac:dyDescent="0.2">
      <c r="A482" s="275" t="s">
        <v>404</v>
      </c>
      <c r="B482" s="275">
        <v>97</v>
      </c>
      <c r="C482" s="275" t="s">
        <v>405</v>
      </c>
      <c r="D482" s="275" t="s">
        <v>391</v>
      </c>
      <c r="F482" s="275">
        <v>0.748</v>
      </c>
      <c r="G482" s="275">
        <v>3</v>
      </c>
      <c r="H482" s="275">
        <v>2368</v>
      </c>
      <c r="I482" s="275">
        <v>28.562000000000001</v>
      </c>
      <c r="L482" s="275">
        <v>9.52</v>
      </c>
      <c r="M482" s="275">
        <v>51.061</v>
      </c>
      <c r="N482" s="275">
        <v>50.66</v>
      </c>
      <c r="O482" s="275" t="s">
        <v>612</v>
      </c>
      <c r="P482" s="275" t="s">
        <v>613</v>
      </c>
      <c r="Q482" s="275" t="s">
        <v>845</v>
      </c>
      <c r="W482" s="275">
        <v>0.37690000000000001</v>
      </c>
      <c r="Y482" s="275">
        <v>0.75118549999999995</v>
      </c>
    </row>
    <row r="483" spans="1:25" x14ac:dyDescent="0.2">
      <c r="A483" s="275" t="s">
        <v>404</v>
      </c>
      <c r="B483" s="275">
        <v>97</v>
      </c>
      <c r="C483" s="275" t="s">
        <v>405</v>
      </c>
      <c r="D483" s="275" t="s">
        <v>391</v>
      </c>
      <c r="F483" s="275">
        <v>0.748</v>
      </c>
      <c r="G483" s="275">
        <v>4</v>
      </c>
      <c r="J483" s="275">
        <v>1912</v>
      </c>
      <c r="K483" s="275">
        <v>37.585999999999999</v>
      </c>
      <c r="L483" s="275">
        <v>40.81</v>
      </c>
      <c r="M483" s="275">
        <v>45.075000000000003</v>
      </c>
      <c r="R483" s="275">
        <v>44.344000000000001</v>
      </c>
      <c r="S483" s="275" t="s">
        <v>696</v>
      </c>
      <c r="T483" s="275" t="s">
        <v>697</v>
      </c>
      <c r="U483" s="275" t="s">
        <v>813</v>
      </c>
      <c r="V483" s="275">
        <v>1.1467400000000001</v>
      </c>
      <c r="X483" s="275">
        <v>1.2215005999999999</v>
      </c>
    </row>
    <row r="484" spans="1:25" x14ac:dyDescent="0.2">
      <c r="A484" s="275" t="s">
        <v>404</v>
      </c>
      <c r="B484" s="275">
        <v>97</v>
      </c>
      <c r="C484" s="275" t="s">
        <v>405</v>
      </c>
      <c r="D484" s="275" t="s">
        <v>391</v>
      </c>
      <c r="F484" s="275">
        <v>0.748</v>
      </c>
      <c r="G484" s="275">
        <v>5</v>
      </c>
      <c r="J484" s="275">
        <v>3298</v>
      </c>
      <c r="K484" s="275">
        <v>0</v>
      </c>
      <c r="M484" s="275">
        <v>65.295000000000002</v>
      </c>
      <c r="R484" s="275">
        <v>64.266000000000005</v>
      </c>
      <c r="S484" s="275" t="s">
        <v>681</v>
      </c>
      <c r="T484" s="275" t="s">
        <v>633</v>
      </c>
      <c r="U484" s="275" t="s">
        <v>692</v>
      </c>
      <c r="V484" s="275">
        <v>1.1056589999999999</v>
      </c>
      <c r="X484" s="275">
        <v>1.1795842000000001</v>
      </c>
    </row>
    <row r="485" spans="1:25" x14ac:dyDescent="0.2">
      <c r="A485" s="275" t="s">
        <v>366</v>
      </c>
      <c r="B485" s="275">
        <v>98</v>
      </c>
      <c r="C485" s="275" t="s">
        <v>367</v>
      </c>
      <c r="D485" s="275" t="s">
        <v>355</v>
      </c>
      <c r="F485" s="275">
        <v>0.77300000000000002</v>
      </c>
      <c r="G485" s="275">
        <v>1</v>
      </c>
      <c r="H485" s="275">
        <v>2873</v>
      </c>
      <c r="I485" s="275">
        <v>-8.0000000000000002E-3</v>
      </c>
      <c r="M485" s="275">
        <v>56.637999999999998</v>
      </c>
      <c r="N485" s="275">
        <v>56.207000000000001</v>
      </c>
      <c r="O485" s="275" t="s">
        <v>612</v>
      </c>
      <c r="P485" s="275" t="s">
        <v>669</v>
      </c>
      <c r="Q485" s="275" t="s">
        <v>859</v>
      </c>
      <c r="W485" s="275">
        <v>0.36646899999999999</v>
      </c>
      <c r="Y485" s="275">
        <v>0.73049140000000001</v>
      </c>
    </row>
    <row r="486" spans="1:25" x14ac:dyDescent="0.2">
      <c r="A486" s="275" t="s">
        <v>366</v>
      </c>
      <c r="B486" s="275">
        <v>98</v>
      </c>
      <c r="C486" s="275" t="s">
        <v>367</v>
      </c>
      <c r="D486" s="275" t="s">
        <v>355</v>
      </c>
      <c r="F486" s="275">
        <v>0.77300000000000002</v>
      </c>
      <c r="G486" s="275">
        <v>2</v>
      </c>
      <c r="H486" s="275">
        <v>2870</v>
      </c>
      <c r="I486" s="275">
        <v>0</v>
      </c>
      <c r="M486" s="275">
        <v>56.625</v>
      </c>
      <c r="N486" s="275">
        <v>56.194000000000003</v>
      </c>
      <c r="O486" s="275" t="s">
        <v>612</v>
      </c>
      <c r="P486" s="275" t="s">
        <v>669</v>
      </c>
      <c r="Q486" s="275" t="s">
        <v>893</v>
      </c>
      <c r="W486" s="275">
        <v>0.36647200000000002</v>
      </c>
      <c r="Y486" s="275">
        <v>0.73049750000000002</v>
      </c>
    </row>
    <row r="487" spans="1:25" x14ac:dyDescent="0.2">
      <c r="A487" s="275" t="s">
        <v>366</v>
      </c>
      <c r="B487" s="275">
        <v>98</v>
      </c>
      <c r="C487" s="275" t="s">
        <v>367</v>
      </c>
      <c r="D487" s="275" t="s">
        <v>355</v>
      </c>
      <c r="F487" s="275">
        <v>0.77300000000000002</v>
      </c>
      <c r="G487" s="275">
        <v>3</v>
      </c>
      <c r="H487" s="275">
        <v>3081</v>
      </c>
      <c r="I487" s="275">
        <v>7.4649999999999999</v>
      </c>
      <c r="L487" s="275">
        <v>9.52</v>
      </c>
      <c r="M487" s="275">
        <v>66.007000000000005</v>
      </c>
      <c r="N487" s="275">
        <v>65.498000000000005</v>
      </c>
      <c r="O487" s="275" t="s">
        <v>612</v>
      </c>
      <c r="P487" s="275" t="s">
        <v>613</v>
      </c>
      <c r="Q487" s="275" t="s">
        <v>842</v>
      </c>
      <c r="W487" s="275">
        <v>0.36919800000000003</v>
      </c>
      <c r="Y487" s="275">
        <v>0.73595069999999996</v>
      </c>
    </row>
    <row r="488" spans="1:25" x14ac:dyDescent="0.2">
      <c r="A488" s="275" t="s">
        <v>366</v>
      </c>
      <c r="B488" s="275">
        <v>98</v>
      </c>
      <c r="C488" s="275" t="s">
        <v>367</v>
      </c>
      <c r="D488" s="275" t="s">
        <v>355</v>
      </c>
      <c r="F488" s="275">
        <v>0.77300000000000002</v>
      </c>
      <c r="G488" s="275">
        <v>4</v>
      </c>
      <c r="J488" s="275">
        <v>2213</v>
      </c>
      <c r="K488" s="275">
        <v>-3.9860000000000002</v>
      </c>
      <c r="L488" s="275">
        <v>40.81</v>
      </c>
      <c r="M488" s="275">
        <v>52.359000000000002</v>
      </c>
      <c r="R488" s="275">
        <v>51.533000000000001</v>
      </c>
      <c r="S488" s="275" t="s">
        <v>696</v>
      </c>
      <c r="T488" s="275" t="s">
        <v>697</v>
      </c>
      <c r="U488" s="275" t="s">
        <v>813</v>
      </c>
      <c r="V488" s="275">
        <v>1.1012999999999999</v>
      </c>
      <c r="X488" s="275">
        <v>1.1755631</v>
      </c>
    </row>
    <row r="489" spans="1:25" x14ac:dyDescent="0.2">
      <c r="A489" s="275" t="s">
        <v>366</v>
      </c>
      <c r="B489" s="275">
        <v>98</v>
      </c>
      <c r="C489" s="275" t="s">
        <v>367</v>
      </c>
      <c r="D489" s="275" t="s">
        <v>355</v>
      </c>
      <c r="F489" s="275">
        <v>0.77300000000000002</v>
      </c>
      <c r="G489" s="275">
        <v>5</v>
      </c>
      <c r="J489" s="275">
        <v>3300</v>
      </c>
      <c r="K489" s="275">
        <v>0</v>
      </c>
      <c r="M489" s="275">
        <v>65.364000000000004</v>
      </c>
      <c r="R489" s="275">
        <v>64.334000000000003</v>
      </c>
      <c r="S489" s="275" t="s">
        <v>660</v>
      </c>
      <c r="T489" s="275" t="s">
        <v>647</v>
      </c>
      <c r="U489" s="275" t="s">
        <v>854</v>
      </c>
      <c r="V489" s="275">
        <v>1.1056589999999999</v>
      </c>
      <c r="X489" s="275">
        <v>1.1794</v>
      </c>
    </row>
    <row r="490" spans="1:25" x14ac:dyDescent="0.2">
      <c r="A490" s="275" t="s">
        <v>368</v>
      </c>
      <c r="B490" s="275">
        <v>99</v>
      </c>
      <c r="C490" s="275" t="s">
        <v>369</v>
      </c>
      <c r="D490" s="275" t="s">
        <v>355</v>
      </c>
      <c r="F490" s="275">
        <v>0.76900000000000002</v>
      </c>
      <c r="G490" s="275">
        <v>1</v>
      </c>
      <c r="H490" s="275">
        <v>2873</v>
      </c>
      <c r="I490" s="275">
        <v>-6.0000000000000001E-3</v>
      </c>
      <c r="M490" s="275">
        <v>56.698999999999998</v>
      </c>
      <c r="N490" s="275">
        <v>56.267000000000003</v>
      </c>
      <c r="O490" s="275" t="s">
        <v>655</v>
      </c>
      <c r="P490" s="275" t="s">
        <v>652</v>
      </c>
      <c r="Q490" s="275" t="s">
        <v>900</v>
      </c>
      <c r="W490" s="275">
        <v>0.36647000000000002</v>
      </c>
      <c r="Y490" s="275">
        <v>0.73033119999999996</v>
      </c>
    </row>
    <row r="491" spans="1:25" x14ac:dyDescent="0.2">
      <c r="A491" s="275" t="s">
        <v>368</v>
      </c>
      <c r="B491" s="275">
        <v>99</v>
      </c>
      <c r="C491" s="275" t="s">
        <v>369</v>
      </c>
      <c r="D491" s="275" t="s">
        <v>355</v>
      </c>
      <c r="F491" s="275">
        <v>0.76900000000000002</v>
      </c>
      <c r="G491" s="275">
        <v>2</v>
      </c>
      <c r="H491" s="275">
        <v>2868</v>
      </c>
      <c r="I491" s="275">
        <v>0</v>
      </c>
      <c r="M491" s="275">
        <v>56.713000000000001</v>
      </c>
      <c r="N491" s="275">
        <v>56.280999999999999</v>
      </c>
      <c r="O491" s="275" t="s">
        <v>612</v>
      </c>
      <c r="P491" s="275" t="s">
        <v>669</v>
      </c>
      <c r="Q491" s="275" t="s">
        <v>901</v>
      </c>
      <c r="W491" s="275">
        <v>0.36647200000000002</v>
      </c>
      <c r="Y491" s="275">
        <v>0.73033570000000003</v>
      </c>
    </row>
    <row r="492" spans="1:25" x14ac:dyDescent="0.2">
      <c r="A492" s="275" t="s">
        <v>368</v>
      </c>
      <c r="B492" s="275">
        <v>99</v>
      </c>
      <c r="C492" s="275" t="s">
        <v>369</v>
      </c>
      <c r="D492" s="275" t="s">
        <v>355</v>
      </c>
      <c r="F492" s="275">
        <v>0.76900000000000002</v>
      </c>
      <c r="G492" s="275">
        <v>3</v>
      </c>
      <c r="H492" s="275">
        <v>3052</v>
      </c>
      <c r="I492" s="275">
        <v>7.4210000000000003</v>
      </c>
      <c r="L492" s="275">
        <v>9.52</v>
      </c>
      <c r="M492" s="275">
        <v>65.438999999999993</v>
      </c>
      <c r="N492" s="275">
        <v>64.933999999999997</v>
      </c>
      <c r="O492" s="275" t="s">
        <v>612</v>
      </c>
      <c r="P492" s="275" t="s">
        <v>669</v>
      </c>
      <c r="Q492" s="275" t="s">
        <v>902</v>
      </c>
      <c r="W492" s="275">
        <v>0.36918200000000001</v>
      </c>
      <c r="Y492" s="275">
        <v>0.73575579999999996</v>
      </c>
    </row>
    <row r="493" spans="1:25" x14ac:dyDescent="0.2">
      <c r="A493" s="275" t="s">
        <v>368</v>
      </c>
      <c r="B493" s="275">
        <v>99</v>
      </c>
      <c r="C493" s="275" t="s">
        <v>369</v>
      </c>
      <c r="D493" s="275" t="s">
        <v>355</v>
      </c>
      <c r="F493" s="275">
        <v>0.76900000000000002</v>
      </c>
      <c r="G493" s="275">
        <v>4</v>
      </c>
      <c r="J493" s="275">
        <v>2192</v>
      </c>
      <c r="K493" s="275">
        <v>-3.9980000000000002</v>
      </c>
      <c r="L493" s="275">
        <v>40.81</v>
      </c>
      <c r="M493" s="275">
        <v>51.956000000000003</v>
      </c>
      <c r="R493" s="275">
        <v>51.137</v>
      </c>
      <c r="S493" s="275" t="s">
        <v>696</v>
      </c>
      <c r="T493" s="275" t="s">
        <v>697</v>
      </c>
      <c r="U493" s="275" t="s">
        <v>813</v>
      </c>
      <c r="V493" s="275">
        <v>1.1012869999999999</v>
      </c>
      <c r="X493" s="275">
        <v>1.1755013000000001</v>
      </c>
    </row>
    <row r="494" spans="1:25" x14ac:dyDescent="0.2">
      <c r="A494" s="275" t="s">
        <v>368</v>
      </c>
      <c r="B494" s="275">
        <v>99</v>
      </c>
      <c r="C494" s="275" t="s">
        <v>369</v>
      </c>
      <c r="D494" s="275" t="s">
        <v>355</v>
      </c>
      <c r="F494" s="275">
        <v>0.76900000000000002</v>
      </c>
      <c r="G494" s="275">
        <v>5</v>
      </c>
      <c r="J494" s="275">
        <v>3297</v>
      </c>
      <c r="K494" s="275">
        <v>0</v>
      </c>
      <c r="M494" s="275">
        <v>65.302000000000007</v>
      </c>
      <c r="R494" s="275">
        <v>64.272999999999996</v>
      </c>
      <c r="S494" s="275" t="s">
        <v>660</v>
      </c>
      <c r="T494" s="275" t="s">
        <v>647</v>
      </c>
      <c r="U494" s="275" t="s">
        <v>854</v>
      </c>
      <c r="V494" s="275">
        <v>1.1056589999999999</v>
      </c>
      <c r="X494" s="275">
        <v>1.1793511999999999</v>
      </c>
    </row>
  </sheetData>
  <pageMargins left="0.75" right="0.75" top="1" bottom="1" header="0.5" footer="0.5"/>
  <headerFooter alignWithMargins="0">
    <oddHeader>&amp;A</oddHeader>
    <oddFooter>Page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39"/>
  <sheetViews>
    <sheetView topLeftCell="A46" workbookViewId="0">
      <selection activeCell="N104" sqref="N104"/>
    </sheetView>
  </sheetViews>
  <sheetFormatPr defaultColWidth="8.85546875" defaultRowHeight="12.75" x14ac:dyDescent="0.2"/>
  <cols>
    <col min="1" max="16384" width="8.85546875" style="278"/>
  </cols>
  <sheetData>
    <row r="1" spans="1:25" x14ac:dyDescent="0.2">
      <c r="A1" s="275" t="s">
        <v>573</v>
      </c>
      <c r="B1" s="275" t="s">
        <v>574</v>
      </c>
      <c r="C1" s="275" t="s">
        <v>28</v>
      </c>
      <c r="D1" s="275" t="s">
        <v>124</v>
      </c>
      <c r="E1" s="275" t="s">
        <v>575</v>
      </c>
      <c r="F1" s="275" t="s">
        <v>125</v>
      </c>
      <c r="G1" s="275" t="s">
        <v>576</v>
      </c>
      <c r="H1" s="275" t="s">
        <v>126</v>
      </c>
      <c r="I1" s="275" t="s">
        <v>577</v>
      </c>
      <c r="J1" s="275" t="s">
        <v>128</v>
      </c>
      <c r="K1" s="275" t="s">
        <v>578</v>
      </c>
      <c r="L1" s="275" t="s">
        <v>579</v>
      </c>
      <c r="M1" s="275" t="s">
        <v>580</v>
      </c>
      <c r="N1" s="275" t="s">
        <v>581</v>
      </c>
      <c r="O1" s="275" t="s">
        <v>582</v>
      </c>
      <c r="P1" s="275" t="s">
        <v>583</v>
      </c>
      <c r="Q1" s="275" t="s">
        <v>584</v>
      </c>
      <c r="R1" s="275" t="s">
        <v>585</v>
      </c>
      <c r="S1" s="275" t="s">
        <v>586</v>
      </c>
      <c r="T1" s="275" t="s">
        <v>587</v>
      </c>
      <c r="U1" s="275" t="s">
        <v>588</v>
      </c>
      <c r="V1" s="275" t="s">
        <v>589</v>
      </c>
      <c r="W1" s="275" t="s">
        <v>590</v>
      </c>
      <c r="X1" s="275" t="s">
        <v>591</v>
      </c>
      <c r="Y1" s="275" t="s">
        <v>592</v>
      </c>
    </row>
    <row r="2" spans="1:25" x14ac:dyDescent="0.2">
      <c r="A2" s="275" t="s">
        <v>903</v>
      </c>
      <c r="B2" s="275">
        <v>1</v>
      </c>
      <c r="C2" s="275" t="s">
        <v>904</v>
      </c>
      <c r="D2" s="275" t="s">
        <v>374</v>
      </c>
      <c r="E2" s="275" t="s">
        <v>905</v>
      </c>
      <c r="F2" s="275">
        <v>0.748</v>
      </c>
      <c r="G2" s="275">
        <v>1</v>
      </c>
      <c r="H2" s="275">
        <v>2873</v>
      </c>
      <c r="I2" s="275">
        <v>2.3E-2</v>
      </c>
      <c r="L2" s="275">
        <v>8.4764514999999996</v>
      </c>
      <c r="M2" s="275">
        <v>56.674999999999997</v>
      </c>
      <c r="N2" s="275">
        <v>56.243000000000002</v>
      </c>
      <c r="O2" s="275" t="s">
        <v>906</v>
      </c>
      <c r="P2" s="275" t="s">
        <v>740</v>
      </c>
      <c r="Q2" s="275" t="s">
        <v>907</v>
      </c>
      <c r="W2" s="275">
        <v>0.36647999999999997</v>
      </c>
      <c r="Y2" s="275">
        <v>0.73013830000000002</v>
      </c>
    </row>
    <row r="3" spans="1:25" x14ac:dyDescent="0.2">
      <c r="A3" s="275" t="s">
        <v>903</v>
      </c>
      <c r="B3" s="275">
        <v>1</v>
      </c>
      <c r="C3" s="275" t="s">
        <v>904</v>
      </c>
      <c r="D3" s="275" t="s">
        <v>374</v>
      </c>
      <c r="E3" s="275" t="s">
        <v>905</v>
      </c>
      <c r="F3" s="275">
        <v>0.748</v>
      </c>
      <c r="G3" s="275">
        <v>2</v>
      </c>
      <c r="H3" s="275">
        <v>2875</v>
      </c>
      <c r="I3" s="275">
        <v>0</v>
      </c>
      <c r="L3" s="275">
        <v>8.4766326000000003</v>
      </c>
      <c r="M3" s="275">
        <v>56.676000000000002</v>
      </c>
      <c r="N3" s="275">
        <v>56.244</v>
      </c>
      <c r="O3" s="275" t="s">
        <v>906</v>
      </c>
      <c r="P3" s="275" t="s">
        <v>740</v>
      </c>
      <c r="Q3" s="275" t="s">
        <v>908</v>
      </c>
      <c r="W3" s="275">
        <v>0.36647200000000002</v>
      </c>
      <c r="Y3" s="275">
        <v>0.73012189999999999</v>
      </c>
    </row>
    <row r="4" spans="1:25" x14ac:dyDescent="0.2">
      <c r="A4" s="275" t="s">
        <v>903</v>
      </c>
      <c r="B4" s="275">
        <v>1</v>
      </c>
      <c r="C4" s="275" t="s">
        <v>904</v>
      </c>
      <c r="D4" s="275" t="s">
        <v>374</v>
      </c>
      <c r="E4" s="275" t="s">
        <v>905</v>
      </c>
      <c r="F4" s="275">
        <v>0.748</v>
      </c>
      <c r="G4" s="275">
        <v>3</v>
      </c>
      <c r="H4" s="275">
        <v>2122</v>
      </c>
      <c r="I4" s="275">
        <v>-3.9710000000000001</v>
      </c>
      <c r="L4" s="275">
        <v>6.9912745000000003</v>
      </c>
      <c r="M4" s="275">
        <v>46.744999999999997</v>
      </c>
      <c r="N4" s="275">
        <v>46.387999999999998</v>
      </c>
      <c r="O4" s="275" t="s">
        <v>906</v>
      </c>
      <c r="P4" s="275" t="s">
        <v>597</v>
      </c>
      <c r="Q4" s="275" t="s">
        <v>909</v>
      </c>
      <c r="W4" s="275">
        <v>0.36502200000000001</v>
      </c>
      <c r="Y4" s="275">
        <v>0.72722249999999999</v>
      </c>
    </row>
    <row r="5" spans="1:25" x14ac:dyDescent="0.2">
      <c r="A5" s="275" t="s">
        <v>903</v>
      </c>
      <c r="B5" s="275">
        <v>1</v>
      </c>
      <c r="C5" s="275" t="s">
        <v>904</v>
      </c>
      <c r="D5" s="275" t="s">
        <v>374</v>
      </c>
      <c r="E5" s="275" t="s">
        <v>905</v>
      </c>
      <c r="F5" s="275">
        <v>0.748</v>
      </c>
      <c r="G5" s="275">
        <v>4</v>
      </c>
      <c r="J5" s="275">
        <v>1717</v>
      </c>
      <c r="K5" s="275">
        <v>-14.191000000000001</v>
      </c>
      <c r="L5" s="275">
        <v>33.546812799999998</v>
      </c>
      <c r="M5" s="275">
        <v>41.542999999999999</v>
      </c>
      <c r="R5" s="275">
        <v>40.893999999999998</v>
      </c>
      <c r="S5" s="275" t="s">
        <v>910</v>
      </c>
      <c r="T5" s="275" t="s">
        <v>607</v>
      </c>
      <c r="U5" s="275" t="s">
        <v>911</v>
      </c>
      <c r="V5" s="275">
        <v>1.090139</v>
      </c>
      <c r="X5" s="275">
        <v>1.1632011</v>
      </c>
    </row>
    <row r="6" spans="1:25" x14ac:dyDescent="0.2">
      <c r="A6" s="275" t="s">
        <v>903</v>
      </c>
      <c r="B6" s="275">
        <v>1</v>
      </c>
      <c r="C6" s="275" t="s">
        <v>904</v>
      </c>
      <c r="D6" s="275" t="s">
        <v>374</v>
      </c>
      <c r="E6" s="275" t="s">
        <v>905</v>
      </c>
      <c r="F6" s="275">
        <v>0.748</v>
      </c>
      <c r="G6" s="275">
        <v>5</v>
      </c>
      <c r="J6" s="275">
        <v>3318</v>
      </c>
      <c r="K6" s="275">
        <v>0</v>
      </c>
      <c r="L6" s="275">
        <v>52.881805399999998</v>
      </c>
      <c r="M6" s="275">
        <v>65.486999999999995</v>
      </c>
      <c r="R6" s="275">
        <v>64.454999999999998</v>
      </c>
      <c r="S6" s="275" t="s">
        <v>813</v>
      </c>
      <c r="T6" s="275" t="s">
        <v>911</v>
      </c>
      <c r="U6" s="275" t="s">
        <v>912</v>
      </c>
      <c r="V6" s="275">
        <v>1.1056589999999999</v>
      </c>
      <c r="X6" s="275">
        <v>1.1786581</v>
      </c>
    </row>
    <row r="7" spans="1:25" x14ac:dyDescent="0.2">
      <c r="A7" s="275" t="s">
        <v>913</v>
      </c>
      <c r="B7" s="275">
        <v>2</v>
      </c>
      <c r="C7" s="275" t="s">
        <v>914</v>
      </c>
      <c r="D7" s="275" t="s">
        <v>374</v>
      </c>
      <c r="E7" s="275" t="s">
        <v>611</v>
      </c>
      <c r="F7" s="275">
        <v>0.748</v>
      </c>
      <c r="G7" s="275">
        <v>1</v>
      </c>
      <c r="H7" s="275">
        <v>2891</v>
      </c>
      <c r="I7" s="275">
        <v>5.0000000000000001E-3</v>
      </c>
      <c r="M7" s="275">
        <v>57.072000000000003</v>
      </c>
      <c r="N7" s="275">
        <v>56.637</v>
      </c>
      <c r="O7" s="275" t="s">
        <v>915</v>
      </c>
      <c r="P7" s="275" t="s">
        <v>629</v>
      </c>
      <c r="Q7" s="275" t="s">
        <v>916</v>
      </c>
      <c r="W7" s="275">
        <v>0.36647400000000002</v>
      </c>
      <c r="Y7" s="275">
        <v>0.73013720000000004</v>
      </c>
    </row>
    <row r="8" spans="1:25" x14ac:dyDescent="0.2">
      <c r="A8" s="275" t="s">
        <v>913</v>
      </c>
      <c r="B8" s="275">
        <v>2</v>
      </c>
      <c r="C8" s="275" t="s">
        <v>914</v>
      </c>
      <c r="D8" s="275" t="s">
        <v>374</v>
      </c>
      <c r="E8" s="275" t="s">
        <v>611</v>
      </c>
      <c r="F8" s="275">
        <v>0.748</v>
      </c>
      <c r="G8" s="275">
        <v>2</v>
      </c>
      <c r="H8" s="275">
        <v>2894</v>
      </c>
      <c r="I8" s="275">
        <v>0</v>
      </c>
      <c r="M8" s="275">
        <v>57.100999999999999</v>
      </c>
      <c r="N8" s="275">
        <v>56.665999999999997</v>
      </c>
      <c r="O8" s="275" t="s">
        <v>917</v>
      </c>
      <c r="P8" s="275" t="s">
        <v>638</v>
      </c>
      <c r="Q8" s="275" t="s">
        <v>918</v>
      </c>
      <c r="W8" s="275">
        <v>0.36647200000000002</v>
      </c>
      <c r="Y8" s="275">
        <v>0.7301337</v>
      </c>
    </row>
    <row r="9" spans="1:25" x14ac:dyDescent="0.2">
      <c r="A9" s="275" t="s">
        <v>913</v>
      </c>
      <c r="B9" s="275">
        <v>2</v>
      </c>
      <c r="C9" s="275" t="s">
        <v>914</v>
      </c>
      <c r="D9" s="275" t="s">
        <v>374</v>
      </c>
      <c r="E9" s="275" t="s">
        <v>611</v>
      </c>
      <c r="F9" s="275">
        <v>0.748</v>
      </c>
      <c r="G9" s="275">
        <v>3</v>
      </c>
      <c r="H9" s="275">
        <v>2140</v>
      </c>
      <c r="I9" s="275">
        <v>-3.9630000000000001</v>
      </c>
      <c r="L9" s="275">
        <v>9.52</v>
      </c>
      <c r="M9" s="275">
        <v>46.895000000000003</v>
      </c>
      <c r="N9" s="275">
        <v>46.537999999999997</v>
      </c>
      <c r="O9" s="275" t="s">
        <v>917</v>
      </c>
      <c r="P9" s="275" t="s">
        <v>601</v>
      </c>
      <c r="Q9" s="275" t="s">
        <v>919</v>
      </c>
      <c r="W9" s="275">
        <v>0.36502499999999999</v>
      </c>
      <c r="Y9" s="275">
        <v>0.72724049999999996</v>
      </c>
    </row>
    <row r="10" spans="1:25" x14ac:dyDescent="0.2">
      <c r="A10" s="275" t="s">
        <v>913</v>
      </c>
      <c r="B10" s="275">
        <v>2</v>
      </c>
      <c r="C10" s="275" t="s">
        <v>914</v>
      </c>
      <c r="D10" s="275" t="s">
        <v>374</v>
      </c>
      <c r="E10" s="275" t="s">
        <v>611</v>
      </c>
      <c r="F10" s="275">
        <v>0.748</v>
      </c>
      <c r="G10" s="275">
        <v>4</v>
      </c>
      <c r="J10" s="275">
        <v>1735</v>
      </c>
      <c r="K10" s="275">
        <v>-14.266</v>
      </c>
      <c r="L10" s="275">
        <v>40.81</v>
      </c>
      <c r="M10" s="275">
        <v>41.68</v>
      </c>
      <c r="R10" s="275">
        <v>41.029000000000003</v>
      </c>
      <c r="S10" s="275" t="s">
        <v>621</v>
      </c>
      <c r="T10" s="275" t="s">
        <v>659</v>
      </c>
      <c r="U10" s="275" t="s">
        <v>642</v>
      </c>
      <c r="V10" s="275">
        <v>1.0900570000000001</v>
      </c>
      <c r="X10" s="275">
        <v>1.1629373999999999</v>
      </c>
    </row>
    <row r="11" spans="1:25" x14ac:dyDescent="0.2">
      <c r="A11" s="275" t="s">
        <v>913</v>
      </c>
      <c r="B11" s="275">
        <v>2</v>
      </c>
      <c r="C11" s="275" t="s">
        <v>914</v>
      </c>
      <c r="D11" s="275" t="s">
        <v>374</v>
      </c>
      <c r="E11" s="275" t="s">
        <v>611</v>
      </c>
      <c r="F11" s="275">
        <v>0.748</v>
      </c>
      <c r="G11" s="275">
        <v>5</v>
      </c>
      <c r="J11" s="275">
        <v>3314</v>
      </c>
      <c r="K11" s="275">
        <v>0</v>
      </c>
      <c r="M11" s="275">
        <v>65.629000000000005</v>
      </c>
      <c r="R11" s="275">
        <v>64.594999999999999</v>
      </c>
      <c r="S11" s="275" t="s">
        <v>676</v>
      </c>
      <c r="T11" s="275" t="s">
        <v>920</v>
      </c>
      <c r="U11" s="275" t="s">
        <v>921</v>
      </c>
      <c r="V11" s="275">
        <v>1.1056589999999999</v>
      </c>
      <c r="X11" s="275">
        <v>1.1784112</v>
      </c>
    </row>
    <row r="12" spans="1:25" x14ac:dyDescent="0.2">
      <c r="A12" s="275" t="s">
        <v>922</v>
      </c>
      <c r="B12" s="275">
        <v>3</v>
      </c>
      <c r="C12" s="275" t="s">
        <v>923</v>
      </c>
      <c r="D12" s="275" t="s">
        <v>374</v>
      </c>
      <c r="E12" s="275" t="s">
        <v>924</v>
      </c>
      <c r="F12" s="275">
        <v>0.441</v>
      </c>
      <c r="G12" s="275">
        <v>1</v>
      </c>
      <c r="H12" s="275">
        <v>2896</v>
      </c>
      <c r="I12" s="275">
        <v>1.4999999999999999E-2</v>
      </c>
      <c r="L12" s="275">
        <v>19.668680800000001</v>
      </c>
      <c r="M12" s="275">
        <v>57.122</v>
      </c>
      <c r="N12" s="275">
        <v>56.686999999999998</v>
      </c>
      <c r="O12" s="275" t="s">
        <v>925</v>
      </c>
      <c r="P12" s="275" t="s">
        <v>601</v>
      </c>
      <c r="Q12" s="275" t="s">
        <v>926</v>
      </c>
      <c r="W12" s="275">
        <v>0.366477</v>
      </c>
      <c r="Y12" s="275">
        <v>0.73010719999999996</v>
      </c>
    </row>
    <row r="13" spans="1:25" x14ac:dyDescent="0.2">
      <c r="A13" s="275" t="s">
        <v>922</v>
      </c>
      <c r="B13" s="275">
        <v>3</v>
      </c>
      <c r="C13" s="275" t="s">
        <v>923</v>
      </c>
      <c r="D13" s="275" t="s">
        <v>374</v>
      </c>
      <c r="E13" s="275" t="s">
        <v>924</v>
      </c>
      <c r="F13" s="275">
        <v>0.441</v>
      </c>
      <c r="G13" s="275">
        <v>2</v>
      </c>
      <c r="H13" s="275">
        <v>2895</v>
      </c>
      <c r="I13" s="275">
        <v>0</v>
      </c>
      <c r="L13" s="275">
        <v>19.664566700000002</v>
      </c>
      <c r="M13" s="275">
        <v>57.11</v>
      </c>
      <c r="N13" s="275">
        <v>56.674999999999997</v>
      </c>
      <c r="O13" s="275" t="s">
        <v>906</v>
      </c>
      <c r="P13" s="275" t="s">
        <v>597</v>
      </c>
      <c r="Q13" s="275" t="s">
        <v>927</v>
      </c>
      <c r="W13" s="275">
        <v>0.36647200000000002</v>
      </c>
      <c r="Y13" s="275">
        <v>0.73009650000000004</v>
      </c>
    </row>
    <row r="14" spans="1:25" x14ac:dyDescent="0.2">
      <c r="A14" s="275" t="s">
        <v>922</v>
      </c>
      <c r="B14" s="275">
        <v>3</v>
      </c>
      <c r="C14" s="275" t="s">
        <v>923</v>
      </c>
      <c r="D14" s="275" t="s">
        <v>374</v>
      </c>
      <c r="E14" s="275" t="s">
        <v>924</v>
      </c>
      <c r="F14" s="275">
        <v>0.441</v>
      </c>
      <c r="G14" s="275">
        <v>3</v>
      </c>
      <c r="H14" s="275">
        <v>1239</v>
      </c>
      <c r="I14" s="275">
        <v>-3.992</v>
      </c>
      <c r="L14" s="275">
        <v>9.4537317999999999</v>
      </c>
      <c r="M14" s="275">
        <v>27.456</v>
      </c>
      <c r="N14" s="275">
        <v>27.247</v>
      </c>
      <c r="O14" s="275" t="s">
        <v>906</v>
      </c>
      <c r="P14" s="275" t="s">
        <v>597</v>
      </c>
      <c r="Q14" s="275" t="s">
        <v>928</v>
      </c>
      <c r="W14" s="275">
        <v>0.36501400000000001</v>
      </c>
      <c r="Y14" s="275">
        <v>0.72718210000000005</v>
      </c>
    </row>
    <row r="15" spans="1:25" x14ac:dyDescent="0.2">
      <c r="A15" s="275" t="s">
        <v>922</v>
      </c>
      <c r="B15" s="275">
        <v>3</v>
      </c>
      <c r="C15" s="275" t="s">
        <v>923</v>
      </c>
      <c r="D15" s="275" t="s">
        <v>374</v>
      </c>
      <c r="E15" s="275" t="s">
        <v>924</v>
      </c>
      <c r="F15" s="275">
        <v>0.441</v>
      </c>
      <c r="G15" s="275">
        <v>4</v>
      </c>
      <c r="J15" s="275">
        <v>1022</v>
      </c>
      <c r="K15" s="275">
        <v>-14.331</v>
      </c>
      <c r="L15" s="275">
        <v>40.3110049</v>
      </c>
      <c r="M15" s="275">
        <v>24.273</v>
      </c>
      <c r="R15" s="275">
        <v>23.893999999999998</v>
      </c>
      <c r="S15" s="275" t="s">
        <v>606</v>
      </c>
      <c r="T15" s="275" t="s">
        <v>622</v>
      </c>
      <c r="U15" s="275" t="s">
        <v>929</v>
      </c>
      <c r="V15" s="275">
        <v>1.089985</v>
      </c>
      <c r="X15" s="275">
        <v>1.1628582999999999</v>
      </c>
    </row>
    <row r="16" spans="1:25" x14ac:dyDescent="0.2">
      <c r="A16" s="275" t="s">
        <v>922</v>
      </c>
      <c r="B16" s="275">
        <v>3</v>
      </c>
      <c r="C16" s="275" t="s">
        <v>923</v>
      </c>
      <c r="D16" s="275" t="s">
        <v>374</v>
      </c>
      <c r="E16" s="275" t="s">
        <v>924</v>
      </c>
      <c r="F16" s="275">
        <v>0.441</v>
      </c>
      <c r="G16" s="275">
        <v>5</v>
      </c>
      <c r="J16" s="275">
        <v>3341</v>
      </c>
      <c r="K16" s="275">
        <v>0</v>
      </c>
      <c r="L16" s="275">
        <v>109.5336665</v>
      </c>
      <c r="M16" s="275">
        <v>65.953999999999994</v>
      </c>
      <c r="R16" s="275">
        <v>64.915999999999997</v>
      </c>
      <c r="S16" s="275" t="s">
        <v>633</v>
      </c>
      <c r="T16" s="275" t="s">
        <v>718</v>
      </c>
      <c r="U16" s="275" t="s">
        <v>735</v>
      </c>
      <c r="V16" s="275">
        <v>1.1056589999999999</v>
      </c>
      <c r="X16" s="275">
        <v>1.1783872</v>
      </c>
    </row>
    <row r="17" spans="1:25" x14ac:dyDescent="0.2">
      <c r="A17" s="275" t="s">
        <v>543</v>
      </c>
      <c r="B17" s="275">
        <v>4</v>
      </c>
      <c r="C17" s="275" t="s">
        <v>544</v>
      </c>
      <c r="D17" s="275" t="s">
        <v>374</v>
      </c>
      <c r="E17" s="275" t="s">
        <v>930</v>
      </c>
      <c r="F17" s="275">
        <v>0.72499999999999998</v>
      </c>
      <c r="G17" s="275">
        <v>1</v>
      </c>
      <c r="H17" s="275">
        <v>2912</v>
      </c>
      <c r="I17" s="275">
        <v>3.9E-2</v>
      </c>
      <c r="L17" s="275">
        <v>12.0561548</v>
      </c>
      <c r="M17" s="275">
        <v>57.561999999999998</v>
      </c>
      <c r="N17" s="275">
        <v>57.124000000000002</v>
      </c>
      <c r="O17" s="275" t="s">
        <v>931</v>
      </c>
      <c r="P17" s="275" t="s">
        <v>740</v>
      </c>
      <c r="Q17" s="275" t="s">
        <v>932</v>
      </c>
      <c r="W17" s="275">
        <v>0.36648599999999998</v>
      </c>
      <c r="Y17" s="275">
        <v>0.73008980000000001</v>
      </c>
    </row>
    <row r="18" spans="1:25" x14ac:dyDescent="0.2">
      <c r="A18" s="275" t="s">
        <v>543</v>
      </c>
      <c r="B18" s="275">
        <v>4</v>
      </c>
      <c r="C18" s="275" t="s">
        <v>544</v>
      </c>
      <c r="D18" s="275" t="s">
        <v>374</v>
      </c>
      <c r="E18" s="275" t="s">
        <v>930</v>
      </c>
      <c r="F18" s="275">
        <v>0.72499999999999998</v>
      </c>
      <c r="G18" s="275">
        <v>2</v>
      </c>
      <c r="H18" s="275">
        <v>2913</v>
      </c>
      <c r="I18" s="275">
        <v>0</v>
      </c>
      <c r="L18" s="275">
        <v>12.0430017</v>
      </c>
      <c r="M18" s="275">
        <v>57.5</v>
      </c>
      <c r="N18" s="275">
        <v>57.061</v>
      </c>
      <c r="O18" s="275" t="s">
        <v>931</v>
      </c>
      <c r="P18" s="275" t="s">
        <v>758</v>
      </c>
      <c r="Q18" s="275" t="s">
        <v>933</v>
      </c>
      <c r="W18" s="275">
        <v>0.36647200000000002</v>
      </c>
      <c r="Y18" s="275">
        <v>0.73006110000000002</v>
      </c>
    </row>
    <row r="19" spans="1:25" x14ac:dyDescent="0.2">
      <c r="A19" s="275" t="s">
        <v>543</v>
      </c>
      <c r="B19" s="275">
        <v>4</v>
      </c>
      <c r="C19" s="275" t="s">
        <v>544</v>
      </c>
      <c r="D19" s="275" t="s">
        <v>374</v>
      </c>
      <c r="E19" s="275" t="s">
        <v>930</v>
      </c>
      <c r="F19" s="275">
        <v>0.72499999999999998</v>
      </c>
      <c r="G19" s="275">
        <v>3</v>
      </c>
      <c r="H19" s="275">
        <v>2072</v>
      </c>
      <c r="I19" s="275">
        <v>-3.903</v>
      </c>
      <c r="L19" s="275">
        <v>9.5088983999999996</v>
      </c>
      <c r="M19" s="275">
        <v>45.401000000000003</v>
      </c>
      <c r="N19" s="275">
        <v>45.054000000000002</v>
      </c>
      <c r="O19" s="275" t="s">
        <v>931</v>
      </c>
      <c r="P19" s="275" t="s">
        <v>758</v>
      </c>
      <c r="Q19" s="275" t="s">
        <v>934</v>
      </c>
      <c r="W19" s="275">
        <v>0.36504700000000001</v>
      </c>
      <c r="Y19" s="275">
        <v>0.72721190000000002</v>
      </c>
    </row>
    <row r="20" spans="1:25" x14ac:dyDescent="0.2">
      <c r="A20" s="275" t="s">
        <v>543</v>
      </c>
      <c r="B20" s="275">
        <v>4</v>
      </c>
      <c r="C20" s="275" t="s">
        <v>544</v>
      </c>
      <c r="D20" s="275" t="s">
        <v>374</v>
      </c>
      <c r="E20" s="275" t="s">
        <v>930</v>
      </c>
      <c r="F20" s="275">
        <v>0.72499999999999998</v>
      </c>
      <c r="G20" s="275">
        <v>4</v>
      </c>
      <c r="J20" s="275">
        <v>1691</v>
      </c>
      <c r="K20" s="275">
        <v>-14.358000000000001</v>
      </c>
      <c r="L20" s="275">
        <v>40.919716299999997</v>
      </c>
      <c r="M20" s="275">
        <v>40.506999999999998</v>
      </c>
      <c r="R20" s="275">
        <v>39.874000000000002</v>
      </c>
      <c r="S20" s="275" t="s">
        <v>621</v>
      </c>
      <c r="T20" s="275" t="s">
        <v>659</v>
      </c>
      <c r="U20" s="275" t="s">
        <v>642</v>
      </c>
      <c r="V20" s="275">
        <v>1.0899570000000001</v>
      </c>
      <c r="X20" s="275">
        <v>1.1627158</v>
      </c>
    </row>
    <row r="21" spans="1:25" x14ac:dyDescent="0.2">
      <c r="A21" s="275" t="s">
        <v>543</v>
      </c>
      <c r="B21" s="275">
        <v>4</v>
      </c>
      <c r="C21" s="275" t="s">
        <v>544</v>
      </c>
      <c r="D21" s="275" t="s">
        <v>374</v>
      </c>
      <c r="E21" s="275" t="s">
        <v>930</v>
      </c>
      <c r="F21" s="275">
        <v>0.72499999999999998</v>
      </c>
      <c r="G21" s="275">
        <v>5</v>
      </c>
      <c r="J21" s="275">
        <v>3353</v>
      </c>
      <c r="K21" s="275">
        <v>0</v>
      </c>
      <c r="L21" s="275">
        <v>66.967631699999998</v>
      </c>
      <c r="M21" s="275">
        <v>66.292000000000002</v>
      </c>
      <c r="R21" s="275">
        <v>65.248000000000005</v>
      </c>
      <c r="S21" s="275" t="s">
        <v>935</v>
      </c>
      <c r="T21" s="275" t="s">
        <v>936</v>
      </c>
      <c r="U21" s="275" t="s">
        <v>937</v>
      </c>
      <c r="V21" s="275">
        <v>1.1056589999999999</v>
      </c>
      <c r="X21" s="275">
        <v>1.1782725000000001</v>
      </c>
    </row>
    <row r="22" spans="1:25" x14ac:dyDescent="0.2">
      <c r="A22" s="275" t="s">
        <v>545</v>
      </c>
      <c r="B22" s="275">
        <v>5</v>
      </c>
      <c r="C22" s="275" t="s">
        <v>546</v>
      </c>
      <c r="D22" s="275" t="s">
        <v>374</v>
      </c>
      <c r="E22" s="275" t="s">
        <v>643</v>
      </c>
      <c r="F22" s="275">
        <v>1.1020000000000001</v>
      </c>
      <c r="G22" s="275">
        <v>1</v>
      </c>
      <c r="H22" s="275">
        <v>2934</v>
      </c>
      <c r="I22" s="275">
        <v>1.0999999999999999E-2</v>
      </c>
      <c r="L22" s="275">
        <v>7.9718720000000003</v>
      </c>
      <c r="M22" s="275">
        <v>57.853999999999999</v>
      </c>
      <c r="N22" s="275">
        <v>57.412999999999997</v>
      </c>
      <c r="O22" s="275" t="s">
        <v>938</v>
      </c>
      <c r="P22" s="275" t="s">
        <v>758</v>
      </c>
      <c r="Q22" s="275" t="s">
        <v>668</v>
      </c>
      <c r="W22" s="275">
        <v>0.36647600000000002</v>
      </c>
      <c r="Y22" s="275">
        <v>0.73004340000000001</v>
      </c>
    </row>
    <row r="23" spans="1:25" x14ac:dyDescent="0.2">
      <c r="A23" s="275" t="s">
        <v>545</v>
      </c>
      <c r="B23" s="275">
        <v>5</v>
      </c>
      <c r="C23" s="275" t="s">
        <v>546</v>
      </c>
      <c r="D23" s="275" t="s">
        <v>374</v>
      </c>
      <c r="E23" s="275" t="s">
        <v>643</v>
      </c>
      <c r="F23" s="275">
        <v>1.1020000000000001</v>
      </c>
      <c r="G23" s="275">
        <v>2</v>
      </c>
      <c r="H23" s="275">
        <v>2935</v>
      </c>
      <c r="I23" s="275">
        <v>0</v>
      </c>
      <c r="L23" s="275">
        <v>7.9803245</v>
      </c>
      <c r="M23" s="275">
        <v>57.914999999999999</v>
      </c>
      <c r="N23" s="275">
        <v>57.473999999999997</v>
      </c>
      <c r="O23" s="275" t="s">
        <v>938</v>
      </c>
      <c r="P23" s="275" t="s">
        <v>731</v>
      </c>
      <c r="Q23" s="275" t="s">
        <v>939</v>
      </c>
      <c r="W23" s="275">
        <v>0.36647200000000002</v>
      </c>
      <c r="Y23" s="275">
        <v>0.73003569999999995</v>
      </c>
    </row>
    <row r="24" spans="1:25" x14ac:dyDescent="0.2">
      <c r="A24" s="275" t="s">
        <v>545</v>
      </c>
      <c r="B24" s="275">
        <v>5</v>
      </c>
      <c r="C24" s="275" t="s">
        <v>546</v>
      </c>
      <c r="D24" s="275" t="s">
        <v>374</v>
      </c>
      <c r="E24" s="275" t="s">
        <v>643</v>
      </c>
      <c r="F24" s="275">
        <v>1.1020000000000001</v>
      </c>
      <c r="G24" s="275">
        <v>3</v>
      </c>
      <c r="H24" s="275">
        <v>3303</v>
      </c>
      <c r="I24" s="275">
        <v>-3.9470000000000001</v>
      </c>
      <c r="L24" s="275">
        <v>9.7958803999999997</v>
      </c>
      <c r="M24" s="275">
        <v>71.090999999999994</v>
      </c>
      <c r="N24" s="275">
        <v>70.546999999999997</v>
      </c>
      <c r="O24" s="275" t="s">
        <v>931</v>
      </c>
      <c r="P24" s="275" t="s">
        <v>758</v>
      </c>
      <c r="Q24" s="275" t="s">
        <v>940</v>
      </c>
      <c r="W24" s="275">
        <v>0.36503099999999999</v>
      </c>
      <c r="Y24" s="275">
        <v>0.72715430000000003</v>
      </c>
    </row>
    <row r="25" spans="1:25" x14ac:dyDescent="0.2">
      <c r="A25" s="275" t="s">
        <v>545</v>
      </c>
      <c r="B25" s="275">
        <v>5</v>
      </c>
      <c r="C25" s="275" t="s">
        <v>546</v>
      </c>
      <c r="D25" s="275" t="s">
        <v>374</v>
      </c>
      <c r="E25" s="275" t="s">
        <v>643</v>
      </c>
      <c r="F25" s="275">
        <v>1.1020000000000001</v>
      </c>
      <c r="G25" s="275">
        <v>4</v>
      </c>
      <c r="J25" s="275">
        <v>2630</v>
      </c>
      <c r="K25" s="275">
        <v>-14.391</v>
      </c>
      <c r="L25" s="275">
        <v>42.160529099999998</v>
      </c>
      <c r="M25" s="275">
        <v>63.436999999999998</v>
      </c>
      <c r="R25" s="275">
        <v>62.447000000000003</v>
      </c>
      <c r="S25" s="275" t="s">
        <v>606</v>
      </c>
      <c r="T25" s="275" t="s">
        <v>681</v>
      </c>
      <c r="U25" s="275" t="s">
        <v>762</v>
      </c>
      <c r="V25" s="275">
        <v>1.08992</v>
      </c>
      <c r="X25" s="275">
        <v>1.1624637</v>
      </c>
    </row>
    <row r="26" spans="1:25" x14ac:dyDescent="0.2">
      <c r="A26" s="275" t="s">
        <v>545</v>
      </c>
      <c r="B26" s="275">
        <v>5</v>
      </c>
      <c r="C26" s="275" t="s">
        <v>546</v>
      </c>
      <c r="D26" s="275" t="s">
        <v>374</v>
      </c>
      <c r="E26" s="275" t="s">
        <v>643</v>
      </c>
      <c r="F26" s="275">
        <v>1.1020000000000001</v>
      </c>
      <c r="G26" s="275">
        <v>5</v>
      </c>
      <c r="J26" s="275">
        <v>3369</v>
      </c>
      <c r="K26" s="275">
        <v>0</v>
      </c>
      <c r="L26" s="275">
        <v>44.341543399999999</v>
      </c>
      <c r="M26" s="275">
        <v>66.718999999999994</v>
      </c>
      <c r="R26" s="275">
        <v>65.668999999999997</v>
      </c>
      <c r="S26" s="275" t="s">
        <v>813</v>
      </c>
      <c r="T26" s="275" t="s">
        <v>911</v>
      </c>
      <c r="U26" s="275" t="s">
        <v>941</v>
      </c>
      <c r="V26" s="275">
        <v>1.1056589999999999</v>
      </c>
      <c r="X26" s="275">
        <v>1.1780588999999999</v>
      </c>
    </row>
    <row r="27" spans="1:25" x14ac:dyDescent="0.2">
      <c r="A27" s="275" t="s">
        <v>557</v>
      </c>
      <c r="B27" s="275">
        <v>6</v>
      </c>
      <c r="C27" s="275" t="s">
        <v>558</v>
      </c>
      <c r="D27" s="275" t="s">
        <v>391</v>
      </c>
      <c r="E27" s="275" t="s">
        <v>942</v>
      </c>
      <c r="F27" s="275">
        <v>0.71599999999999997</v>
      </c>
      <c r="G27" s="275">
        <v>1</v>
      </c>
      <c r="H27" s="275">
        <v>2940</v>
      </c>
      <c r="I27" s="275">
        <v>-1E-3</v>
      </c>
      <c r="L27" s="275">
        <v>12.2877247</v>
      </c>
      <c r="M27" s="275">
        <v>57.94</v>
      </c>
      <c r="N27" s="275">
        <v>57.497999999999998</v>
      </c>
      <c r="O27" s="275" t="s">
        <v>943</v>
      </c>
      <c r="P27" s="275" t="s">
        <v>758</v>
      </c>
      <c r="Q27" s="275" t="s">
        <v>944</v>
      </c>
      <c r="W27" s="275">
        <v>0.36647200000000002</v>
      </c>
      <c r="Y27" s="275">
        <v>0.73001609999999995</v>
      </c>
    </row>
    <row r="28" spans="1:25" x14ac:dyDescent="0.2">
      <c r="A28" s="275" t="s">
        <v>557</v>
      </c>
      <c r="B28" s="275">
        <v>6</v>
      </c>
      <c r="C28" s="275" t="s">
        <v>558</v>
      </c>
      <c r="D28" s="275" t="s">
        <v>391</v>
      </c>
      <c r="E28" s="275" t="s">
        <v>942</v>
      </c>
      <c r="F28" s="275">
        <v>0.71599999999999997</v>
      </c>
      <c r="G28" s="275">
        <v>2</v>
      </c>
      <c r="H28" s="275">
        <v>2941</v>
      </c>
      <c r="I28" s="275">
        <v>0</v>
      </c>
      <c r="L28" s="275">
        <v>12.3094885</v>
      </c>
      <c r="M28" s="275">
        <v>58.042000000000002</v>
      </c>
      <c r="N28" s="275">
        <v>57.598999999999997</v>
      </c>
      <c r="O28" s="275" t="s">
        <v>945</v>
      </c>
      <c r="P28" s="275" t="s">
        <v>731</v>
      </c>
      <c r="Q28" s="275" t="s">
        <v>794</v>
      </c>
      <c r="W28" s="275">
        <v>0.36647200000000002</v>
      </c>
      <c r="Y28" s="275">
        <v>0.73001689999999997</v>
      </c>
    </row>
    <row r="29" spans="1:25" x14ac:dyDescent="0.2">
      <c r="A29" s="275" t="s">
        <v>557</v>
      </c>
      <c r="B29" s="275">
        <v>6</v>
      </c>
      <c r="C29" s="275" t="s">
        <v>558</v>
      </c>
      <c r="D29" s="275" t="s">
        <v>391</v>
      </c>
      <c r="E29" s="275" t="s">
        <v>942</v>
      </c>
      <c r="F29" s="275">
        <v>0.71599999999999997</v>
      </c>
      <c r="G29" s="275">
        <v>3</v>
      </c>
      <c r="H29" s="275">
        <v>2290</v>
      </c>
      <c r="I29" s="275">
        <v>28.471</v>
      </c>
      <c r="L29" s="275">
        <v>10.6352435</v>
      </c>
      <c r="M29" s="275">
        <v>50.148000000000003</v>
      </c>
      <c r="N29" s="275">
        <v>49.753</v>
      </c>
      <c r="O29" s="275" t="s">
        <v>943</v>
      </c>
      <c r="P29" s="275" t="s">
        <v>758</v>
      </c>
      <c r="Q29" s="275" t="s">
        <v>674</v>
      </c>
      <c r="W29" s="275">
        <v>0.37686599999999998</v>
      </c>
      <c r="Y29" s="275">
        <v>0.75080080000000005</v>
      </c>
    </row>
    <row r="30" spans="1:25" x14ac:dyDescent="0.2">
      <c r="A30" s="275" t="s">
        <v>557</v>
      </c>
      <c r="B30" s="275">
        <v>6</v>
      </c>
      <c r="C30" s="275" t="s">
        <v>558</v>
      </c>
      <c r="D30" s="275" t="s">
        <v>391</v>
      </c>
      <c r="E30" s="275" t="s">
        <v>942</v>
      </c>
      <c r="F30" s="275">
        <v>0.71599999999999997</v>
      </c>
      <c r="G30" s="275">
        <v>4</v>
      </c>
      <c r="J30" s="275">
        <v>1861</v>
      </c>
      <c r="K30" s="275">
        <v>37.121000000000002</v>
      </c>
      <c r="L30" s="275">
        <v>45.7011957</v>
      </c>
      <c r="M30" s="275">
        <v>44.677999999999997</v>
      </c>
      <c r="R30" s="275">
        <v>43.957000000000001</v>
      </c>
      <c r="S30" s="275" t="s">
        <v>606</v>
      </c>
      <c r="T30" s="275" t="s">
        <v>681</v>
      </c>
      <c r="U30" s="275" t="s">
        <v>762</v>
      </c>
      <c r="V30" s="275">
        <v>1.1462319999999999</v>
      </c>
      <c r="X30" s="275">
        <v>1.219263</v>
      </c>
    </row>
    <row r="31" spans="1:25" x14ac:dyDescent="0.2">
      <c r="A31" s="275" t="s">
        <v>557</v>
      </c>
      <c r="B31" s="275">
        <v>6</v>
      </c>
      <c r="C31" s="275" t="s">
        <v>558</v>
      </c>
      <c r="D31" s="275" t="s">
        <v>391</v>
      </c>
      <c r="E31" s="275" t="s">
        <v>942</v>
      </c>
      <c r="F31" s="275">
        <v>0.71599999999999997</v>
      </c>
      <c r="G31" s="275">
        <v>5</v>
      </c>
      <c r="J31" s="275">
        <v>3381</v>
      </c>
      <c r="K31" s="275">
        <v>0</v>
      </c>
      <c r="L31" s="275">
        <v>68.400321300000002</v>
      </c>
      <c r="M31" s="275">
        <v>66.87</v>
      </c>
      <c r="R31" s="275">
        <v>65.816999999999993</v>
      </c>
      <c r="S31" s="275" t="s">
        <v>935</v>
      </c>
      <c r="T31" s="275" t="s">
        <v>946</v>
      </c>
      <c r="U31" s="275" t="s">
        <v>947</v>
      </c>
      <c r="V31" s="275">
        <v>1.1056589999999999</v>
      </c>
      <c r="X31" s="275">
        <v>1.1782884</v>
      </c>
    </row>
    <row r="32" spans="1:25" x14ac:dyDescent="0.2">
      <c r="A32" s="275" t="s">
        <v>559</v>
      </c>
      <c r="B32" s="275">
        <v>7</v>
      </c>
      <c r="C32" s="275" t="s">
        <v>560</v>
      </c>
      <c r="D32" s="275" t="s">
        <v>391</v>
      </c>
      <c r="E32" s="275" t="s">
        <v>948</v>
      </c>
      <c r="F32" s="275">
        <v>0.73499999999999999</v>
      </c>
      <c r="G32" s="275">
        <v>1</v>
      </c>
      <c r="H32" s="275">
        <v>2949</v>
      </c>
      <c r="I32" s="275">
        <v>1.2999999999999999E-2</v>
      </c>
      <c r="L32" s="275">
        <v>12.016241000000001</v>
      </c>
      <c r="M32" s="275">
        <v>58.162999999999997</v>
      </c>
      <c r="N32" s="275">
        <v>57.719000000000001</v>
      </c>
      <c r="O32" s="275" t="s">
        <v>949</v>
      </c>
      <c r="P32" s="275" t="s">
        <v>731</v>
      </c>
      <c r="Q32" s="275" t="s">
        <v>950</v>
      </c>
      <c r="W32" s="275">
        <v>0.366477</v>
      </c>
      <c r="Y32" s="275">
        <v>0.73000379999999998</v>
      </c>
    </row>
    <row r="33" spans="1:25" x14ac:dyDescent="0.2">
      <c r="A33" s="275" t="s">
        <v>559</v>
      </c>
      <c r="B33" s="275">
        <v>7</v>
      </c>
      <c r="C33" s="275" t="s">
        <v>560</v>
      </c>
      <c r="D33" s="275" t="s">
        <v>391</v>
      </c>
      <c r="E33" s="275" t="s">
        <v>948</v>
      </c>
      <c r="F33" s="275">
        <v>0.73499999999999999</v>
      </c>
      <c r="G33" s="275">
        <v>2</v>
      </c>
      <c r="H33" s="275">
        <v>2948</v>
      </c>
      <c r="I33" s="275">
        <v>0</v>
      </c>
      <c r="L33" s="275">
        <v>12.018788300000001</v>
      </c>
      <c r="M33" s="275">
        <v>58.176000000000002</v>
      </c>
      <c r="N33" s="275">
        <v>57.731999999999999</v>
      </c>
      <c r="O33" s="275" t="s">
        <v>949</v>
      </c>
      <c r="P33" s="275" t="s">
        <v>712</v>
      </c>
      <c r="Q33" s="275" t="s">
        <v>755</v>
      </c>
      <c r="W33" s="275">
        <v>0.36647200000000002</v>
      </c>
      <c r="Y33" s="275">
        <v>0.72999460000000005</v>
      </c>
    </row>
    <row r="34" spans="1:25" x14ac:dyDescent="0.2">
      <c r="A34" s="275" t="s">
        <v>559</v>
      </c>
      <c r="B34" s="275">
        <v>7</v>
      </c>
      <c r="C34" s="275" t="s">
        <v>560</v>
      </c>
      <c r="D34" s="275" t="s">
        <v>391</v>
      </c>
      <c r="E34" s="275" t="s">
        <v>948</v>
      </c>
      <c r="F34" s="275">
        <v>0.73499999999999999</v>
      </c>
      <c r="G34" s="275">
        <v>3</v>
      </c>
      <c r="H34" s="275">
        <v>2342</v>
      </c>
      <c r="I34" s="275">
        <v>28.475000000000001</v>
      </c>
      <c r="L34" s="275">
        <v>10.609810700000001</v>
      </c>
      <c r="M34" s="275">
        <v>51.356000000000002</v>
      </c>
      <c r="N34" s="275">
        <v>50.951000000000001</v>
      </c>
      <c r="O34" s="275" t="s">
        <v>945</v>
      </c>
      <c r="P34" s="275" t="s">
        <v>712</v>
      </c>
      <c r="Q34" s="275" t="s">
        <v>751</v>
      </c>
      <c r="W34" s="275">
        <v>0.37686799999999998</v>
      </c>
      <c r="Y34" s="275">
        <v>0.75078109999999998</v>
      </c>
    </row>
    <row r="35" spans="1:25" x14ac:dyDescent="0.2">
      <c r="A35" s="275" t="s">
        <v>559</v>
      </c>
      <c r="B35" s="275">
        <v>7</v>
      </c>
      <c r="C35" s="275" t="s">
        <v>560</v>
      </c>
      <c r="D35" s="275" t="s">
        <v>391</v>
      </c>
      <c r="E35" s="275" t="s">
        <v>948</v>
      </c>
      <c r="F35" s="275">
        <v>0.73499999999999999</v>
      </c>
      <c r="G35" s="275">
        <v>4</v>
      </c>
      <c r="J35" s="275">
        <v>1901</v>
      </c>
      <c r="K35" s="275">
        <v>37.264000000000003</v>
      </c>
      <c r="L35" s="275">
        <v>45.590360599999997</v>
      </c>
      <c r="M35" s="275">
        <v>45.753</v>
      </c>
      <c r="R35" s="275">
        <v>45.014000000000003</v>
      </c>
      <c r="S35" s="275" t="s">
        <v>621</v>
      </c>
      <c r="T35" s="275" t="s">
        <v>622</v>
      </c>
      <c r="U35" s="275" t="s">
        <v>929</v>
      </c>
      <c r="V35" s="275">
        <v>1.146388</v>
      </c>
      <c r="X35" s="275">
        <v>1.2193725</v>
      </c>
    </row>
    <row r="36" spans="1:25" x14ac:dyDescent="0.2">
      <c r="A36" s="275" t="s">
        <v>559</v>
      </c>
      <c r="B36" s="275">
        <v>7</v>
      </c>
      <c r="C36" s="275" t="s">
        <v>560</v>
      </c>
      <c r="D36" s="275" t="s">
        <v>391</v>
      </c>
      <c r="E36" s="275" t="s">
        <v>948</v>
      </c>
      <c r="F36" s="275">
        <v>0.73499999999999999</v>
      </c>
      <c r="G36" s="275">
        <v>5</v>
      </c>
      <c r="J36" s="275">
        <v>3399</v>
      </c>
      <c r="K36" s="275">
        <v>0</v>
      </c>
      <c r="L36" s="275">
        <v>66.917809199999994</v>
      </c>
      <c r="M36" s="275">
        <v>67.156000000000006</v>
      </c>
      <c r="R36" s="275">
        <v>66.099000000000004</v>
      </c>
      <c r="S36" s="275" t="s">
        <v>935</v>
      </c>
      <c r="T36" s="275" t="s">
        <v>951</v>
      </c>
      <c r="U36" s="275" t="s">
        <v>937</v>
      </c>
      <c r="V36" s="275">
        <v>1.1056589999999999</v>
      </c>
      <c r="X36" s="275">
        <v>1.1782348</v>
      </c>
    </row>
    <row r="37" spans="1:25" x14ac:dyDescent="0.2">
      <c r="A37" s="275" t="s">
        <v>529</v>
      </c>
      <c r="B37" s="275">
        <v>8</v>
      </c>
      <c r="C37" s="275" t="s">
        <v>530</v>
      </c>
      <c r="D37" s="275" t="s">
        <v>355</v>
      </c>
      <c r="E37" s="275" t="s">
        <v>952</v>
      </c>
      <c r="F37" s="275">
        <v>0.76</v>
      </c>
      <c r="G37" s="275">
        <v>1</v>
      </c>
      <c r="H37" s="275">
        <v>2968</v>
      </c>
      <c r="I37" s="275">
        <v>2.3E-2</v>
      </c>
      <c r="L37" s="275">
        <v>11.697786300000001</v>
      </c>
      <c r="M37" s="275">
        <v>58.548000000000002</v>
      </c>
      <c r="N37" s="275">
        <v>58.100999999999999</v>
      </c>
      <c r="O37" s="275" t="s">
        <v>953</v>
      </c>
      <c r="P37" s="275" t="s">
        <v>712</v>
      </c>
      <c r="Q37" s="275" t="s">
        <v>716</v>
      </c>
      <c r="W37" s="275">
        <v>0.366481</v>
      </c>
      <c r="Y37" s="275">
        <v>0.72996329999999998</v>
      </c>
    </row>
    <row r="38" spans="1:25" x14ac:dyDescent="0.2">
      <c r="A38" s="275" t="s">
        <v>529</v>
      </c>
      <c r="B38" s="275">
        <v>8</v>
      </c>
      <c r="C38" s="275" t="s">
        <v>530</v>
      </c>
      <c r="D38" s="275" t="s">
        <v>355</v>
      </c>
      <c r="E38" s="275" t="s">
        <v>952</v>
      </c>
      <c r="F38" s="275">
        <v>0.76</v>
      </c>
      <c r="G38" s="275">
        <v>2</v>
      </c>
      <c r="H38" s="275">
        <v>2967</v>
      </c>
      <c r="I38" s="275">
        <v>0</v>
      </c>
      <c r="L38" s="275">
        <v>11.691274200000001</v>
      </c>
      <c r="M38" s="275">
        <v>58.515000000000001</v>
      </c>
      <c r="N38" s="275">
        <v>58.067999999999998</v>
      </c>
      <c r="O38" s="275" t="s">
        <v>953</v>
      </c>
      <c r="P38" s="275" t="s">
        <v>712</v>
      </c>
      <c r="Q38" s="275" t="s">
        <v>954</v>
      </c>
      <c r="W38" s="275">
        <v>0.36647200000000002</v>
      </c>
      <c r="Y38" s="275">
        <v>0.7299464</v>
      </c>
    </row>
    <row r="39" spans="1:25" x14ac:dyDescent="0.2">
      <c r="A39" s="275" t="s">
        <v>529</v>
      </c>
      <c r="B39" s="275">
        <v>8</v>
      </c>
      <c r="C39" s="275" t="s">
        <v>530</v>
      </c>
      <c r="D39" s="275" t="s">
        <v>355</v>
      </c>
      <c r="E39" s="275" t="s">
        <v>952</v>
      </c>
      <c r="F39" s="275">
        <v>0.76</v>
      </c>
      <c r="G39" s="275">
        <v>3</v>
      </c>
      <c r="H39" s="275">
        <v>3044</v>
      </c>
      <c r="I39" s="275">
        <v>7.468</v>
      </c>
      <c r="L39" s="275">
        <v>13.1989862</v>
      </c>
      <c r="M39" s="275">
        <v>66.061000000000007</v>
      </c>
      <c r="N39" s="275">
        <v>65.55</v>
      </c>
      <c r="O39" s="275" t="s">
        <v>949</v>
      </c>
      <c r="P39" s="275" t="s">
        <v>712</v>
      </c>
      <c r="Q39" s="275" t="s">
        <v>754</v>
      </c>
      <c r="W39" s="275">
        <v>0.369199</v>
      </c>
      <c r="Y39" s="275">
        <v>0.73539750000000004</v>
      </c>
    </row>
    <row r="40" spans="1:25" x14ac:dyDescent="0.2">
      <c r="A40" s="275" t="s">
        <v>529</v>
      </c>
      <c r="B40" s="275">
        <v>8</v>
      </c>
      <c r="C40" s="275" t="s">
        <v>530</v>
      </c>
      <c r="D40" s="275" t="s">
        <v>355</v>
      </c>
      <c r="E40" s="275" t="s">
        <v>952</v>
      </c>
      <c r="F40" s="275">
        <v>0.76</v>
      </c>
      <c r="G40" s="275">
        <v>4</v>
      </c>
      <c r="J40" s="275">
        <v>2192</v>
      </c>
      <c r="K40" s="275">
        <v>-4.0419999999999998</v>
      </c>
      <c r="L40" s="275">
        <v>50.8943966</v>
      </c>
      <c r="M40" s="275">
        <v>52.813000000000002</v>
      </c>
      <c r="R40" s="275">
        <v>51.982999999999997</v>
      </c>
      <c r="S40" s="275" t="s">
        <v>621</v>
      </c>
      <c r="T40" s="275" t="s">
        <v>622</v>
      </c>
      <c r="U40" s="275" t="s">
        <v>929</v>
      </c>
      <c r="V40" s="275">
        <v>1.1012390000000001</v>
      </c>
      <c r="X40" s="275">
        <v>1.173807</v>
      </c>
    </row>
    <row r="41" spans="1:25" x14ac:dyDescent="0.2">
      <c r="A41" s="275" t="s">
        <v>529</v>
      </c>
      <c r="B41" s="275">
        <v>8</v>
      </c>
      <c r="C41" s="275" t="s">
        <v>530</v>
      </c>
      <c r="D41" s="275" t="s">
        <v>355</v>
      </c>
      <c r="E41" s="275" t="s">
        <v>952</v>
      </c>
      <c r="F41" s="275">
        <v>0.76</v>
      </c>
      <c r="G41" s="275">
        <v>5</v>
      </c>
      <c r="J41" s="275">
        <v>3402</v>
      </c>
      <c r="K41" s="275">
        <v>0</v>
      </c>
      <c r="L41" s="275">
        <v>64.907908899999995</v>
      </c>
      <c r="M41" s="275">
        <v>67.355000000000004</v>
      </c>
      <c r="R41" s="275">
        <v>66.295000000000002</v>
      </c>
      <c r="S41" s="275" t="s">
        <v>658</v>
      </c>
      <c r="T41" s="275" t="s">
        <v>951</v>
      </c>
      <c r="U41" s="275" t="s">
        <v>947</v>
      </c>
      <c r="V41" s="275">
        <v>1.1056589999999999</v>
      </c>
      <c r="X41" s="275">
        <v>1.1780687000000001</v>
      </c>
    </row>
    <row r="42" spans="1:25" x14ac:dyDescent="0.2">
      <c r="A42" s="275" t="s">
        <v>531</v>
      </c>
      <c r="B42" s="275">
        <v>9</v>
      </c>
      <c r="C42" s="275" t="s">
        <v>532</v>
      </c>
      <c r="D42" s="275" t="s">
        <v>355</v>
      </c>
      <c r="E42" s="275" t="s">
        <v>672</v>
      </c>
      <c r="F42" s="275">
        <v>0.72599999999999998</v>
      </c>
      <c r="G42" s="275">
        <v>1</v>
      </c>
      <c r="H42" s="275">
        <v>2961</v>
      </c>
      <c r="I42" s="275">
        <v>2.9000000000000001E-2</v>
      </c>
      <c r="L42" s="275">
        <v>12.21979</v>
      </c>
      <c r="M42" s="275">
        <v>58.423999999999999</v>
      </c>
      <c r="N42" s="275">
        <v>57.978000000000002</v>
      </c>
      <c r="O42" s="275" t="s">
        <v>955</v>
      </c>
      <c r="P42" s="275" t="s">
        <v>956</v>
      </c>
      <c r="Q42" s="275" t="s">
        <v>957</v>
      </c>
      <c r="W42" s="275">
        <v>0.366483</v>
      </c>
      <c r="Y42" s="275">
        <v>0.72999709999999995</v>
      </c>
    </row>
    <row r="43" spans="1:25" x14ac:dyDescent="0.2">
      <c r="A43" s="275" t="s">
        <v>531</v>
      </c>
      <c r="B43" s="275">
        <v>9</v>
      </c>
      <c r="C43" s="275" t="s">
        <v>532</v>
      </c>
      <c r="D43" s="275" t="s">
        <v>355</v>
      </c>
      <c r="E43" s="275" t="s">
        <v>672</v>
      </c>
      <c r="F43" s="275">
        <v>0.72599999999999998</v>
      </c>
      <c r="G43" s="275">
        <v>2</v>
      </c>
      <c r="H43" s="275">
        <v>2958</v>
      </c>
      <c r="I43" s="275">
        <v>0</v>
      </c>
      <c r="L43" s="275">
        <v>12.227770899999999</v>
      </c>
      <c r="M43" s="275">
        <v>58.462000000000003</v>
      </c>
      <c r="N43" s="275">
        <v>58.015999999999998</v>
      </c>
      <c r="O43" s="275" t="s">
        <v>958</v>
      </c>
      <c r="P43" s="275" t="s">
        <v>959</v>
      </c>
      <c r="Q43" s="275" t="s">
        <v>793</v>
      </c>
      <c r="W43" s="275">
        <v>0.36647200000000002</v>
      </c>
      <c r="Y43" s="275">
        <v>0.72997590000000001</v>
      </c>
    </row>
    <row r="44" spans="1:25" x14ac:dyDescent="0.2">
      <c r="A44" s="275" t="s">
        <v>531</v>
      </c>
      <c r="B44" s="275">
        <v>9</v>
      </c>
      <c r="C44" s="275" t="s">
        <v>532</v>
      </c>
      <c r="D44" s="275" t="s">
        <v>355</v>
      </c>
      <c r="E44" s="275" t="s">
        <v>672</v>
      </c>
      <c r="F44" s="275">
        <v>0.72599999999999998</v>
      </c>
      <c r="G44" s="275">
        <v>3</v>
      </c>
      <c r="H44" s="275">
        <v>2869</v>
      </c>
      <c r="I44" s="275">
        <v>7.5069999999999997</v>
      </c>
      <c r="L44" s="275">
        <v>13.0457676</v>
      </c>
      <c r="M44" s="275">
        <v>62.372999999999998</v>
      </c>
      <c r="N44" s="275">
        <v>61.890999999999998</v>
      </c>
      <c r="O44" s="275" t="s">
        <v>955</v>
      </c>
      <c r="P44" s="275" t="s">
        <v>959</v>
      </c>
      <c r="Q44" s="275" t="s">
        <v>741</v>
      </c>
      <c r="W44" s="275">
        <v>0.36921300000000001</v>
      </c>
      <c r="Y44" s="275">
        <v>0.73545579999999999</v>
      </c>
    </row>
    <row r="45" spans="1:25" x14ac:dyDescent="0.2">
      <c r="A45" s="275" t="s">
        <v>531</v>
      </c>
      <c r="B45" s="275">
        <v>9</v>
      </c>
      <c r="C45" s="275" t="s">
        <v>532</v>
      </c>
      <c r="D45" s="275" t="s">
        <v>355</v>
      </c>
      <c r="E45" s="275" t="s">
        <v>672</v>
      </c>
      <c r="F45" s="275">
        <v>0.72599999999999998</v>
      </c>
      <c r="G45" s="275">
        <v>4</v>
      </c>
      <c r="J45" s="275">
        <v>2068</v>
      </c>
      <c r="K45" s="275">
        <v>-4.1449999999999996</v>
      </c>
      <c r="L45" s="275">
        <v>50.225195999999997</v>
      </c>
      <c r="M45" s="275">
        <v>49.786999999999999</v>
      </c>
      <c r="R45" s="275">
        <v>49.005000000000003</v>
      </c>
      <c r="S45" s="275" t="s">
        <v>621</v>
      </c>
      <c r="T45" s="275" t="s">
        <v>622</v>
      </c>
      <c r="U45" s="275" t="s">
        <v>929</v>
      </c>
      <c r="V45" s="275">
        <v>1.101126</v>
      </c>
      <c r="X45" s="275">
        <v>1.1738713000000001</v>
      </c>
    </row>
    <row r="46" spans="1:25" x14ac:dyDescent="0.2">
      <c r="A46" s="275" t="s">
        <v>531</v>
      </c>
      <c r="B46" s="275">
        <v>9</v>
      </c>
      <c r="C46" s="275" t="s">
        <v>532</v>
      </c>
      <c r="D46" s="275" t="s">
        <v>355</v>
      </c>
      <c r="E46" s="275" t="s">
        <v>672</v>
      </c>
      <c r="F46" s="275">
        <v>0.72599999999999998</v>
      </c>
      <c r="G46" s="275">
        <v>5</v>
      </c>
      <c r="J46" s="275">
        <v>3367</v>
      </c>
      <c r="K46" s="275">
        <v>0</v>
      </c>
      <c r="L46" s="275">
        <v>67.261358599999994</v>
      </c>
      <c r="M46" s="275">
        <v>66.674000000000007</v>
      </c>
      <c r="R46" s="275">
        <v>65.625</v>
      </c>
      <c r="S46" s="275" t="s">
        <v>647</v>
      </c>
      <c r="T46" s="275" t="s">
        <v>936</v>
      </c>
      <c r="U46" s="275" t="s">
        <v>960</v>
      </c>
      <c r="V46" s="275">
        <v>1.1056589999999999</v>
      </c>
      <c r="X46" s="275">
        <v>1.1782630999999999</v>
      </c>
    </row>
    <row r="47" spans="1:25" x14ac:dyDescent="0.2">
      <c r="A47" s="275" t="s">
        <v>421</v>
      </c>
      <c r="B47" s="275">
        <v>10</v>
      </c>
      <c r="C47" s="275" t="s">
        <v>422</v>
      </c>
      <c r="D47" s="275" t="s">
        <v>423</v>
      </c>
      <c r="E47" s="275" t="s">
        <v>677</v>
      </c>
      <c r="F47" s="275">
        <v>0.86</v>
      </c>
      <c r="G47" s="275">
        <v>1</v>
      </c>
      <c r="H47" s="275">
        <v>2932</v>
      </c>
      <c r="I47" s="275">
        <v>0.02</v>
      </c>
      <c r="L47" s="275">
        <v>10.2030653</v>
      </c>
      <c r="M47" s="275">
        <v>57.786000000000001</v>
      </c>
      <c r="N47" s="275">
        <v>57.344999999999999</v>
      </c>
      <c r="O47" s="275" t="s">
        <v>961</v>
      </c>
      <c r="P47" s="275" t="s">
        <v>962</v>
      </c>
      <c r="Q47" s="275" t="s">
        <v>963</v>
      </c>
      <c r="W47" s="275">
        <v>0.366479</v>
      </c>
      <c r="Y47" s="275">
        <v>0.73001850000000001</v>
      </c>
    </row>
    <row r="48" spans="1:25" x14ac:dyDescent="0.2">
      <c r="A48" s="275" t="s">
        <v>421</v>
      </c>
      <c r="B48" s="275">
        <v>10</v>
      </c>
      <c r="C48" s="275" t="s">
        <v>422</v>
      </c>
      <c r="D48" s="275" t="s">
        <v>423</v>
      </c>
      <c r="E48" s="275" t="s">
        <v>677</v>
      </c>
      <c r="F48" s="275">
        <v>0.86</v>
      </c>
      <c r="G48" s="275">
        <v>2</v>
      </c>
      <c r="H48" s="275">
        <v>2918</v>
      </c>
      <c r="I48" s="275">
        <v>0</v>
      </c>
      <c r="L48" s="275">
        <v>10.185756100000001</v>
      </c>
      <c r="M48" s="275">
        <v>57.688000000000002</v>
      </c>
      <c r="N48" s="275">
        <v>57.247999999999998</v>
      </c>
      <c r="O48" s="275" t="s">
        <v>964</v>
      </c>
      <c r="P48" s="275" t="s">
        <v>965</v>
      </c>
      <c r="Q48" s="275" t="s">
        <v>776</v>
      </c>
      <c r="W48" s="275">
        <v>0.36647200000000002</v>
      </c>
      <c r="Y48" s="275">
        <v>0.73000379999999998</v>
      </c>
    </row>
    <row r="49" spans="1:25" x14ac:dyDescent="0.2">
      <c r="A49" s="275" t="s">
        <v>421</v>
      </c>
      <c r="B49" s="275">
        <v>10</v>
      </c>
      <c r="C49" s="275" t="s">
        <v>422</v>
      </c>
      <c r="D49" s="275" t="s">
        <v>423</v>
      </c>
      <c r="E49" s="275" t="s">
        <v>677</v>
      </c>
      <c r="F49" s="275">
        <v>0.86</v>
      </c>
      <c r="G49" s="275">
        <v>3</v>
      </c>
      <c r="H49" s="275">
        <v>2623</v>
      </c>
      <c r="I49" s="275">
        <v>14.541</v>
      </c>
      <c r="L49" s="275">
        <v>9.9731854000000002</v>
      </c>
      <c r="M49" s="275">
        <v>56.484000000000002</v>
      </c>
      <c r="N49" s="275">
        <v>56.045000000000002</v>
      </c>
      <c r="O49" s="275" t="s">
        <v>964</v>
      </c>
      <c r="P49" s="275" t="s">
        <v>965</v>
      </c>
      <c r="Q49" s="275" t="s">
        <v>753</v>
      </c>
      <c r="W49" s="275">
        <v>0.37178099999999997</v>
      </c>
      <c r="Y49" s="275">
        <v>0.74061909999999997</v>
      </c>
    </row>
    <row r="50" spans="1:25" x14ac:dyDescent="0.2">
      <c r="A50" s="275" t="s">
        <v>421</v>
      </c>
      <c r="B50" s="275">
        <v>10</v>
      </c>
      <c r="C50" s="275" t="s">
        <v>422</v>
      </c>
      <c r="D50" s="275" t="s">
        <v>423</v>
      </c>
      <c r="E50" s="275" t="s">
        <v>677</v>
      </c>
      <c r="F50" s="275">
        <v>0.86</v>
      </c>
      <c r="G50" s="275">
        <v>4</v>
      </c>
      <c r="J50" s="275">
        <v>2322</v>
      </c>
      <c r="K50" s="275">
        <v>-12.548</v>
      </c>
      <c r="L50" s="275">
        <v>47.570506700000003</v>
      </c>
      <c r="M50" s="275">
        <v>55.859000000000002</v>
      </c>
      <c r="R50" s="275">
        <v>54.985999999999997</v>
      </c>
      <c r="S50" s="275" t="s">
        <v>621</v>
      </c>
      <c r="T50" s="275" t="s">
        <v>659</v>
      </c>
      <c r="U50" s="275" t="s">
        <v>623</v>
      </c>
      <c r="V50" s="275">
        <v>1.091936</v>
      </c>
      <c r="X50" s="275">
        <v>1.1648464999999999</v>
      </c>
    </row>
    <row r="51" spans="1:25" x14ac:dyDescent="0.2">
      <c r="A51" s="275" t="s">
        <v>421</v>
      </c>
      <c r="B51" s="275">
        <v>10</v>
      </c>
      <c r="C51" s="275" t="s">
        <v>422</v>
      </c>
      <c r="D51" s="275" t="s">
        <v>423</v>
      </c>
      <c r="E51" s="275" t="s">
        <v>677</v>
      </c>
      <c r="F51" s="275">
        <v>0.86</v>
      </c>
      <c r="G51" s="275">
        <v>5</v>
      </c>
      <c r="J51" s="275">
        <v>3337</v>
      </c>
      <c r="K51" s="275">
        <v>0</v>
      </c>
      <c r="L51" s="275">
        <v>56.249278599999997</v>
      </c>
      <c r="M51" s="275">
        <v>66.05</v>
      </c>
      <c r="R51" s="275">
        <v>65.010000000000005</v>
      </c>
      <c r="S51" s="275" t="s">
        <v>935</v>
      </c>
      <c r="T51" s="275" t="s">
        <v>936</v>
      </c>
      <c r="U51" s="275" t="s">
        <v>937</v>
      </c>
      <c r="V51" s="275">
        <v>1.1056589999999999</v>
      </c>
      <c r="X51" s="275">
        <v>1.1784758</v>
      </c>
    </row>
    <row r="52" spans="1:25" x14ac:dyDescent="0.2">
      <c r="A52" s="275" t="s">
        <v>424</v>
      </c>
      <c r="B52" s="275">
        <v>11</v>
      </c>
      <c r="C52" s="275" t="s">
        <v>425</v>
      </c>
      <c r="D52" s="275" t="s">
        <v>426</v>
      </c>
      <c r="E52" s="275" t="s">
        <v>684</v>
      </c>
      <c r="F52" s="275">
        <v>0.77</v>
      </c>
      <c r="G52" s="275">
        <v>1</v>
      </c>
      <c r="H52" s="275">
        <v>2909</v>
      </c>
      <c r="I52" s="275">
        <v>4.0000000000000001E-3</v>
      </c>
      <c r="L52" s="275">
        <v>11.3219922</v>
      </c>
      <c r="M52" s="275">
        <v>57.411999999999999</v>
      </c>
      <c r="N52" s="275">
        <v>56.975000000000001</v>
      </c>
      <c r="O52" s="275" t="s">
        <v>966</v>
      </c>
      <c r="P52" s="275" t="s">
        <v>967</v>
      </c>
      <c r="Q52" s="275" t="s">
        <v>741</v>
      </c>
      <c r="W52" s="275">
        <v>0.36647299999999999</v>
      </c>
      <c r="Y52" s="275">
        <v>0.73003720000000005</v>
      </c>
    </row>
    <row r="53" spans="1:25" x14ac:dyDescent="0.2">
      <c r="A53" s="275" t="s">
        <v>424</v>
      </c>
      <c r="B53" s="275">
        <v>11</v>
      </c>
      <c r="C53" s="275" t="s">
        <v>425</v>
      </c>
      <c r="D53" s="275" t="s">
        <v>426</v>
      </c>
      <c r="E53" s="275" t="s">
        <v>684</v>
      </c>
      <c r="F53" s="275">
        <v>0.77</v>
      </c>
      <c r="G53" s="275">
        <v>2</v>
      </c>
      <c r="H53" s="275">
        <v>2910</v>
      </c>
      <c r="I53" s="275">
        <v>0</v>
      </c>
      <c r="L53" s="275">
        <v>11.3192799</v>
      </c>
      <c r="M53" s="275">
        <v>57.399000000000001</v>
      </c>
      <c r="N53" s="275">
        <v>56.960999999999999</v>
      </c>
      <c r="O53" s="275" t="s">
        <v>968</v>
      </c>
      <c r="P53" s="275" t="s">
        <v>967</v>
      </c>
      <c r="Q53" s="275" t="s">
        <v>768</v>
      </c>
      <c r="W53" s="275">
        <v>0.36647200000000002</v>
      </c>
      <c r="Y53" s="275">
        <v>0.73003439999999997</v>
      </c>
    </row>
    <row r="54" spans="1:25" x14ac:dyDescent="0.2">
      <c r="A54" s="275" t="s">
        <v>424</v>
      </c>
      <c r="B54" s="275">
        <v>11</v>
      </c>
      <c r="C54" s="275" t="s">
        <v>425</v>
      </c>
      <c r="D54" s="275" t="s">
        <v>426</v>
      </c>
      <c r="E54" s="275" t="s">
        <v>684</v>
      </c>
      <c r="F54" s="275">
        <v>0.77</v>
      </c>
      <c r="G54" s="275">
        <v>3</v>
      </c>
      <c r="H54" s="275">
        <v>2286</v>
      </c>
      <c r="I54" s="275">
        <v>14.394</v>
      </c>
      <c r="L54" s="275">
        <v>9.7454110000000007</v>
      </c>
      <c r="M54" s="275">
        <v>49.417999999999999</v>
      </c>
      <c r="N54" s="275">
        <v>49.033999999999999</v>
      </c>
      <c r="O54" s="275" t="s">
        <v>966</v>
      </c>
      <c r="P54" s="275" t="s">
        <v>967</v>
      </c>
      <c r="Q54" s="275" t="s">
        <v>757</v>
      </c>
      <c r="W54" s="275">
        <v>0.371728</v>
      </c>
      <c r="Y54" s="275">
        <v>0.7405427</v>
      </c>
    </row>
    <row r="55" spans="1:25" x14ac:dyDescent="0.2">
      <c r="A55" s="275" t="s">
        <v>424</v>
      </c>
      <c r="B55" s="275">
        <v>11</v>
      </c>
      <c r="C55" s="275" t="s">
        <v>425</v>
      </c>
      <c r="D55" s="275" t="s">
        <v>426</v>
      </c>
      <c r="E55" s="275" t="s">
        <v>684</v>
      </c>
      <c r="F55" s="275">
        <v>0.77</v>
      </c>
      <c r="G55" s="275">
        <v>4</v>
      </c>
      <c r="J55" s="275">
        <v>2216</v>
      </c>
      <c r="K55" s="275">
        <v>-11.824999999999999</v>
      </c>
      <c r="L55" s="275">
        <v>50.7138074</v>
      </c>
      <c r="M55" s="275">
        <v>53.317999999999998</v>
      </c>
      <c r="R55" s="275">
        <v>52.484000000000002</v>
      </c>
      <c r="S55" s="275" t="s">
        <v>969</v>
      </c>
      <c r="T55" s="275" t="s">
        <v>659</v>
      </c>
      <c r="U55" s="275" t="s">
        <v>623</v>
      </c>
      <c r="V55" s="275">
        <v>1.092727</v>
      </c>
      <c r="X55" s="275">
        <v>1.1655721999999999</v>
      </c>
    </row>
    <row r="56" spans="1:25" x14ac:dyDescent="0.2">
      <c r="A56" s="275" t="s">
        <v>424</v>
      </c>
      <c r="B56" s="275">
        <v>11</v>
      </c>
      <c r="C56" s="275" t="s">
        <v>425</v>
      </c>
      <c r="D56" s="275" t="s">
        <v>426</v>
      </c>
      <c r="E56" s="275" t="s">
        <v>684</v>
      </c>
      <c r="F56" s="275">
        <v>0.77</v>
      </c>
      <c r="G56" s="275">
        <v>5</v>
      </c>
      <c r="J56" s="275">
        <v>3354</v>
      </c>
      <c r="K56" s="275">
        <v>0</v>
      </c>
      <c r="L56" s="275">
        <v>63.078751199999999</v>
      </c>
      <c r="M56" s="275">
        <v>66.317999999999998</v>
      </c>
      <c r="R56" s="275">
        <v>65.274000000000001</v>
      </c>
      <c r="S56" s="275" t="s">
        <v>647</v>
      </c>
      <c r="T56" s="275" t="s">
        <v>936</v>
      </c>
      <c r="U56" s="275" t="s">
        <v>960</v>
      </c>
      <c r="V56" s="275">
        <v>1.1056589999999999</v>
      </c>
      <c r="X56" s="275">
        <v>1.1784135</v>
      </c>
    </row>
    <row r="57" spans="1:25" x14ac:dyDescent="0.2">
      <c r="A57" s="275" t="s">
        <v>427</v>
      </c>
      <c r="B57" s="275">
        <v>12</v>
      </c>
      <c r="C57" s="275" t="s">
        <v>428</v>
      </c>
      <c r="D57" s="275" t="s">
        <v>429</v>
      </c>
      <c r="E57" s="275" t="s">
        <v>49</v>
      </c>
      <c r="F57" s="275">
        <v>0.8</v>
      </c>
      <c r="G57" s="275">
        <v>1</v>
      </c>
      <c r="H57" s="275">
        <v>2925</v>
      </c>
      <c r="I57" s="275">
        <v>-7.0000000000000001E-3</v>
      </c>
      <c r="L57" s="275">
        <v>10.954976500000001</v>
      </c>
      <c r="M57" s="275">
        <v>57.716000000000001</v>
      </c>
      <c r="N57" s="275">
        <v>57.274999999999999</v>
      </c>
      <c r="O57" s="275" t="s">
        <v>968</v>
      </c>
      <c r="P57" s="275" t="s">
        <v>967</v>
      </c>
      <c r="Q57" s="275" t="s">
        <v>748</v>
      </c>
      <c r="W57" s="275">
        <v>0.36647000000000002</v>
      </c>
      <c r="Y57" s="275">
        <v>0.73003859999999998</v>
      </c>
    </row>
    <row r="58" spans="1:25" x14ac:dyDescent="0.2">
      <c r="A58" s="275" t="s">
        <v>427</v>
      </c>
      <c r="B58" s="275">
        <v>12</v>
      </c>
      <c r="C58" s="275" t="s">
        <v>428</v>
      </c>
      <c r="D58" s="275" t="s">
        <v>429</v>
      </c>
      <c r="E58" s="275" t="s">
        <v>49</v>
      </c>
      <c r="F58" s="275">
        <v>0.8</v>
      </c>
      <c r="G58" s="275">
        <v>2</v>
      </c>
      <c r="H58" s="275">
        <v>2924</v>
      </c>
      <c r="I58" s="275">
        <v>0</v>
      </c>
      <c r="L58" s="275">
        <v>10.9489549</v>
      </c>
      <c r="M58" s="275">
        <v>57.683999999999997</v>
      </c>
      <c r="N58" s="275">
        <v>57.244</v>
      </c>
      <c r="O58" s="275" t="s">
        <v>968</v>
      </c>
      <c r="P58" s="275" t="s">
        <v>970</v>
      </c>
      <c r="Q58" s="275" t="s">
        <v>971</v>
      </c>
      <c r="W58" s="275">
        <v>0.36647200000000002</v>
      </c>
      <c r="Y58" s="275">
        <v>0.73004329999999995</v>
      </c>
    </row>
    <row r="59" spans="1:25" x14ac:dyDescent="0.2">
      <c r="A59" s="275" t="s">
        <v>427</v>
      </c>
      <c r="B59" s="275">
        <v>12</v>
      </c>
      <c r="C59" s="275" t="s">
        <v>428</v>
      </c>
      <c r="D59" s="275" t="s">
        <v>429</v>
      </c>
      <c r="E59" s="275" t="s">
        <v>49</v>
      </c>
      <c r="F59" s="275">
        <v>0.8</v>
      </c>
      <c r="G59" s="275">
        <v>3</v>
      </c>
      <c r="H59" s="275">
        <v>2207</v>
      </c>
      <c r="I59" s="275">
        <v>13.598000000000001</v>
      </c>
      <c r="L59" s="275">
        <v>9.0882083999999992</v>
      </c>
      <c r="M59" s="275">
        <v>47.881</v>
      </c>
      <c r="N59" s="275">
        <v>47.509</v>
      </c>
      <c r="O59" s="275" t="s">
        <v>966</v>
      </c>
      <c r="P59" s="275" t="s">
        <v>970</v>
      </c>
      <c r="Q59" s="275" t="s">
        <v>972</v>
      </c>
      <c r="W59" s="275">
        <v>0.37143700000000002</v>
      </c>
      <c r="Y59" s="275">
        <v>0.73997060000000003</v>
      </c>
    </row>
    <row r="60" spans="1:25" x14ac:dyDescent="0.2">
      <c r="A60" s="275" t="s">
        <v>427</v>
      </c>
      <c r="B60" s="275">
        <v>12</v>
      </c>
      <c r="C60" s="275" t="s">
        <v>428</v>
      </c>
      <c r="D60" s="275" t="s">
        <v>429</v>
      </c>
      <c r="E60" s="275" t="s">
        <v>49</v>
      </c>
      <c r="F60" s="275">
        <v>0.8</v>
      </c>
      <c r="G60" s="275">
        <v>4</v>
      </c>
      <c r="J60" s="275">
        <v>1951</v>
      </c>
      <c r="K60" s="275">
        <v>-12.744</v>
      </c>
      <c r="L60" s="275">
        <v>42.723966500000003</v>
      </c>
      <c r="M60" s="275">
        <v>46.667999999999999</v>
      </c>
      <c r="R60" s="275">
        <v>45.939</v>
      </c>
      <c r="S60" s="275" t="s">
        <v>969</v>
      </c>
      <c r="T60" s="275" t="s">
        <v>761</v>
      </c>
      <c r="U60" s="275" t="s">
        <v>623</v>
      </c>
      <c r="V60" s="275">
        <v>1.0917220000000001</v>
      </c>
      <c r="X60" s="275">
        <v>1.1645004999999999</v>
      </c>
    </row>
    <row r="61" spans="1:25" x14ac:dyDescent="0.2">
      <c r="A61" s="275" t="s">
        <v>427</v>
      </c>
      <c r="B61" s="275">
        <v>12</v>
      </c>
      <c r="C61" s="275" t="s">
        <v>428</v>
      </c>
      <c r="D61" s="275" t="s">
        <v>429</v>
      </c>
      <c r="E61" s="275" t="s">
        <v>49</v>
      </c>
      <c r="F61" s="275">
        <v>0.8</v>
      </c>
      <c r="G61" s="275">
        <v>5</v>
      </c>
      <c r="J61" s="275">
        <v>3364</v>
      </c>
      <c r="K61" s="275">
        <v>0</v>
      </c>
      <c r="L61" s="275">
        <v>60.908851800000001</v>
      </c>
      <c r="M61" s="275">
        <v>66.531999999999996</v>
      </c>
      <c r="R61" s="275">
        <v>65.483999999999995</v>
      </c>
      <c r="S61" s="275" t="s">
        <v>633</v>
      </c>
      <c r="T61" s="275" t="s">
        <v>676</v>
      </c>
      <c r="U61" s="275" t="s">
        <v>973</v>
      </c>
      <c r="V61" s="275">
        <v>1.1056589999999999</v>
      </c>
      <c r="X61" s="275">
        <v>1.1783488</v>
      </c>
    </row>
    <row r="62" spans="1:25" x14ac:dyDescent="0.2">
      <c r="A62" s="275" t="s">
        <v>430</v>
      </c>
      <c r="B62" s="275">
        <v>13</v>
      </c>
      <c r="C62" s="275" t="s">
        <v>431</v>
      </c>
      <c r="D62" s="275" t="s">
        <v>432</v>
      </c>
      <c r="F62" s="275">
        <v>0.82</v>
      </c>
      <c r="G62" s="275">
        <v>1</v>
      </c>
      <c r="H62" s="275">
        <v>2931</v>
      </c>
      <c r="I62" s="275">
        <v>0.01</v>
      </c>
      <c r="L62" s="275">
        <v>10.7152686</v>
      </c>
      <c r="M62" s="275">
        <v>57.863999999999997</v>
      </c>
      <c r="N62" s="275">
        <v>57.423000000000002</v>
      </c>
      <c r="O62" s="275" t="s">
        <v>974</v>
      </c>
      <c r="P62" s="275" t="s">
        <v>970</v>
      </c>
      <c r="Q62" s="275" t="s">
        <v>975</v>
      </c>
      <c r="W62" s="275">
        <v>0.36647600000000002</v>
      </c>
      <c r="Y62" s="275">
        <v>0.73001210000000005</v>
      </c>
    </row>
    <row r="63" spans="1:25" x14ac:dyDescent="0.2">
      <c r="A63" s="275" t="s">
        <v>430</v>
      </c>
      <c r="B63" s="275">
        <v>13</v>
      </c>
      <c r="C63" s="275" t="s">
        <v>431</v>
      </c>
      <c r="D63" s="275" t="s">
        <v>432</v>
      </c>
      <c r="F63" s="275">
        <v>0.82</v>
      </c>
      <c r="G63" s="275">
        <v>2</v>
      </c>
      <c r="H63" s="275">
        <v>2932</v>
      </c>
      <c r="I63" s="275">
        <v>0</v>
      </c>
      <c r="L63" s="275">
        <v>10.716795299999999</v>
      </c>
      <c r="M63" s="275">
        <v>57.872</v>
      </c>
      <c r="N63" s="275">
        <v>57.430999999999997</v>
      </c>
      <c r="O63" s="275" t="s">
        <v>974</v>
      </c>
      <c r="P63" s="275" t="s">
        <v>976</v>
      </c>
      <c r="Q63" s="275" t="s">
        <v>977</v>
      </c>
      <c r="W63" s="275">
        <v>0.36647200000000002</v>
      </c>
      <c r="Y63" s="275">
        <v>0.73000449999999995</v>
      </c>
    </row>
    <row r="64" spans="1:25" x14ac:dyDescent="0.2">
      <c r="A64" s="275" t="s">
        <v>430</v>
      </c>
      <c r="B64" s="275">
        <v>13</v>
      </c>
      <c r="C64" s="275" t="s">
        <v>431</v>
      </c>
      <c r="D64" s="275" t="s">
        <v>432</v>
      </c>
      <c r="F64" s="275">
        <v>0.82</v>
      </c>
      <c r="G64" s="275">
        <v>3</v>
      </c>
      <c r="H64" s="275">
        <v>2414</v>
      </c>
      <c r="I64" s="275">
        <v>13.972</v>
      </c>
      <c r="L64" s="275">
        <v>9.6672574000000004</v>
      </c>
      <c r="M64" s="275">
        <v>52.204999999999998</v>
      </c>
      <c r="N64" s="275">
        <v>51.798999999999999</v>
      </c>
      <c r="O64" s="275" t="s">
        <v>968</v>
      </c>
      <c r="P64" s="275" t="s">
        <v>970</v>
      </c>
      <c r="Q64" s="275" t="s">
        <v>775</v>
      </c>
      <c r="W64" s="275">
        <v>0.37157299999999999</v>
      </c>
      <c r="Y64" s="275">
        <v>0.74020410000000003</v>
      </c>
    </row>
    <row r="65" spans="1:25" x14ac:dyDescent="0.2">
      <c r="A65" s="275" t="s">
        <v>430</v>
      </c>
      <c r="B65" s="275">
        <v>13</v>
      </c>
      <c r="C65" s="275" t="s">
        <v>431</v>
      </c>
      <c r="D65" s="275" t="s">
        <v>432</v>
      </c>
      <c r="F65" s="275">
        <v>0.82</v>
      </c>
      <c r="G65" s="275">
        <v>4</v>
      </c>
      <c r="J65" s="275">
        <v>2075</v>
      </c>
      <c r="K65" s="275">
        <v>-12.092000000000001</v>
      </c>
      <c r="L65" s="275">
        <v>44.448982399999998</v>
      </c>
      <c r="M65" s="275">
        <v>49.765999999999998</v>
      </c>
      <c r="R65" s="275">
        <v>48.988</v>
      </c>
      <c r="S65" s="275" t="s">
        <v>969</v>
      </c>
      <c r="T65" s="275" t="s">
        <v>761</v>
      </c>
      <c r="U65" s="275" t="s">
        <v>978</v>
      </c>
      <c r="V65" s="275">
        <v>1.092435</v>
      </c>
      <c r="X65" s="275">
        <v>1.1651959999999999</v>
      </c>
    </row>
    <row r="66" spans="1:25" x14ac:dyDescent="0.2">
      <c r="A66" s="275" t="s">
        <v>430</v>
      </c>
      <c r="B66" s="275">
        <v>13</v>
      </c>
      <c r="C66" s="275" t="s">
        <v>431</v>
      </c>
      <c r="D66" s="275" t="s">
        <v>432</v>
      </c>
      <c r="F66" s="275">
        <v>0.82</v>
      </c>
      <c r="G66" s="275">
        <v>5</v>
      </c>
      <c r="J66" s="275">
        <v>3378</v>
      </c>
      <c r="K66" s="275">
        <v>0</v>
      </c>
      <c r="L66" s="275">
        <v>59.678199800000002</v>
      </c>
      <c r="M66" s="275">
        <v>66.816999999999993</v>
      </c>
      <c r="R66" s="275">
        <v>65.765000000000001</v>
      </c>
      <c r="S66" s="275" t="s">
        <v>633</v>
      </c>
      <c r="T66" s="275" t="s">
        <v>718</v>
      </c>
      <c r="U66" s="275" t="s">
        <v>979</v>
      </c>
      <c r="V66" s="275">
        <v>1.1056589999999999</v>
      </c>
      <c r="X66" s="275">
        <v>1.1783113999999999</v>
      </c>
    </row>
    <row r="67" spans="1:25" x14ac:dyDescent="0.2">
      <c r="A67" s="275" t="s">
        <v>433</v>
      </c>
      <c r="B67" s="275">
        <v>14</v>
      </c>
      <c r="C67" s="275" t="s">
        <v>434</v>
      </c>
      <c r="D67" s="275" t="s">
        <v>435</v>
      </c>
      <c r="F67" s="275">
        <v>0.79</v>
      </c>
      <c r="G67" s="275">
        <v>1</v>
      </c>
      <c r="H67" s="275">
        <v>2942</v>
      </c>
      <c r="I67" s="275">
        <v>3.0000000000000001E-3</v>
      </c>
      <c r="L67" s="275">
        <v>11.159553300000001</v>
      </c>
      <c r="M67" s="275">
        <v>58.058999999999997</v>
      </c>
      <c r="N67" s="275">
        <v>57.615000000000002</v>
      </c>
      <c r="O67" s="275" t="s">
        <v>974</v>
      </c>
      <c r="P67" s="275" t="s">
        <v>976</v>
      </c>
      <c r="Q67" s="275" t="s">
        <v>776</v>
      </c>
      <c r="W67" s="275">
        <v>0.36647299999999999</v>
      </c>
      <c r="Y67" s="275">
        <v>0.72999639999999999</v>
      </c>
    </row>
    <row r="68" spans="1:25" x14ac:dyDescent="0.2">
      <c r="A68" s="275" t="s">
        <v>433</v>
      </c>
      <c r="B68" s="275">
        <v>14</v>
      </c>
      <c r="C68" s="275" t="s">
        <v>434</v>
      </c>
      <c r="D68" s="275" t="s">
        <v>435</v>
      </c>
      <c r="F68" s="275">
        <v>0.79</v>
      </c>
      <c r="G68" s="275">
        <v>2</v>
      </c>
      <c r="H68" s="275">
        <v>2942</v>
      </c>
      <c r="I68" s="275">
        <v>0</v>
      </c>
      <c r="L68" s="275">
        <v>11.153151599999999</v>
      </c>
      <c r="M68" s="275">
        <v>58.024999999999999</v>
      </c>
      <c r="N68" s="275">
        <v>57.582000000000001</v>
      </c>
      <c r="O68" s="275" t="s">
        <v>980</v>
      </c>
      <c r="P68" s="275" t="s">
        <v>981</v>
      </c>
      <c r="Q68" s="275" t="s">
        <v>788</v>
      </c>
      <c r="W68" s="275">
        <v>0.36647200000000002</v>
      </c>
      <c r="Y68" s="275">
        <v>0.72999420000000004</v>
      </c>
    </row>
    <row r="69" spans="1:25" x14ac:dyDescent="0.2">
      <c r="A69" s="275" t="s">
        <v>433</v>
      </c>
      <c r="B69" s="275">
        <v>14</v>
      </c>
      <c r="C69" s="275" t="s">
        <v>434</v>
      </c>
      <c r="D69" s="275" t="s">
        <v>435</v>
      </c>
      <c r="F69" s="275">
        <v>0.79</v>
      </c>
      <c r="G69" s="275">
        <v>3</v>
      </c>
      <c r="H69" s="275">
        <v>2573</v>
      </c>
      <c r="I69" s="275">
        <v>14.291</v>
      </c>
      <c r="L69" s="275">
        <v>10.6818785</v>
      </c>
      <c r="M69" s="275">
        <v>55.573</v>
      </c>
      <c r="N69" s="275">
        <v>55.140999999999998</v>
      </c>
      <c r="O69" s="275" t="s">
        <v>968</v>
      </c>
      <c r="P69" s="275" t="s">
        <v>976</v>
      </c>
      <c r="Q69" s="275" t="s">
        <v>982</v>
      </c>
      <c r="W69" s="275">
        <v>0.37169000000000002</v>
      </c>
      <c r="Y69" s="275">
        <v>0.74042649999999999</v>
      </c>
    </row>
    <row r="70" spans="1:25" x14ac:dyDescent="0.2">
      <c r="A70" s="275" t="s">
        <v>433</v>
      </c>
      <c r="B70" s="275">
        <v>14</v>
      </c>
      <c r="C70" s="275" t="s">
        <v>434</v>
      </c>
      <c r="D70" s="275" t="s">
        <v>435</v>
      </c>
      <c r="F70" s="275">
        <v>0.79</v>
      </c>
      <c r="G70" s="275">
        <v>4</v>
      </c>
      <c r="J70" s="275">
        <v>2094</v>
      </c>
      <c r="K70" s="275">
        <v>-14.146000000000001</v>
      </c>
      <c r="L70" s="275">
        <v>46.330091799999998</v>
      </c>
      <c r="M70" s="275">
        <v>49.973999999999997</v>
      </c>
      <c r="R70" s="275">
        <v>49.194000000000003</v>
      </c>
      <c r="S70" s="275" t="s">
        <v>969</v>
      </c>
      <c r="T70" s="275" t="s">
        <v>761</v>
      </c>
      <c r="U70" s="275" t="s">
        <v>978</v>
      </c>
      <c r="V70" s="275">
        <v>1.0901879999999999</v>
      </c>
      <c r="X70" s="275">
        <v>1.1627365999999999</v>
      </c>
    </row>
    <row r="71" spans="1:25" x14ac:dyDescent="0.2">
      <c r="A71" s="275" t="s">
        <v>433</v>
      </c>
      <c r="B71" s="275">
        <v>14</v>
      </c>
      <c r="C71" s="275" t="s">
        <v>434</v>
      </c>
      <c r="D71" s="275" t="s">
        <v>435</v>
      </c>
      <c r="F71" s="275">
        <v>0.79</v>
      </c>
      <c r="G71" s="275">
        <v>5</v>
      </c>
      <c r="J71" s="275">
        <v>3394</v>
      </c>
      <c r="K71" s="275">
        <v>0</v>
      </c>
      <c r="L71" s="275">
        <v>62.255634999999998</v>
      </c>
      <c r="M71" s="275">
        <v>67.153000000000006</v>
      </c>
      <c r="R71" s="275">
        <v>66.096000000000004</v>
      </c>
      <c r="S71" s="275" t="s">
        <v>633</v>
      </c>
      <c r="T71" s="275" t="s">
        <v>718</v>
      </c>
      <c r="U71" s="275" t="s">
        <v>735</v>
      </c>
      <c r="V71" s="275">
        <v>1.1056589999999999</v>
      </c>
      <c r="X71" s="275">
        <v>1.1781029000000001</v>
      </c>
    </row>
    <row r="72" spans="1:25" x14ac:dyDescent="0.2">
      <c r="A72" s="275" t="s">
        <v>436</v>
      </c>
      <c r="B72" s="275">
        <v>15</v>
      </c>
      <c r="C72" s="275" t="s">
        <v>437</v>
      </c>
      <c r="D72" s="275" t="s">
        <v>438</v>
      </c>
      <c r="F72" s="275">
        <v>0.78</v>
      </c>
      <c r="G72" s="275">
        <v>1</v>
      </c>
      <c r="H72" s="275">
        <v>2961</v>
      </c>
      <c r="I72" s="275">
        <v>0.02</v>
      </c>
      <c r="L72" s="275">
        <v>11.369023200000001</v>
      </c>
      <c r="M72" s="275">
        <v>58.4</v>
      </c>
      <c r="N72" s="275">
        <v>57.954000000000001</v>
      </c>
      <c r="O72" s="275" t="s">
        <v>974</v>
      </c>
      <c r="P72" s="275" t="s">
        <v>976</v>
      </c>
      <c r="Q72" s="275" t="s">
        <v>983</v>
      </c>
      <c r="W72" s="275">
        <v>0.366479</v>
      </c>
      <c r="Y72" s="275">
        <v>0.72999159999999996</v>
      </c>
    </row>
    <row r="73" spans="1:25" x14ac:dyDescent="0.2">
      <c r="A73" s="275" t="s">
        <v>436</v>
      </c>
      <c r="B73" s="275">
        <v>15</v>
      </c>
      <c r="C73" s="275" t="s">
        <v>437</v>
      </c>
      <c r="D73" s="275" t="s">
        <v>438</v>
      </c>
      <c r="F73" s="275">
        <v>0.78</v>
      </c>
      <c r="G73" s="275">
        <v>2</v>
      </c>
      <c r="H73" s="275">
        <v>2959</v>
      </c>
      <c r="I73" s="275">
        <v>0</v>
      </c>
      <c r="L73" s="275">
        <v>11.3663563</v>
      </c>
      <c r="M73" s="275">
        <v>58.386000000000003</v>
      </c>
      <c r="N73" s="275">
        <v>57.94</v>
      </c>
      <c r="O73" s="275" t="s">
        <v>974</v>
      </c>
      <c r="P73" s="275" t="s">
        <v>976</v>
      </c>
      <c r="Q73" s="275" t="s">
        <v>984</v>
      </c>
      <c r="W73" s="275">
        <v>0.36647200000000002</v>
      </c>
      <c r="Y73" s="275">
        <v>0.72997670000000003</v>
      </c>
    </row>
    <row r="74" spans="1:25" x14ac:dyDescent="0.2">
      <c r="A74" s="275" t="s">
        <v>436</v>
      </c>
      <c r="B74" s="275">
        <v>15</v>
      </c>
      <c r="C74" s="275" t="s">
        <v>437</v>
      </c>
      <c r="D74" s="275" t="s">
        <v>438</v>
      </c>
      <c r="F74" s="275">
        <v>0.78</v>
      </c>
      <c r="G74" s="275">
        <v>3</v>
      </c>
      <c r="H74" s="275">
        <v>2285</v>
      </c>
      <c r="I74" s="275">
        <v>14.552</v>
      </c>
      <c r="L74" s="275">
        <v>9.6175447999999992</v>
      </c>
      <c r="M74" s="275">
        <v>49.402999999999999</v>
      </c>
      <c r="N74" s="275">
        <v>49.018999999999998</v>
      </c>
      <c r="O74" s="275" t="s">
        <v>968</v>
      </c>
      <c r="P74" s="275" t="s">
        <v>976</v>
      </c>
      <c r="Q74" s="275" t="s">
        <v>985</v>
      </c>
      <c r="W74" s="275">
        <v>0.37178499999999998</v>
      </c>
      <c r="Y74" s="275">
        <v>0.74059969999999997</v>
      </c>
    </row>
    <row r="75" spans="1:25" x14ac:dyDescent="0.2">
      <c r="A75" s="275" t="s">
        <v>436</v>
      </c>
      <c r="B75" s="275">
        <v>15</v>
      </c>
      <c r="C75" s="275" t="s">
        <v>437</v>
      </c>
      <c r="D75" s="275" t="s">
        <v>438</v>
      </c>
      <c r="F75" s="275">
        <v>0.78</v>
      </c>
      <c r="G75" s="275">
        <v>4</v>
      </c>
      <c r="J75" s="275">
        <v>2048</v>
      </c>
      <c r="K75" s="275">
        <v>-12.089</v>
      </c>
      <c r="L75" s="275">
        <v>46.017161799999997</v>
      </c>
      <c r="M75" s="275">
        <v>49.009</v>
      </c>
      <c r="R75" s="275">
        <v>48.241999999999997</v>
      </c>
      <c r="S75" s="275" t="s">
        <v>969</v>
      </c>
      <c r="T75" s="275" t="s">
        <v>761</v>
      </c>
      <c r="U75" s="275" t="s">
        <v>978</v>
      </c>
      <c r="V75" s="275">
        <v>1.092438</v>
      </c>
      <c r="X75" s="275">
        <v>1.16499</v>
      </c>
    </row>
    <row r="76" spans="1:25" x14ac:dyDescent="0.2">
      <c r="A76" s="275" t="s">
        <v>436</v>
      </c>
      <c r="B76" s="275">
        <v>15</v>
      </c>
      <c r="C76" s="275" t="s">
        <v>437</v>
      </c>
      <c r="D76" s="275" t="s">
        <v>438</v>
      </c>
      <c r="F76" s="275">
        <v>0.78</v>
      </c>
      <c r="G76" s="275">
        <v>5</v>
      </c>
      <c r="J76" s="275">
        <v>3407</v>
      </c>
      <c r="K76" s="275">
        <v>0</v>
      </c>
      <c r="L76" s="275">
        <v>63.287479099999999</v>
      </c>
      <c r="M76" s="275">
        <v>67.402000000000001</v>
      </c>
      <c r="R76" s="275">
        <v>66.340999999999994</v>
      </c>
      <c r="S76" s="275" t="s">
        <v>633</v>
      </c>
      <c r="T76" s="275" t="s">
        <v>718</v>
      </c>
      <c r="U76" s="275" t="s">
        <v>735</v>
      </c>
      <c r="V76" s="275">
        <v>1.1056589999999999</v>
      </c>
      <c r="X76" s="275">
        <v>1.1780906</v>
      </c>
    </row>
    <row r="77" spans="1:25" x14ac:dyDescent="0.2">
      <c r="A77" s="275" t="s">
        <v>439</v>
      </c>
      <c r="B77" s="275">
        <v>16</v>
      </c>
      <c r="C77" s="275" t="s">
        <v>440</v>
      </c>
      <c r="D77" s="275" t="s">
        <v>441</v>
      </c>
      <c r="F77" s="275">
        <v>0.76</v>
      </c>
      <c r="G77" s="275">
        <v>1</v>
      </c>
      <c r="H77" s="275">
        <v>2962</v>
      </c>
      <c r="I77" s="275">
        <v>-1.2E-2</v>
      </c>
      <c r="L77" s="275">
        <v>11.679770599999999</v>
      </c>
      <c r="M77" s="275">
        <v>58.457999999999998</v>
      </c>
      <c r="N77" s="275">
        <v>58.011000000000003</v>
      </c>
      <c r="O77" s="275" t="s">
        <v>980</v>
      </c>
      <c r="P77" s="275" t="s">
        <v>976</v>
      </c>
      <c r="Q77" s="275" t="s">
        <v>986</v>
      </c>
      <c r="W77" s="275">
        <v>0.36646800000000002</v>
      </c>
      <c r="Y77" s="275">
        <v>0.72997160000000005</v>
      </c>
    </row>
    <row r="78" spans="1:25" x14ac:dyDescent="0.2">
      <c r="A78" s="275" t="s">
        <v>439</v>
      </c>
      <c r="B78" s="275">
        <v>16</v>
      </c>
      <c r="C78" s="275" t="s">
        <v>440</v>
      </c>
      <c r="D78" s="275" t="s">
        <v>441</v>
      </c>
      <c r="F78" s="275">
        <v>0.76</v>
      </c>
      <c r="G78" s="275">
        <v>2</v>
      </c>
      <c r="H78" s="275">
        <v>2964</v>
      </c>
      <c r="I78" s="275">
        <v>0</v>
      </c>
      <c r="L78" s="275">
        <v>11.676056300000001</v>
      </c>
      <c r="M78" s="275">
        <v>58.439</v>
      </c>
      <c r="N78" s="275">
        <v>57.993000000000002</v>
      </c>
      <c r="O78" s="275" t="s">
        <v>980</v>
      </c>
      <c r="P78" s="275" t="s">
        <v>981</v>
      </c>
      <c r="Q78" s="275" t="s">
        <v>864</v>
      </c>
      <c r="W78" s="275">
        <v>0.36647200000000002</v>
      </c>
      <c r="Y78" s="275">
        <v>0.72998050000000003</v>
      </c>
    </row>
    <row r="79" spans="1:25" x14ac:dyDescent="0.2">
      <c r="A79" s="275" t="s">
        <v>439</v>
      </c>
      <c r="B79" s="275">
        <v>16</v>
      </c>
      <c r="C79" s="275" t="s">
        <v>440</v>
      </c>
      <c r="D79" s="275" t="s">
        <v>441</v>
      </c>
      <c r="F79" s="275">
        <v>0.76</v>
      </c>
      <c r="G79" s="275">
        <v>3</v>
      </c>
      <c r="H79" s="275">
        <v>2495</v>
      </c>
      <c r="I79" s="275">
        <v>14.468999999999999</v>
      </c>
      <c r="L79" s="275">
        <v>10.7481331</v>
      </c>
      <c r="M79" s="275">
        <v>53.795000000000002</v>
      </c>
      <c r="N79" s="275">
        <v>53.375999999999998</v>
      </c>
      <c r="O79" s="275" t="s">
        <v>974</v>
      </c>
      <c r="P79" s="275" t="s">
        <v>981</v>
      </c>
      <c r="Q79" s="275" t="s">
        <v>987</v>
      </c>
      <c r="W79" s="275">
        <v>0.371755</v>
      </c>
      <c r="Y79" s="275">
        <v>0.74054260000000005</v>
      </c>
    </row>
    <row r="80" spans="1:25" x14ac:dyDescent="0.2">
      <c r="A80" s="275" t="s">
        <v>439</v>
      </c>
      <c r="B80" s="275">
        <v>16</v>
      </c>
      <c r="C80" s="275" t="s">
        <v>440</v>
      </c>
      <c r="D80" s="275" t="s">
        <v>441</v>
      </c>
      <c r="F80" s="275">
        <v>0.76</v>
      </c>
      <c r="G80" s="275">
        <v>4</v>
      </c>
      <c r="J80" s="275">
        <v>2228</v>
      </c>
      <c r="K80" s="275">
        <v>-15.686</v>
      </c>
      <c r="L80" s="275">
        <v>51.512946999999997</v>
      </c>
      <c r="M80" s="275">
        <v>53.454999999999998</v>
      </c>
      <c r="R80" s="275">
        <v>52.621000000000002</v>
      </c>
      <c r="S80" s="275" t="s">
        <v>969</v>
      </c>
      <c r="T80" s="275" t="s">
        <v>761</v>
      </c>
      <c r="U80" s="275" t="s">
        <v>978</v>
      </c>
      <c r="V80" s="275">
        <v>1.0885039999999999</v>
      </c>
      <c r="X80" s="275">
        <v>1.1609586000000001</v>
      </c>
    </row>
    <row r="81" spans="1:25" x14ac:dyDescent="0.2">
      <c r="A81" s="275" t="s">
        <v>439</v>
      </c>
      <c r="B81" s="275">
        <v>16</v>
      </c>
      <c r="C81" s="275" t="s">
        <v>440</v>
      </c>
      <c r="D81" s="275" t="s">
        <v>441</v>
      </c>
      <c r="F81" s="275">
        <v>0.76</v>
      </c>
      <c r="G81" s="275">
        <v>5</v>
      </c>
      <c r="J81" s="275">
        <v>3412</v>
      </c>
      <c r="K81" s="275">
        <v>0</v>
      </c>
      <c r="L81" s="275">
        <v>65.0989529</v>
      </c>
      <c r="M81" s="275">
        <v>67.552999999999997</v>
      </c>
      <c r="R81" s="275">
        <v>66.489999999999995</v>
      </c>
      <c r="S81" s="275" t="s">
        <v>633</v>
      </c>
      <c r="T81" s="275" t="s">
        <v>718</v>
      </c>
      <c r="U81" s="275" t="s">
        <v>979</v>
      </c>
      <c r="V81" s="275">
        <v>1.1056589999999999</v>
      </c>
      <c r="X81" s="275">
        <v>1.1780048999999999</v>
      </c>
    </row>
    <row r="82" spans="1:25" x14ac:dyDescent="0.2">
      <c r="A82" s="275" t="s">
        <v>442</v>
      </c>
      <c r="B82" s="275">
        <v>17</v>
      </c>
      <c r="C82" s="275" t="s">
        <v>443</v>
      </c>
      <c r="D82" s="275" t="s">
        <v>444</v>
      </c>
      <c r="F82" s="275">
        <v>0.82</v>
      </c>
      <c r="G82" s="275">
        <v>1</v>
      </c>
      <c r="H82" s="275">
        <v>2977</v>
      </c>
      <c r="I82" s="275">
        <v>2.5999999999999999E-2</v>
      </c>
      <c r="L82" s="275">
        <v>10.8817302</v>
      </c>
      <c r="M82" s="275">
        <v>58.762999999999998</v>
      </c>
      <c r="N82" s="275">
        <v>58.314</v>
      </c>
      <c r="O82" s="275" t="s">
        <v>980</v>
      </c>
      <c r="P82" s="275" t="s">
        <v>976</v>
      </c>
      <c r="Q82" s="275" t="s">
        <v>817</v>
      </c>
      <c r="W82" s="275">
        <v>0.36648199999999997</v>
      </c>
      <c r="Y82" s="275">
        <v>0.72995109999999996</v>
      </c>
    </row>
    <row r="83" spans="1:25" x14ac:dyDescent="0.2">
      <c r="A83" s="275" t="s">
        <v>442</v>
      </c>
      <c r="B83" s="275">
        <v>17</v>
      </c>
      <c r="C83" s="275" t="s">
        <v>443</v>
      </c>
      <c r="D83" s="275" t="s">
        <v>444</v>
      </c>
      <c r="F83" s="275">
        <v>0.82</v>
      </c>
      <c r="G83" s="275">
        <v>2</v>
      </c>
      <c r="H83" s="275">
        <v>2976</v>
      </c>
      <c r="I83" s="275">
        <v>0</v>
      </c>
      <c r="L83" s="275">
        <v>10.8789081</v>
      </c>
      <c r="M83" s="275">
        <v>58.747999999999998</v>
      </c>
      <c r="N83" s="275">
        <v>58.298999999999999</v>
      </c>
      <c r="O83" s="275" t="s">
        <v>980</v>
      </c>
      <c r="P83" s="275" t="s">
        <v>981</v>
      </c>
      <c r="Q83" s="275" t="s">
        <v>988</v>
      </c>
      <c r="W83" s="275">
        <v>0.36647200000000002</v>
      </c>
      <c r="Y83" s="275">
        <v>0.72993180000000002</v>
      </c>
    </row>
    <row r="84" spans="1:25" x14ac:dyDescent="0.2">
      <c r="A84" s="275" t="s">
        <v>442</v>
      </c>
      <c r="B84" s="275">
        <v>17</v>
      </c>
      <c r="C84" s="275" t="s">
        <v>443</v>
      </c>
      <c r="D84" s="275" t="s">
        <v>444</v>
      </c>
      <c r="F84" s="275">
        <v>0.82</v>
      </c>
      <c r="G84" s="275">
        <v>3</v>
      </c>
      <c r="H84" s="275">
        <v>2612</v>
      </c>
      <c r="I84" s="275">
        <v>14.4</v>
      </c>
      <c r="L84" s="275">
        <v>10.3956441</v>
      </c>
      <c r="M84" s="275">
        <v>56.137999999999998</v>
      </c>
      <c r="N84" s="275">
        <v>55.701000000000001</v>
      </c>
      <c r="O84" s="275" t="s">
        <v>974</v>
      </c>
      <c r="P84" s="275" t="s">
        <v>976</v>
      </c>
      <c r="Q84" s="275" t="s">
        <v>989</v>
      </c>
      <c r="W84" s="275">
        <v>0.37173</v>
      </c>
      <c r="Y84" s="275">
        <v>0.74044290000000001</v>
      </c>
    </row>
    <row r="85" spans="1:25" x14ac:dyDescent="0.2">
      <c r="A85" s="275" t="s">
        <v>442</v>
      </c>
      <c r="B85" s="275">
        <v>17</v>
      </c>
      <c r="C85" s="275" t="s">
        <v>443</v>
      </c>
      <c r="D85" s="275" t="s">
        <v>444</v>
      </c>
      <c r="F85" s="275">
        <v>0.82</v>
      </c>
      <c r="G85" s="275">
        <v>4</v>
      </c>
      <c r="J85" s="275">
        <v>2273</v>
      </c>
      <c r="K85" s="275">
        <v>-11.393000000000001</v>
      </c>
      <c r="L85" s="275">
        <v>48.614189000000003</v>
      </c>
      <c r="M85" s="275">
        <v>54.429000000000002</v>
      </c>
      <c r="R85" s="275">
        <v>53.578000000000003</v>
      </c>
      <c r="S85" s="275" t="s">
        <v>969</v>
      </c>
      <c r="T85" s="275" t="s">
        <v>606</v>
      </c>
      <c r="U85" s="275" t="s">
        <v>978</v>
      </c>
      <c r="V85" s="275">
        <v>1.0931999999999999</v>
      </c>
      <c r="X85" s="275">
        <v>1.1657767999999999</v>
      </c>
    </row>
    <row r="86" spans="1:25" x14ac:dyDescent="0.2">
      <c r="A86" s="275" t="s">
        <v>442</v>
      </c>
      <c r="B86" s="275">
        <v>17</v>
      </c>
      <c r="C86" s="275" t="s">
        <v>443</v>
      </c>
      <c r="D86" s="275" t="s">
        <v>444</v>
      </c>
      <c r="F86" s="275">
        <v>0.82</v>
      </c>
      <c r="G86" s="275">
        <v>5</v>
      </c>
      <c r="J86" s="275">
        <v>3410</v>
      </c>
      <c r="K86" s="275">
        <v>0</v>
      </c>
      <c r="L86" s="275">
        <v>60.289484600000002</v>
      </c>
      <c r="M86" s="275">
        <v>67.501000000000005</v>
      </c>
      <c r="R86" s="275">
        <v>66.438999999999993</v>
      </c>
      <c r="S86" s="275" t="s">
        <v>633</v>
      </c>
      <c r="T86" s="275" t="s">
        <v>718</v>
      </c>
      <c r="U86" s="275" t="s">
        <v>979</v>
      </c>
      <c r="V86" s="275">
        <v>1.1056589999999999</v>
      </c>
      <c r="X86" s="275">
        <v>1.1781082</v>
      </c>
    </row>
    <row r="87" spans="1:25" x14ac:dyDescent="0.2">
      <c r="A87" s="275" t="s">
        <v>445</v>
      </c>
      <c r="B87" s="275">
        <v>18</v>
      </c>
      <c r="C87" s="275" t="s">
        <v>446</v>
      </c>
      <c r="D87" s="275" t="s">
        <v>447</v>
      </c>
      <c r="F87" s="275">
        <v>0.81</v>
      </c>
      <c r="G87" s="275">
        <v>1</v>
      </c>
      <c r="H87" s="275">
        <v>2978</v>
      </c>
      <c r="I87" s="275">
        <v>2.5000000000000001E-2</v>
      </c>
      <c r="L87" s="275">
        <v>11.008485</v>
      </c>
      <c r="M87" s="275">
        <v>58.722999999999999</v>
      </c>
      <c r="N87" s="275">
        <v>58.274000000000001</v>
      </c>
      <c r="O87" s="275" t="s">
        <v>980</v>
      </c>
      <c r="P87" s="275" t="s">
        <v>981</v>
      </c>
      <c r="Q87" s="275" t="s">
        <v>990</v>
      </c>
      <c r="W87" s="275">
        <v>0.366481</v>
      </c>
      <c r="Y87" s="275">
        <v>0.72994840000000005</v>
      </c>
    </row>
    <row r="88" spans="1:25" x14ac:dyDescent="0.2">
      <c r="A88" s="275" t="s">
        <v>445</v>
      </c>
      <c r="B88" s="275">
        <v>18</v>
      </c>
      <c r="C88" s="275" t="s">
        <v>446</v>
      </c>
      <c r="D88" s="275" t="s">
        <v>447</v>
      </c>
      <c r="F88" s="275">
        <v>0.81</v>
      </c>
      <c r="G88" s="275">
        <v>2</v>
      </c>
      <c r="H88" s="275">
        <v>2981</v>
      </c>
      <c r="I88" s="275">
        <v>0</v>
      </c>
      <c r="L88" s="275">
        <v>11.0218151</v>
      </c>
      <c r="M88" s="275">
        <v>58.793999999999997</v>
      </c>
      <c r="N88" s="275">
        <v>58.344999999999999</v>
      </c>
      <c r="O88" s="275" t="s">
        <v>980</v>
      </c>
      <c r="P88" s="275" t="s">
        <v>981</v>
      </c>
      <c r="Q88" s="275" t="s">
        <v>832</v>
      </c>
      <c r="W88" s="275">
        <v>0.36647200000000002</v>
      </c>
      <c r="Y88" s="275">
        <v>0.72993030000000003</v>
      </c>
    </row>
    <row r="89" spans="1:25" x14ac:dyDescent="0.2">
      <c r="A89" s="275" t="s">
        <v>445</v>
      </c>
      <c r="B89" s="275">
        <v>18</v>
      </c>
      <c r="C89" s="275" t="s">
        <v>446</v>
      </c>
      <c r="D89" s="275" t="s">
        <v>447</v>
      </c>
      <c r="F89" s="275">
        <v>0.81</v>
      </c>
      <c r="G89" s="275">
        <v>3</v>
      </c>
      <c r="H89" s="275">
        <v>2817</v>
      </c>
      <c r="I89" s="275">
        <v>13.663</v>
      </c>
      <c r="L89" s="275">
        <v>11.383377299999999</v>
      </c>
      <c r="M89" s="275">
        <v>60.722000000000001</v>
      </c>
      <c r="N89" s="275">
        <v>60.25</v>
      </c>
      <c r="O89" s="275" t="s">
        <v>974</v>
      </c>
      <c r="P89" s="275" t="s">
        <v>981</v>
      </c>
      <c r="Q89" s="275" t="s">
        <v>991</v>
      </c>
      <c r="W89" s="275">
        <v>0.37146000000000001</v>
      </c>
      <c r="Y89" s="275">
        <v>0.73990310000000004</v>
      </c>
    </row>
    <row r="90" spans="1:25" x14ac:dyDescent="0.2">
      <c r="A90" s="275" t="s">
        <v>445</v>
      </c>
      <c r="B90" s="275">
        <v>18</v>
      </c>
      <c r="C90" s="275" t="s">
        <v>446</v>
      </c>
      <c r="D90" s="275" t="s">
        <v>447</v>
      </c>
      <c r="F90" s="275">
        <v>0.81</v>
      </c>
      <c r="G90" s="275">
        <v>4</v>
      </c>
      <c r="J90" s="275">
        <v>2128</v>
      </c>
      <c r="K90" s="275">
        <v>-12.961</v>
      </c>
      <c r="L90" s="275">
        <v>45.954446099999998</v>
      </c>
      <c r="M90" s="275">
        <v>50.823999999999998</v>
      </c>
      <c r="R90" s="275">
        <v>50.03</v>
      </c>
      <c r="S90" s="275" t="s">
        <v>607</v>
      </c>
      <c r="T90" s="275" t="s">
        <v>606</v>
      </c>
      <c r="U90" s="275" t="s">
        <v>978</v>
      </c>
      <c r="V90" s="275">
        <v>1.0914839999999999</v>
      </c>
      <c r="X90" s="275">
        <v>1.1638382</v>
      </c>
    </row>
    <row r="91" spans="1:25" x14ac:dyDescent="0.2">
      <c r="A91" s="275" t="s">
        <v>445</v>
      </c>
      <c r="B91" s="275">
        <v>18</v>
      </c>
      <c r="C91" s="275" t="s">
        <v>446</v>
      </c>
      <c r="D91" s="275" t="s">
        <v>447</v>
      </c>
      <c r="F91" s="275">
        <v>0.81</v>
      </c>
      <c r="G91" s="275">
        <v>5</v>
      </c>
      <c r="J91" s="275">
        <v>3444</v>
      </c>
      <c r="K91" s="275">
        <v>0</v>
      </c>
      <c r="L91" s="275">
        <v>61.632770100000002</v>
      </c>
      <c r="M91" s="275">
        <v>68.164000000000001</v>
      </c>
      <c r="R91" s="275">
        <v>67.090999999999994</v>
      </c>
      <c r="S91" s="275" t="s">
        <v>633</v>
      </c>
      <c r="T91" s="275" t="s">
        <v>718</v>
      </c>
      <c r="U91" s="275" t="s">
        <v>735</v>
      </c>
      <c r="V91" s="275">
        <v>1.1056589999999999</v>
      </c>
      <c r="X91" s="275">
        <v>1.1778812000000001</v>
      </c>
    </row>
    <row r="92" spans="1:25" x14ac:dyDescent="0.2">
      <c r="A92" s="275" t="s">
        <v>448</v>
      </c>
      <c r="B92" s="275">
        <v>19</v>
      </c>
      <c r="C92" s="275" t="s">
        <v>449</v>
      </c>
      <c r="D92" s="275" t="s">
        <v>450</v>
      </c>
      <c r="F92" s="275">
        <v>0.78</v>
      </c>
      <c r="G92" s="275">
        <v>1</v>
      </c>
      <c r="H92" s="275">
        <v>3012</v>
      </c>
      <c r="I92" s="275">
        <v>1.2E-2</v>
      </c>
      <c r="L92" s="275">
        <v>11.565250900000001</v>
      </c>
      <c r="M92" s="275">
        <v>59.408000000000001</v>
      </c>
      <c r="N92" s="275">
        <v>58.953000000000003</v>
      </c>
      <c r="O92" s="275" t="s">
        <v>974</v>
      </c>
      <c r="P92" s="275" t="s">
        <v>976</v>
      </c>
      <c r="Q92" s="275" t="s">
        <v>992</v>
      </c>
      <c r="W92" s="275">
        <v>0.36647600000000002</v>
      </c>
      <c r="Y92" s="275">
        <v>0.72986910000000005</v>
      </c>
    </row>
    <row r="93" spans="1:25" x14ac:dyDescent="0.2">
      <c r="A93" s="275" t="s">
        <v>448</v>
      </c>
      <c r="B93" s="275">
        <v>19</v>
      </c>
      <c r="C93" s="275" t="s">
        <v>449</v>
      </c>
      <c r="D93" s="275" t="s">
        <v>450</v>
      </c>
      <c r="F93" s="275">
        <v>0.78</v>
      </c>
      <c r="G93" s="275">
        <v>2</v>
      </c>
      <c r="H93" s="275">
        <v>3013</v>
      </c>
      <c r="I93" s="275">
        <v>0</v>
      </c>
      <c r="L93" s="275">
        <v>11.569050900000001</v>
      </c>
      <c r="M93" s="275">
        <v>59.427</v>
      </c>
      <c r="N93" s="275">
        <v>58.972999999999999</v>
      </c>
      <c r="O93" s="275" t="s">
        <v>980</v>
      </c>
      <c r="P93" s="275" t="s">
        <v>981</v>
      </c>
      <c r="Q93" s="275" t="s">
        <v>993</v>
      </c>
      <c r="W93" s="275">
        <v>0.36647200000000002</v>
      </c>
      <c r="Y93" s="275">
        <v>0.72986039999999996</v>
      </c>
    </row>
    <row r="94" spans="1:25" x14ac:dyDescent="0.2">
      <c r="A94" s="275" t="s">
        <v>448</v>
      </c>
      <c r="B94" s="275">
        <v>19</v>
      </c>
      <c r="C94" s="275" t="s">
        <v>449</v>
      </c>
      <c r="D94" s="275" t="s">
        <v>450</v>
      </c>
      <c r="F94" s="275">
        <v>0.78</v>
      </c>
      <c r="G94" s="275">
        <v>3</v>
      </c>
      <c r="H94" s="275">
        <v>2504</v>
      </c>
      <c r="I94" s="275">
        <v>13.656000000000001</v>
      </c>
      <c r="L94" s="275">
        <v>10.5283642</v>
      </c>
      <c r="M94" s="275">
        <v>54.081000000000003</v>
      </c>
      <c r="N94" s="275">
        <v>53.66</v>
      </c>
      <c r="O94" s="275" t="s">
        <v>974</v>
      </c>
      <c r="P94" s="275" t="s">
        <v>976</v>
      </c>
      <c r="Q94" s="275" t="s">
        <v>994</v>
      </c>
      <c r="W94" s="275">
        <v>0.37145800000000001</v>
      </c>
      <c r="Y94" s="275">
        <v>0.73982769999999998</v>
      </c>
    </row>
    <row r="95" spans="1:25" x14ac:dyDescent="0.2">
      <c r="A95" s="275" t="s">
        <v>448</v>
      </c>
      <c r="B95" s="275">
        <v>19</v>
      </c>
      <c r="C95" s="275" t="s">
        <v>449</v>
      </c>
      <c r="D95" s="275" t="s">
        <v>450</v>
      </c>
      <c r="F95" s="275">
        <v>0.78</v>
      </c>
      <c r="G95" s="275">
        <v>4</v>
      </c>
      <c r="J95" s="275">
        <v>2049</v>
      </c>
      <c r="K95" s="275">
        <v>-11.898</v>
      </c>
      <c r="L95" s="275">
        <v>45.757722399999999</v>
      </c>
      <c r="M95" s="275">
        <v>48.731999999999999</v>
      </c>
      <c r="R95" s="275">
        <v>47.970999999999997</v>
      </c>
      <c r="S95" s="275" t="s">
        <v>969</v>
      </c>
      <c r="T95" s="275" t="s">
        <v>606</v>
      </c>
      <c r="U95" s="275" t="s">
        <v>978</v>
      </c>
      <c r="V95" s="275">
        <v>1.0926469999999999</v>
      </c>
      <c r="X95" s="275">
        <v>1.1648314</v>
      </c>
    </row>
    <row r="96" spans="1:25" x14ac:dyDescent="0.2">
      <c r="A96" s="275" t="s">
        <v>448</v>
      </c>
      <c r="B96" s="275">
        <v>19</v>
      </c>
      <c r="C96" s="275" t="s">
        <v>449</v>
      </c>
      <c r="D96" s="275" t="s">
        <v>450</v>
      </c>
      <c r="F96" s="275">
        <v>0.78</v>
      </c>
      <c r="G96" s="275">
        <v>5</v>
      </c>
      <c r="J96" s="275">
        <v>3476</v>
      </c>
      <c r="K96" s="275">
        <v>0</v>
      </c>
      <c r="L96" s="275">
        <v>64.476905200000004</v>
      </c>
      <c r="M96" s="275">
        <v>68.668000000000006</v>
      </c>
      <c r="R96" s="275">
        <v>67.587999999999994</v>
      </c>
      <c r="S96" s="275" t="s">
        <v>633</v>
      </c>
      <c r="T96" s="275" t="s">
        <v>676</v>
      </c>
      <c r="U96" s="275" t="s">
        <v>735</v>
      </c>
      <c r="V96" s="275">
        <v>1.1056589999999999</v>
      </c>
      <c r="X96" s="275">
        <v>1.1776987000000001</v>
      </c>
    </row>
    <row r="97" spans="1:25" x14ac:dyDescent="0.2">
      <c r="A97" s="275" t="s">
        <v>451</v>
      </c>
      <c r="B97" s="275">
        <v>20</v>
      </c>
      <c r="C97" s="275" t="s">
        <v>452</v>
      </c>
      <c r="D97" s="275" t="s">
        <v>453</v>
      </c>
      <c r="F97" s="275">
        <v>0.78</v>
      </c>
      <c r="G97" s="275">
        <v>1</v>
      </c>
      <c r="H97" s="275">
        <v>3033</v>
      </c>
      <c r="I97" s="275">
        <v>5.3999999999999999E-2</v>
      </c>
      <c r="L97" s="275">
        <v>11.6340661</v>
      </c>
      <c r="M97" s="275">
        <v>59.761000000000003</v>
      </c>
      <c r="N97" s="275">
        <v>59.304000000000002</v>
      </c>
      <c r="O97" s="275" t="s">
        <v>974</v>
      </c>
      <c r="P97" s="275" t="s">
        <v>976</v>
      </c>
      <c r="Q97" s="275" t="s">
        <v>995</v>
      </c>
      <c r="W97" s="275">
        <v>0.36649199999999998</v>
      </c>
      <c r="Y97" s="275">
        <v>0.72980400000000001</v>
      </c>
    </row>
    <row r="98" spans="1:25" x14ac:dyDescent="0.2">
      <c r="A98" s="275" t="s">
        <v>451</v>
      </c>
      <c r="B98" s="275">
        <v>20</v>
      </c>
      <c r="C98" s="275" t="s">
        <v>452</v>
      </c>
      <c r="D98" s="275" t="s">
        <v>453</v>
      </c>
      <c r="F98" s="275">
        <v>0.78</v>
      </c>
      <c r="G98" s="275">
        <v>2</v>
      </c>
      <c r="H98" s="275">
        <v>3031</v>
      </c>
      <c r="I98" s="275">
        <v>0</v>
      </c>
      <c r="L98" s="275">
        <v>11.6474765</v>
      </c>
      <c r="M98" s="275">
        <v>59.83</v>
      </c>
      <c r="N98" s="275">
        <v>59.372</v>
      </c>
      <c r="O98" s="275" t="s">
        <v>974</v>
      </c>
      <c r="P98" s="275" t="s">
        <v>981</v>
      </c>
      <c r="Q98" s="275" t="s">
        <v>996</v>
      </c>
      <c r="W98" s="275">
        <v>0.36647200000000002</v>
      </c>
      <c r="Y98" s="275">
        <v>0.72976470000000004</v>
      </c>
    </row>
    <row r="99" spans="1:25" x14ac:dyDescent="0.2">
      <c r="A99" s="275" t="s">
        <v>451</v>
      </c>
      <c r="B99" s="275">
        <v>20</v>
      </c>
      <c r="C99" s="275" t="s">
        <v>452</v>
      </c>
      <c r="D99" s="275" t="s">
        <v>453</v>
      </c>
      <c r="F99" s="275">
        <v>0.78</v>
      </c>
      <c r="G99" s="275">
        <v>3</v>
      </c>
      <c r="H99" s="275">
        <v>2445</v>
      </c>
      <c r="I99" s="275">
        <v>13.098000000000001</v>
      </c>
      <c r="L99" s="275">
        <v>10.344433199999999</v>
      </c>
      <c r="M99" s="275">
        <v>53.137</v>
      </c>
      <c r="N99" s="275">
        <v>52.722999999999999</v>
      </c>
      <c r="O99" s="275" t="s">
        <v>968</v>
      </c>
      <c r="P99" s="275" t="s">
        <v>976</v>
      </c>
      <c r="Q99" s="275" t="s">
        <v>867</v>
      </c>
      <c r="W99" s="275">
        <v>0.37125399999999997</v>
      </c>
      <c r="Y99" s="275">
        <v>0.73932310000000001</v>
      </c>
    </row>
    <row r="100" spans="1:25" x14ac:dyDescent="0.2">
      <c r="A100" s="275" t="s">
        <v>451</v>
      </c>
      <c r="B100" s="275">
        <v>20</v>
      </c>
      <c r="C100" s="275" t="s">
        <v>452</v>
      </c>
      <c r="D100" s="275" t="s">
        <v>453</v>
      </c>
      <c r="F100" s="275">
        <v>0.78</v>
      </c>
      <c r="G100" s="275">
        <v>4</v>
      </c>
      <c r="J100" s="275">
        <v>1798</v>
      </c>
      <c r="K100" s="275">
        <v>-13.69</v>
      </c>
      <c r="L100" s="275">
        <v>40.169150000000002</v>
      </c>
      <c r="M100" s="275">
        <v>42.78</v>
      </c>
      <c r="R100" s="275">
        <v>42.113</v>
      </c>
      <c r="S100" s="275" t="s">
        <v>607</v>
      </c>
      <c r="T100" s="275" t="s">
        <v>606</v>
      </c>
      <c r="U100" s="275" t="s">
        <v>997</v>
      </c>
      <c r="V100" s="275">
        <v>1.090687</v>
      </c>
      <c r="X100" s="275">
        <v>1.1626034000000001</v>
      </c>
    </row>
    <row r="101" spans="1:25" x14ac:dyDescent="0.2">
      <c r="A101" s="275" t="s">
        <v>451</v>
      </c>
      <c r="B101" s="275">
        <v>20</v>
      </c>
      <c r="C101" s="275" t="s">
        <v>452</v>
      </c>
      <c r="D101" s="275" t="s">
        <v>453</v>
      </c>
      <c r="F101" s="275">
        <v>0.78</v>
      </c>
      <c r="G101" s="275">
        <v>5</v>
      </c>
      <c r="J101" s="275">
        <v>3486</v>
      </c>
      <c r="K101" s="275">
        <v>0</v>
      </c>
      <c r="L101" s="275">
        <v>64.715028200000006</v>
      </c>
      <c r="M101" s="275">
        <v>68.921999999999997</v>
      </c>
      <c r="R101" s="275">
        <v>67.837999999999994</v>
      </c>
      <c r="S101" s="275" t="s">
        <v>682</v>
      </c>
      <c r="T101" s="275" t="s">
        <v>658</v>
      </c>
      <c r="U101" s="275" t="s">
        <v>998</v>
      </c>
      <c r="V101" s="275">
        <v>1.1056589999999999</v>
      </c>
      <c r="X101" s="275">
        <v>1.1774308</v>
      </c>
    </row>
    <row r="102" spans="1:25" x14ac:dyDescent="0.2">
      <c r="A102" s="275" t="s">
        <v>454</v>
      </c>
      <c r="B102" s="275">
        <v>21</v>
      </c>
      <c r="C102" s="275" t="s">
        <v>455</v>
      </c>
      <c r="D102" s="275" t="s">
        <v>456</v>
      </c>
      <c r="F102" s="275">
        <v>0.82</v>
      </c>
      <c r="G102" s="275">
        <v>1</v>
      </c>
      <c r="H102" s="275">
        <v>3040</v>
      </c>
      <c r="I102" s="275">
        <v>1.7999999999999999E-2</v>
      </c>
      <c r="L102" s="275">
        <v>11.1046304</v>
      </c>
      <c r="M102" s="275">
        <v>59.966999999999999</v>
      </c>
      <c r="N102" s="275">
        <v>59.508000000000003</v>
      </c>
      <c r="O102" s="275" t="s">
        <v>974</v>
      </c>
      <c r="P102" s="275" t="s">
        <v>976</v>
      </c>
      <c r="Q102" s="275" t="s">
        <v>999</v>
      </c>
      <c r="W102" s="275">
        <v>0.366479</v>
      </c>
      <c r="Y102" s="275">
        <v>0.72971889999999995</v>
      </c>
    </row>
    <row r="103" spans="1:25" x14ac:dyDescent="0.2">
      <c r="A103" s="275" t="s">
        <v>454</v>
      </c>
      <c r="B103" s="275">
        <v>21</v>
      </c>
      <c r="C103" s="275" t="s">
        <v>455</v>
      </c>
      <c r="D103" s="275" t="s">
        <v>456</v>
      </c>
      <c r="F103" s="275">
        <v>0.82</v>
      </c>
      <c r="G103" s="275">
        <v>2</v>
      </c>
      <c r="H103" s="275">
        <v>3042</v>
      </c>
      <c r="I103" s="275">
        <v>0</v>
      </c>
      <c r="L103" s="275">
        <v>11.107708300000001</v>
      </c>
      <c r="M103" s="275">
        <v>59.982999999999997</v>
      </c>
      <c r="N103" s="275">
        <v>59.524999999999999</v>
      </c>
      <c r="O103" s="275" t="s">
        <v>980</v>
      </c>
      <c r="P103" s="275" t="s">
        <v>981</v>
      </c>
      <c r="Q103" s="275" t="s">
        <v>1000</v>
      </c>
      <c r="W103" s="275">
        <v>0.36647200000000002</v>
      </c>
      <c r="Y103" s="275">
        <v>0.72970570000000001</v>
      </c>
    </row>
    <row r="104" spans="1:25" x14ac:dyDescent="0.2">
      <c r="A104" s="275" t="s">
        <v>454</v>
      </c>
      <c r="B104" s="275">
        <v>21</v>
      </c>
      <c r="C104" s="275" t="s">
        <v>455</v>
      </c>
      <c r="D104" s="275" t="s">
        <v>456</v>
      </c>
      <c r="F104" s="275">
        <v>0.82</v>
      </c>
      <c r="G104" s="275">
        <v>3</v>
      </c>
      <c r="H104" s="275">
        <v>3056</v>
      </c>
      <c r="I104" s="275">
        <v>13.576000000000001</v>
      </c>
      <c r="L104" s="275">
        <v>12.1818679</v>
      </c>
      <c r="M104" s="275">
        <v>65.784000000000006</v>
      </c>
      <c r="N104" s="275">
        <v>65.271000000000001</v>
      </c>
      <c r="O104" s="275" t="s">
        <v>974</v>
      </c>
      <c r="P104" s="275" t="s">
        <v>981</v>
      </c>
      <c r="Q104" s="275" t="s">
        <v>1001</v>
      </c>
      <c r="W104" s="275">
        <v>0.37142900000000001</v>
      </c>
      <c r="Y104" s="275">
        <v>0.73961220000000005</v>
      </c>
    </row>
    <row r="105" spans="1:25" x14ac:dyDescent="0.2">
      <c r="A105" s="275" t="s">
        <v>454</v>
      </c>
      <c r="B105" s="275">
        <v>21</v>
      </c>
      <c r="C105" s="275" t="s">
        <v>455</v>
      </c>
      <c r="D105" s="275" t="s">
        <v>456</v>
      </c>
      <c r="F105" s="275">
        <v>0.82</v>
      </c>
      <c r="G105" s="275">
        <v>4</v>
      </c>
      <c r="J105" s="275">
        <v>2172</v>
      </c>
      <c r="K105" s="275">
        <v>-14.071999999999999</v>
      </c>
      <c r="L105" s="275">
        <v>46.3080614</v>
      </c>
      <c r="M105" s="275">
        <v>51.847000000000001</v>
      </c>
      <c r="R105" s="275">
        <v>51.037999999999997</v>
      </c>
      <c r="S105" s="275" t="s">
        <v>607</v>
      </c>
      <c r="T105" s="275" t="s">
        <v>606</v>
      </c>
      <c r="U105" s="275" t="s">
        <v>978</v>
      </c>
      <c r="V105" s="275">
        <v>1.0902700000000001</v>
      </c>
      <c r="X105" s="275">
        <v>1.1621562000000001</v>
      </c>
    </row>
    <row r="106" spans="1:25" x14ac:dyDescent="0.2">
      <c r="A106" s="275" t="s">
        <v>454</v>
      </c>
      <c r="B106" s="275">
        <v>21</v>
      </c>
      <c r="C106" s="275" t="s">
        <v>455</v>
      </c>
      <c r="D106" s="275" t="s">
        <v>456</v>
      </c>
      <c r="F106" s="275">
        <v>0.82</v>
      </c>
      <c r="G106" s="275">
        <v>5</v>
      </c>
      <c r="J106" s="275">
        <v>3482</v>
      </c>
      <c r="K106" s="275">
        <v>0</v>
      </c>
      <c r="L106" s="275">
        <v>61.571265099999998</v>
      </c>
      <c r="M106" s="275">
        <v>68.936999999999998</v>
      </c>
      <c r="R106" s="275">
        <v>67.852000000000004</v>
      </c>
      <c r="S106" s="275" t="s">
        <v>633</v>
      </c>
      <c r="T106" s="275" t="s">
        <v>676</v>
      </c>
      <c r="U106" s="275" t="s">
        <v>735</v>
      </c>
      <c r="V106" s="275">
        <v>1.1056589999999999</v>
      </c>
      <c r="X106" s="275">
        <v>1.1773918999999999</v>
      </c>
    </row>
    <row r="107" spans="1:25" x14ac:dyDescent="0.2">
      <c r="A107" s="275" t="s">
        <v>457</v>
      </c>
      <c r="B107" s="275">
        <v>22</v>
      </c>
      <c r="C107" s="275" t="s">
        <v>458</v>
      </c>
      <c r="D107" s="275" t="s">
        <v>459</v>
      </c>
      <c r="F107" s="275">
        <v>0.75</v>
      </c>
      <c r="G107" s="275">
        <v>1</v>
      </c>
      <c r="H107" s="275">
        <v>3034</v>
      </c>
      <c r="I107" s="275">
        <v>1.4999999999999999E-2</v>
      </c>
      <c r="L107" s="275">
        <v>12.110372099999999</v>
      </c>
      <c r="M107" s="275">
        <v>59.814999999999998</v>
      </c>
      <c r="N107" s="275">
        <v>59.357999999999997</v>
      </c>
      <c r="O107" s="275" t="s">
        <v>980</v>
      </c>
      <c r="P107" s="275" t="s">
        <v>981</v>
      </c>
      <c r="Q107" s="275" t="s">
        <v>1002</v>
      </c>
      <c r="W107" s="275">
        <v>0.36647800000000003</v>
      </c>
      <c r="Y107" s="275">
        <v>0.72971059999999999</v>
      </c>
    </row>
    <row r="108" spans="1:25" x14ac:dyDescent="0.2">
      <c r="A108" s="275" t="s">
        <v>457</v>
      </c>
      <c r="B108" s="275">
        <v>22</v>
      </c>
      <c r="C108" s="275" t="s">
        <v>458</v>
      </c>
      <c r="D108" s="275" t="s">
        <v>459</v>
      </c>
      <c r="F108" s="275">
        <v>0.75</v>
      </c>
      <c r="G108" s="275">
        <v>2</v>
      </c>
      <c r="H108" s="275">
        <v>3029</v>
      </c>
      <c r="I108" s="275">
        <v>0</v>
      </c>
      <c r="L108" s="275">
        <v>12.099262599999999</v>
      </c>
      <c r="M108" s="275">
        <v>59.76</v>
      </c>
      <c r="N108" s="275">
        <v>59.302999999999997</v>
      </c>
      <c r="O108" s="275" t="s">
        <v>1003</v>
      </c>
      <c r="P108" s="275" t="s">
        <v>1004</v>
      </c>
      <c r="Q108" s="275" t="s">
        <v>1005</v>
      </c>
      <c r="W108" s="275">
        <v>0.36647200000000002</v>
      </c>
      <c r="Y108" s="275">
        <v>0.72969949999999995</v>
      </c>
    </row>
    <row r="109" spans="1:25" x14ac:dyDescent="0.2">
      <c r="A109" s="275" t="s">
        <v>457</v>
      </c>
      <c r="B109" s="275">
        <v>22</v>
      </c>
      <c r="C109" s="275" t="s">
        <v>458</v>
      </c>
      <c r="D109" s="275" t="s">
        <v>459</v>
      </c>
      <c r="F109" s="275">
        <v>0.75</v>
      </c>
      <c r="G109" s="275">
        <v>3</v>
      </c>
      <c r="H109" s="275">
        <v>2757</v>
      </c>
      <c r="I109" s="275">
        <v>13.834</v>
      </c>
      <c r="L109" s="275">
        <v>12.035611400000001</v>
      </c>
      <c r="M109" s="275">
        <v>59.445999999999998</v>
      </c>
      <c r="N109" s="275">
        <v>58.982999999999997</v>
      </c>
      <c r="O109" s="275" t="s">
        <v>980</v>
      </c>
      <c r="P109" s="275" t="s">
        <v>981</v>
      </c>
      <c r="Q109" s="275" t="s">
        <v>1006</v>
      </c>
      <c r="W109" s="275">
        <v>0.37152299999999999</v>
      </c>
      <c r="Y109" s="275">
        <v>0.73979450000000002</v>
      </c>
    </row>
    <row r="110" spans="1:25" x14ac:dyDescent="0.2">
      <c r="A110" s="275" t="s">
        <v>457</v>
      </c>
      <c r="B110" s="275">
        <v>22</v>
      </c>
      <c r="C110" s="275" t="s">
        <v>458</v>
      </c>
      <c r="D110" s="275" t="s">
        <v>459</v>
      </c>
      <c r="F110" s="275">
        <v>0.75</v>
      </c>
      <c r="G110" s="275">
        <v>4</v>
      </c>
      <c r="J110" s="275">
        <v>1911</v>
      </c>
      <c r="K110" s="275">
        <v>-11.625</v>
      </c>
      <c r="L110" s="275">
        <v>44.208766500000003</v>
      </c>
      <c r="M110" s="275">
        <v>45.271999999999998</v>
      </c>
      <c r="R110" s="275">
        <v>44.564</v>
      </c>
      <c r="S110" s="275" t="s">
        <v>607</v>
      </c>
      <c r="T110" s="275" t="s">
        <v>606</v>
      </c>
      <c r="U110" s="275" t="s">
        <v>997</v>
      </c>
      <c r="V110" s="275">
        <v>1.0929450000000001</v>
      </c>
      <c r="X110" s="275">
        <v>1.1649613999999999</v>
      </c>
    </row>
    <row r="111" spans="1:25" x14ac:dyDescent="0.2">
      <c r="A111" s="275" t="s">
        <v>457</v>
      </c>
      <c r="B111" s="275">
        <v>22</v>
      </c>
      <c r="C111" s="275" t="s">
        <v>458</v>
      </c>
      <c r="D111" s="275" t="s">
        <v>459</v>
      </c>
      <c r="F111" s="275">
        <v>0.75</v>
      </c>
      <c r="G111" s="275">
        <v>5</v>
      </c>
      <c r="J111" s="275">
        <v>3472</v>
      </c>
      <c r="K111" s="275">
        <v>0</v>
      </c>
      <c r="L111" s="275">
        <v>67.053687600000003</v>
      </c>
      <c r="M111" s="275">
        <v>68.665999999999997</v>
      </c>
      <c r="R111" s="275">
        <v>67.585999999999999</v>
      </c>
      <c r="S111" s="275" t="s">
        <v>682</v>
      </c>
      <c r="T111" s="275" t="s">
        <v>658</v>
      </c>
      <c r="U111" s="275" t="s">
        <v>998</v>
      </c>
      <c r="V111" s="275">
        <v>1.1056589999999999</v>
      </c>
      <c r="X111" s="275">
        <v>1.1775076</v>
      </c>
    </row>
    <row r="112" spans="1:25" x14ac:dyDescent="0.2">
      <c r="A112" s="275" t="s">
        <v>460</v>
      </c>
      <c r="B112" s="275">
        <v>23</v>
      </c>
      <c r="C112" s="275" t="s">
        <v>461</v>
      </c>
      <c r="D112" s="275" t="s">
        <v>462</v>
      </c>
      <c r="F112" s="275">
        <v>0.77</v>
      </c>
      <c r="G112" s="275">
        <v>1</v>
      </c>
      <c r="H112" s="275">
        <v>3019</v>
      </c>
      <c r="I112" s="275">
        <v>1.7000000000000001E-2</v>
      </c>
      <c r="L112" s="275">
        <v>11.7534139</v>
      </c>
      <c r="M112" s="275">
        <v>59.6</v>
      </c>
      <c r="N112" s="275">
        <v>59.143999999999998</v>
      </c>
      <c r="O112" s="275" t="s">
        <v>1003</v>
      </c>
      <c r="P112" s="275" t="s">
        <v>1004</v>
      </c>
      <c r="Q112" s="275" t="s">
        <v>1007</v>
      </c>
      <c r="W112" s="275">
        <v>0.36647800000000003</v>
      </c>
      <c r="Y112" s="275">
        <v>0.72981770000000001</v>
      </c>
    </row>
    <row r="113" spans="1:25" x14ac:dyDescent="0.2">
      <c r="A113" s="275" t="s">
        <v>460</v>
      </c>
      <c r="B113" s="275">
        <v>23</v>
      </c>
      <c r="C113" s="275" t="s">
        <v>461</v>
      </c>
      <c r="D113" s="275" t="s">
        <v>462</v>
      </c>
      <c r="F113" s="275">
        <v>0.77</v>
      </c>
      <c r="G113" s="275">
        <v>2</v>
      </c>
      <c r="H113" s="275">
        <v>3020</v>
      </c>
      <c r="I113" s="275">
        <v>0</v>
      </c>
      <c r="L113" s="275">
        <v>11.7564978</v>
      </c>
      <c r="M113" s="275">
        <v>59.616</v>
      </c>
      <c r="N113" s="275">
        <v>59.16</v>
      </c>
      <c r="O113" s="275" t="s">
        <v>1003</v>
      </c>
      <c r="P113" s="275" t="s">
        <v>1004</v>
      </c>
      <c r="Q113" s="275" t="s">
        <v>1008</v>
      </c>
      <c r="W113" s="275">
        <v>0.36647200000000002</v>
      </c>
      <c r="Y113" s="275">
        <v>0.72980509999999998</v>
      </c>
    </row>
    <row r="114" spans="1:25" x14ac:dyDescent="0.2">
      <c r="A114" s="275" t="s">
        <v>460</v>
      </c>
      <c r="B114" s="275">
        <v>23</v>
      </c>
      <c r="C114" s="275" t="s">
        <v>461</v>
      </c>
      <c r="D114" s="275" t="s">
        <v>462</v>
      </c>
      <c r="F114" s="275">
        <v>0.77</v>
      </c>
      <c r="G114" s="275">
        <v>3</v>
      </c>
      <c r="H114" s="275">
        <v>2773</v>
      </c>
      <c r="I114" s="275">
        <v>15.016</v>
      </c>
      <c r="L114" s="275">
        <v>11.8224094</v>
      </c>
      <c r="M114" s="275">
        <v>59.95</v>
      </c>
      <c r="N114" s="275">
        <v>59.482999999999997</v>
      </c>
      <c r="O114" s="275" t="s">
        <v>980</v>
      </c>
      <c r="P114" s="275" t="s">
        <v>1004</v>
      </c>
      <c r="Q114" s="275" t="s">
        <v>1009</v>
      </c>
      <c r="W114" s="275">
        <v>0.37195499999999998</v>
      </c>
      <c r="Y114" s="275">
        <v>0.74076379999999997</v>
      </c>
    </row>
    <row r="115" spans="1:25" x14ac:dyDescent="0.2">
      <c r="A115" s="275" t="s">
        <v>460</v>
      </c>
      <c r="B115" s="275">
        <v>23</v>
      </c>
      <c r="C115" s="275" t="s">
        <v>461</v>
      </c>
      <c r="D115" s="275" t="s">
        <v>462</v>
      </c>
      <c r="F115" s="275">
        <v>0.77</v>
      </c>
      <c r="G115" s="275">
        <v>4</v>
      </c>
      <c r="J115" s="275">
        <v>1891</v>
      </c>
      <c r="K115" s="275">
        <v>-13.409000000000001</v>
      </c>
      <c r="L115" s="275">
        <v>42.698843199999999</v>
      </c>
      <c r="M115" s="275">
        <v>44.892000000000003</v>
      </c>
      <c r="R115" s="275">
        <v>44.19</v>
      </c>
      <c r="S115" s="275" t="s">
        <v>607</v>
      </c>
      <c r="T115" s="275" t="s">
        <v>621</v>
      </c>
      <c r="U115" s="275" t="s">
        <v>608</v>
      </c>
      <c r="V115" s="275">
        <v>1.090994</v>
      </c>
      <c r="X115" s="275">
        <v>1.1631651000000001</v>
      </c>
    </row>
    <row r="116" spans="1:25" x14ac:dyDescent="0.2">
      <c r="A116" s="275" t="s">
        <v>460</v>
      </c>
      <c r="B116" s="275">
        <v>23</v>
      </c>
      <c r="C116" s="275" t="s">
        <v>461</v>
      </c>
      <c r="D116" s="275" t="s">
        <v>462</v>
      </c>
      <c r="F116" s="275">
        <v>0.77</v>
      </c>
      <c r="G116" s="275">
        <v>5</v>
      </c>
      <c r="J116" s="275">
        <v>3461</v>
      </c>
      <c r="K116" s="275">
        <v>0</v>
      </c>
      <c r="L116" s="275">
        <v>65.188275599999997</v>
      </c>
      <c r="M116" s="275">
        <v>68.536000000000001</v>
      </c>
      <c r="R116" s="275">
        <v>67.456999999999994</v>
      </c>
      <c r="S116" s="275" t="s">
        <v>620</v>
      </c>
      <c r="T116" s="275" t="s">
        <v>658</v>
      </c>
      <c r="U116" s="275" t="s">
        <v>998</v>
      </c>
      <c r="V116" s="275">
        <v>1.1056589999999999</v>
      </c>
      <c r="X116" s="275">
        <v>1.1776647</v>
      </c>
    </row>
    <row r="117" spans="1:25" x14ac:dyDescent="0.2">
      <c r="A117" s="275" t="s">
        <v>463</v>
      </c>
      <c r="B117" s="275">
        <v>24</v>
      </c>
      <c r="C117" s="275" t="s">
        <v>464</v>
      </c>
      <c r="D117" s="275" t="s">
        <v>465</v>
      </c>
      <c r="F117" s="275">
        <v>0.78</v>
      </c>
      <c r="G117" s="275">
        <v>1</v>
      </c>
      <c r="H117" s="275">
        <v>3017</v>
      </c>
      <c r="I117" s="275">
        <v>-0.02</v>
      </c>
      <c r="L117" s="275">
        <v>11.601154299999999</v>
      </c>
      <c r="M117" s="275">
        <v>59.591999999999999</v>
      </c>
      <c r="N117" s="275">
        <v>59.136000000000003</v>
      </c>
      <c r="O117" s="275" t="s">
        <v>1003</v>
      </c>
      <c r="P117" s="275" t="s">
        <v>1004</v>
      </c>
      <c r="Q117" s="275" t="s">
        <v>890</v>
      </c>
      <c r="W117" s="275">
        <v>0.36646499999999999</v>
      </c>
      <c r="Y117" s="275">
        <v>0.72981890000000005</v>
      </c>
    </row>
    <row r="118" spans="1:25" x14ac:dyDescent="0.2">
      <c r="A118" s="275" t="s">
        <v>463</v>
      </c>
      <c r="B118" s="275">
        <v>24</v>
      </c>
      <c r="C118" s="275" t="s">
        <v>464</v>
      </c>
      <c r="D118" s="275" t="s">
        <v>465</v>
      </c>
      <c r="F118" s="275">
        <v>0.78</v>
      </c>
      <c r="G118" s="275">
        <v>2</v>
      </c>
      <c r="H118" s="275">
        <v>3017</v>
      </c>
      <c r="I118" s="275">
        <v>0</v>
      </c>
      <c r="L118" s="275">
        <v>11.6006182</v>
      </c>
      <c r="M118" s="275">
        <v>59.588999999999999</v>
      </c>
      <c r="N118" s="275">
        <v>59.134</v>
      </c>
      <c r="O118" s="275" t="s">
        <v>1010</v>
      </c>
      <c r="P118" s="275" t="s">
        <v>1011</v>
      </c>
      <c r="Q118" s="275" t="s">
        <v>1012</v>
      </c>
      <c r="W118" s="275">
        <v>0.36647200000000002</v>
      </c>
      <c r="Y118" s="275">
        <v>0.72983359999999997</v>
      </c>
    </row>
    <row r="119" spans="1:25" x14ac:dyDescent="0.2">
      <c r="A119" s="275" t="s">
        <v>463</v>
      </c>
      <c r="B119" s="275">
        <v>24</v>
      </c>
      <c r="C119" s="275" t="s">
        <v>464</v>
      </c>
      <c r="D119" s="275" t="s">
        <v>465</v>
      </c>
      <c r="F119" s="275">
        <v>0.78</v>
      </c>
      <c r="G119" s="275">
        <v>3</v>
      </c>
      <c r="J119" s="275">
        <v>3469</v>
      </c>
      <c r="K119" s="275">
        <v>0</v>
      </c>
      <c r="L119" s="275">
        <v>64.296111100000005</v>
      </c>
      <c r="M119" s="275">
        <v>68.475999999999999</v>
      </c>
      <c r="R119" s="275">
        <v>67.397999999999996</v>
      </c>
      <c r="S119" s="275" t="s">
        <v>697</v>
      </c>
      <c r="T119" s="275" t="s">
        <v>910</v>
      </c>
      <c r="U119" s="275" t="s">
        <v>936</v>
      </c>
      <c r="V119" s="275">
        <v>1.1056589999999999</v>
      </c>
      <c r="X119" s="275">
        <v>1.1779710999999999</v>
      </c>
    </row>
    <row r="120" spans="1:25" x14ac:dyDescent="0.2">
      <c r="A120" s="275" t="s">
        <v>466</v>
      </c>
      <c r="B120" s="275">
        <v>25</v>
      </c>
      <c r="C120" s="275" t="s">
        <v>467</v>
      </c>
      <c r="D120" s="275" t="s">
        <v>468</v>
      </c>
      <c r="F120" s="275">
        <v>0.84</v>
      </c>
      <c r="G120" s="275">
        <v>1</v>
      </c>
      <c r="H120" s="275">
        <v>3032</v>
      </c>
      <c r="I120" s="275">
        <v>1.2E-2</v>
      </c>
      <c r="L120" s="275">
        <v>10.8054627</v>
      </c>
      <c r="M120" s="275">
        <v>59.774000000000001</v>
      </c>
      <c r="N120" s="275">
        <v>59.317</v>
      </c>
      <c r="O120" s="275" t="s">
        <v>1013</v>
      </c>
      <c r="P120" s="275" t="s">
        <v>1014</v>
      </c>
      <c r="Q120" s="275" t="s">
        <v>894</v>
      </c>
      <c r="W120" s="275">
        <v>0.366477</v>
      </c>
      <c r="Y120" s="275">
        <v>0.72979190000000005</v>
      </c>
    </row>
    <row r="121" spans="1:25" x14ac:dyDescent="0.2">
      <c r="A121" s="275" t="s">
        <v>466</v>
      </c>
      <c r="B121" s="275">
        <v>25</v>
      </c>
      <c r="C121" s="275" t="s">
        <v>467</v>
      </c>
      <c r="D121" s="275" t="s">
        <v>468</v>
      </c>
      <c r="F121" s="275">
        <v>0.84</v>
      </c>
      <c r="G121" s="275">
        <v>2</v>
      </c>
      <c r="H121" s="275">
        <v>3032</v>
      </c>
      <c r="I121" s="275">
        <v>0</v>
      </c>
      <c r="L121" s="275">
        <v>10.814532700000001</v>
      </c>
      <c r="M121" s="275">
        <v>59.825000000000003</v>
      </c>
      <c r="N121" s="275">
        <v>59.366999999999997</v>
      </c>
      <c r="O121" s="275" t="s">
        <v>1015</v>
      </c>
      <c r="P121" s="275" t="s">
        <v>1014</v>
      </c>
      <c r="Q121" s="275" t="s">
        <v>1016</v>
      </c>
      <c r="W121" s="275">
        <v>0.36647200000000002</v>
      </c>
      <c r="Y121" s="275">
        <v>0.72978299999999996</v>
      </c>
    </row>
    <row r="122" spans="1:25" x14ac:dyDescent="0.2">
      <c r="A122" s="275" t="s">
        <v>466</v>
      </c>
      <c r="B122" s="275">
        <v>25</v>
      </c>
      <c r="C122" s="275" t="s">
        <v>467</v>
      </c>
      <c r="D122" s="275" t="s">
        <v>468</v>
      </c>
      <c r="F122" s="275">
        <v>0.84</v>
      </c>
      <c r="G122" s="275">
        <v>3</v>
      </c>
      <c r="H122" s="275">
        <v>5348</v>
      </c>
      <c r="I122" s="275">
        <v>13.7</v>
      </c>
      <c r="L122" s="275">
        <v>20.097501699999999</v>
      </c>
      <c r="M122" s="275">
        <v>111.17700000000001</v>
      </c>
      <c r="N122" s="275">
        <v>110.30800000000001</v>
      </c>
      <c r="O122" s="275" t="s">
        <v>1010</v>
      </c>
      <c r="P122" s="275" t="s">
        <v>1017</v>
      </c>
      <c r="Q122" s="275" t="s">
        <v>867</v>
      </c>
      <c r="W122" s="275">
        <v>0.37147400000000003</v>
      </c>
      <c r="Y122" s="275">
        <v>0.73978109999999997</v>
      </c>
    </row>
    <row r="123" spans="1:25" x14ac:dyDescent="0.2">
      <c r="A123" s="275" t="s">
        <v>466</v>
      </c>
      <c r="B123" s="275">
        <v>25</v>
      </c>
      <c r="C123" s="275" t="s">
        <v>467</v>
      </c>
      <c r="D123" s="275" t="s">
        <v>468</v>
      </c>
      <c r="F123" s="275">
        <v>0.84</v>
      </c>
      <c r="G123" s="275">
        <v>4</v>
      </c>
      <c r="J123" s="275">
        <v>4240</v>
      </c>
      <c r="K123" s="275">
        <v>-13.257</v>
      </c>
      <c r="L123" s="275">
        <v>90.784591800000001</v>
      </c>
      <c r="M123" s="275">
        <v>104.124</v>
      </c>
      <c r="R123" s="275">
        <v>102.498</v>
      </c>
      <c r="S123" s="275" t="s">
        <v>1018</v>
      </c>
      <c r="T123" s="275" t="s">
        <v>607</v>
      </c>
      <c r="U123" s="275" t="s">
        <v>635</v>
      </c>
      <c r="V123" s="275">
        <v>1.0911599999999999</v>
      </c>
      <c r="X123" s="275">
        <v>1.1630153999999999</v>
      </c>
    </row>
    <row r="124" spans="1:25" x14ac:dyDescent="0.2">
      <c r="A124" s="275" t="s">
        <v>466</v>
      </c>
      <c r="B124" s="275">
        <v>25</v>
      </c>
      <c r="C124" s="275" t="s">
        <v>467</v>
      </c>
      <c r="D124" s="275" t="s">
        <v>468</v>
      </c>
      <c r="F124" s="275">
        <v>0.84</v>
      </c>
      <c r="G124" s="275">
        <v>5</v>
      </c>
      <c r="J124" s="275">
        <v>3484</v>
      </c>
      <c r="K124" s="275">
        <v>0</v>
      </c>
      <c r="L124" s="275">
        <v>60.086986400000001</v>
      </c>
      <c r="M124" s="275">
        <v>68.915999999999997</v>
      </c>
      <c r="R124" s="275">
        <v>67.831000000000003</v>
      </c>
      <c r="S124" s="275" t="s">
        <v>813</v>
      </c>
      <c r="T124" s="275" t="s">
        <v>911</v>
      </c>
      <c r="U124" s="275" t="s">
        <v>912</v>
      </c>
      <c r="V124" s="275">
        <v>1.1056589999999999</v>
      </c>
      <c r="X124" s="275">
        <v>1.1773623</v>
      </c>
    </row>
    <row r="125" spans="1:25" x14ac:dyDescent="0.2">
      <c r="A125" s="275" t="s">
        <v>469</v>
      </c>
      <c r="B125" s="275">
        <v>26</v>
      </c>
      <c r="C125" s="275" t="s">
        <v>470</v>
      </c>
      <c r="D125" s="275" t="s">
        <v>471</v>
      </c>
      <c r="F125" s="275">
        <v>0.77</v>
      </c>
      <c r="G125" s="275">
        <v>1</v>
      </c>
      <c r="H125" s="275">
        <v>3043</v>
      </c>
      <c r="I125" s="275">
        <v>-5.0000000000000001E-3</v>
      </c>
      <c r="L125" s="275">
        <v>11.8376383</v>
      </c>
      <c r="M125" s="275">
        <v>60.027000000000001</v>
      </c>
      <c r="N125" s="275">
        <v>59.567999999999998</v>
      </c>
      <c r="O125" s="275" t="s">
        <v>980</v>
      </c>
      <c r="P125" s="275" t="s">
        <v>981</v>
      </c>
      <c r="Q125" s="275" t="s">
        <v>1019</v>
      </c>
      <c r="W125" s="275">
        <v>0.36647000000000002</v>
      </c>
      <c r="Y125" s="275">
        <v>0.72969479999999998</v>
      </c>
    </row>
    <row r="126" spans="1:25" x14ac:dyDescent="0.2">
      <c r="A126" s="275" t="s">
        <v>469</v>
      </c>
      <c r="B126" s="275">
        <v>26</v>
      </c>
      <c r="C126" s="275" t="s">
        <v>470</v>
      </c>
      <c r="D126" s="275" t="s">
        <v>471</v>
      </c>
      <c r="F126" s="275">
        <v>0.77</v>
      </c>
      <c r="G126" s="275">
        <v>2</v>
      </c>
      <c r="H126" s="275">
        <v>3044</v>
      </c>
      <c r="I126" s="275">
        <v>0</v>
      </c>
      <c r="L126" s="275">
        <v>11.8323179</v>
      </c>
      <c r="M126" s="275">
        <v>60</v>
      </c>
      <c r="N126" s="275">
        <v>59.540999999999997</v>
      </c>
      <c r="O126" s="275" t="s">
        <v>1003</v>
      </c>
      <c r="P126" s="275" t="s">
        <v>1004</v>
      </c>
      <c r="Q126" s="275" t="s">
        <v>1020</v>
      </c>
      <c r="W126" s="275">
        <v>0.36647200000000002</v>
      </c>
      <c r="Y126" s="275">
        <v>0.72969859999999998</v>
      </c>
    </row>
    <row r="127" spans="1:25" x14ac:dyDescent="0.2">
      <c r="A127" s="275" t="s">
        <v>469</v>
      </c>
      <c r="B127" s="275">
        <v>26</v>
      </c>
      <c r="C127" s="275" t="s">
        <v>470</v>
      </c>
      <c r="D127" s="275" t="s">
        <v>471</v>
      </c>
      <c r="F127" s="275">
        <v>0.77</v>
      </c>
      <c r="G127" s="275">
        <v>3</v>
      </c>
      <c r="H127" s="275">
        <v>2683</v>
      </c>
      <c r="I127" s="275">
        <v>12.686</v>
      </c>
      <c r="L127" s="275">
        <v>11.3949964</v>
      </c>
      <c r="M127" s="275">
        <v>57.783000000000001</v>
      </c>
      <c r="N127" s="275">
        <v>57.332999999999998</v>
      </c>
      <c r="O127" s="275" t="s">
        <v>980</v>
      </c>
      <c r="P127" s="275" t="s">
        <v>1004</v>
      </c>
      <c r="Q127" s="275" t="s">
        <v>1021</v>
      </c>
      <c r="W127" s="275">
        <v>0.37110399999999999</v>
      </c>
      <c r="Y127" s="275">
        <v>0.73895560000000005</v>
      </c>
    </row>
    <row r="128" spans="1:25" x14ac:dyDescent="0.2">
      <c r="A128" s="275" t="s">
        <v>469</v>
      </c>
      <c r="B128" s="275">
        <v>26</v>
      </c>
      <c r="C128" s="275" t="s">
        <v>470</v>
      </c>
      <c r="D128" s="275" t="s">
        <v>471</v>
      </c>
      <c r="F128" s="275">
        <v>0.77</v>
      </c>
      <c r="G128" s="275">
        <v>4</v>
      </c>
      <c r="J128" s="275">
        <v>2040</v>
      </c>
      <c r="K128" s="275">
        <v>-13.128</v>
      </c>
      <c r="L128" s="275">
        <v>46.134213000000003</v>
      </c>
      <c r="M128" s="275">
        <v>48.503</v>
      </c>
      <c r="R128" s="275">
        <v>47.746000000000002</v>
      </c>
      <c r="S128" s="275" t="s">
        <v>607</v>
      </c>
      <c r="T128" s="275" t="s">
        <v>606</v>
      </c>
      <c r="U128" s="275" t="s">
        <v>997</v>
      </c>
      <c r="V128" s="275">
        <v>1.091302</v>
      </c>
      <c r="X128" s="275">
        <v>1.1629837000000001</v>
      </c>
    </row>
    <row r="129" spans="1:25" x14ac:dyDescent="0.2">
      <c r="A129" s="275" t="s">
        <v>469</v>
      </c>
      <c r="B129" s="275">
        <v>26</v>
      </c>
      <c r="C129" s="275" t="s">
        <v>470</v>
      </c>
      <c r="D129" s="275" t="s">
        <v>471</v>
      </c>
      <c r="F129" s="275">
        <v>0.77</v>
      </c>
      <c r="G129" s="275">
        <v>5</v>
      </c>
      <c r="J129" s="275">
        <v>3499</v>
      </c>
      <c r="K129" s="275">
        <v>0</v>
      </c>
      <c r="L129" s="275">
        <v>65.840243099999995</v>
      </c>
      <c r="M129" s="275">
        <v>69.221000000000004</v>
      </c>
      <c r="R129" s="275">
        <v>68.132000000000005</v>
      </c>
      <c r="S129" s="275" t="s">
        <v>682</v>
      </c>
      <c r="T129" s="275" t="s">
        <v>676</v>
      </c>
      <c r="U129" s="275" t="s">
        <v>973</v>
      </c>
      <c r="V129" s="275">
        <v>1.1056589999999999</v>
      </c>
      <c r="X129" s="275">
        <v>1.1771856000000001</v>
      </c>
    </row>
    <row r="130" spans="1:25" x14ac:dyDescent="0.2">
      <c r="A130" s="275" t="s">
        <v>472</v>
      </c>
      <c r="B130" s="275">
        <v>27</v>
      </c>
      <c r="C130" s="275" t="s">
        <v>473</v>
      </c>
      <c r="D130" s="275" t="s">
        <v>474</v>
      </c>
      <c r="F130" s="275">
        <v>0.82</v>
      </c>
      <c r="G130" s="275">
        <v>1</v>
      </c>
      <c r="H130" s="275">
        <v>3050</v>
      </c>
      <c r="I130" s="275">
        <v>2.5000000000000001E-2</v>
      </c>
      <c r="L130" s="275">
        <v>11.140708800000001</v>
      </c>
      <c r="M130" s="275">
        <v>60.161999999999999</v>
      </c>
      <c r="N130" s="275">
        <v>59.701000000000001</v>
      </c>
      <c r="O130" s="275" t="s">
        <v>1003</v>
      </c>
      <c r="P130" s="275" t="s">
        <v>1004</v>
      </c>
      <c r="Q130" s="275" t="s">
        <v>1000</v>
      </c>
      <c r="W130" s="275">
        <v>0.366481</v>
      </c>
      <c r="Y130" s="275">
        <v>0.72971169999999996</v>
      </c>
    </row>
    <row r="131" spans="1:25" x14ac:dyDescent="0.2">
      <c r="A131" s="275" t="s">
        <v>472</v>
      </c>
      <c r="B131" s="275">
        <v>27</v>
      </c>
      <c r="C131" s="275" t="s">
        <v>473</v>
      </c>
      <c r="D131" s="275" t="s">
        <v>474</v>
      </c>
      <c r="F131" s="275">
        <v>0.82</v>
      </c>
      <c r="G131" s="275">
        <v>2</v>
      </c>
      <c r="H131" s="275">
        <v>3047</v>
      </c>
      <c r="I131" s="275">
        <v>0</v>
      </c>
      <c r="L131" s="275">
        <v>11.143748499999999</v>
      </c>
      <c r="M131" s="275">
        <v>60.177999999999997</v>
      </c>
      <c r="N131" s="275">
        <v>59.718000000000004</v>
      </c>
      <c r="O131" s="275" t="s">
        <v>1003</v>
      </c>
      <c r="P131" s="275" t="s">
        <v>1004</v>
      </c>
      <c r="Q131" s="275" t="s">
        <v>1022</v>
      </c>
      <c r="W131" s="275">
        <v>0.36647200000000002</v>
      </c>
      <c r="Y131" s="275">
        <v>0.72969309999999998</v>
      </c>
    </row>
    <row r="132" spans="1:25" x14ac:dyDescent="0.2">
      <c r="A132" s="275" t="s">
        <v>472</v>
      </c>
      <c r="B132" s="275">
        <v>27</v>
      </c>
      <c r="C132" s="275" t="s">
        <v>473</v>
      </c>
      <c r="D132" s="275" t="s">
        <v>474</v>
      </c>
      <c r="F132" s="275">
        <v>0.82</v>
      </c>
      <c r="G132" s="275">
        <v>3</v>
      </c>
      <c r="H132" s="275">
        <v>2790</v>
      </c>
      <c r="I132" s="275">
        <v>13.202999999999999</v>
      </c>
      <c r="L132" s="275">
        <v>11.104099400000001</v>
      </c>
      <c r="M132" s="275">
        <v>59.963999999999999</v>
      </c>
      <c r="N132" s="275">
        <v>59.497</v>
      </c>
      <c r="O132" s="275" t="s">
        <v>980</v>
      </c>
      <c r="P132" s="275" t="s">
        <v>1004</v>
      </c>
      <c r="Q132" s="275" t="s">
        <v>881</v>
      </c>
      <c r="W132" s="275">
        <v>0.37129299999999998</v>
      </c>
      <c r="Y132" s="275">
        <v>0.73932739999999997</v>
      </c>
    </row>
    <row r="133" spans="1:25" x14ac:dyDescent="0.2">
      <c r="A133" s="275" t="s">
        <v>472</v>
      </c>
      <c r="B133" s="275">
        <v>27</v>
      </c>
      <c r="C133" s="275" t="s">
        <v>473</v>
      </c>
      <c r="D133" s="275" t="s">
        <v>474</v>
      </c>
      <c r="F133" s="275">
        <v>0.82</v>
      </c>
      <c r="G133" s="275">
        <v>4</v>
      </c>
      <c r="J133" s="275">
        <v>2326</v>
      </c>
      <c r="K133" s="275">
        <v>-15.013999999999999</v>
      </c>
      <c r="L133" s="275">
        <v>49.728417299999997</v>
      </c>
      <c r="M133" s="275">
        <v>55.677</v>
      </c>
      <c r="R133" s="275">
        <v>54.808999999999997</v>
      </c>
      <c r="S133" s="275" t="s">
        <v>607</v>
      </c>
      <c r="T133" s="275" t="s">
        <v>621</v>
      </c>
      <c r="U133" s="275" t="s">
        <v>608</v>
      </c>
      <c r="V133" s="275">
        <v>1.0892390000000001</v>
      </c>
      <c r="X133" s="275">
        <v>1.1609309999999999</v>
      </c>
    </row>
    <row r="134" spans="1:25" x14ac:dyDescent="0.2">
      <c r="A134" s="275" t="s">
        <v>472</v>
      </c>
      <c r="B134" s="275">
        <v>27</v>
      </c>
      <c r="C134" s="275" t="s">
        <v>473</v>
      </c>
      <c r="D134" s="275" t="s">
        <v>474</v>
      </c>
      <c r="F134" s="275">
        <v>0.82</v>
      </c>
      <c r="G134" s="275">
        <v>5</v>
      </c>
      <c r="J134" s="275">
        <v>3504</v>
      </c>
      <c r="K134" s="275">
        <v>0</v>
      </c>
      <c r="L134" s="275">
        <v>61.901452300000003</v>
      </c>
      <c r="M134" s="275">
        <v>69.305999999999997</v>
      </c>
      <c r="R134" s="275">
        <v>68.215999999999994</v>
      </c>
      <c r="S134" s="275" t="s">
        <v>633</v>
      </c>
      <c r="T134" s="275" t="s">
        <v>718</v>
      </c>
      <c r="U134" s="275" t="s">
        <v>735</v>
      </c>
      <c r="V134" s="275">
        <v>1.1056589999999999</v>
      </c>
      <c r="X134" s="275">
        <v>1.1771753</v>
      </c>
    </row>
    <row r="135" spans="1:25" x14ac:dyDescent="0.2">
      <c r="A135" s="275" t="s">
        <v>475</v>
      </c>
      <c r="B135" s="275">
        <v>28</v>
      </c>
      <c r="C135" s="275" t="s">
        <v>476</v>
      </c>
      <c r="D135" s="275" t="s">
        <v>477</v>
      </c>
      <c r="F135" s="275">
        <v>0.79</v>
      </c>
      <c r="G135" s="275">
        <v>1</v>
      </c>
      <c r="H135" s="275">
        <v>3057</v>
      </c>
      <c r="I135" s="275">
        <v>3.3000000000000002E-2</v>
      </c>
      <c r="L135" s="275">
        <v>11.574881700000001</v>
      </c>
      <c r="M135" s="275">
        <v>60.219000000000001</v>
      </c>
      <c r="N135" s="275">
        <v>59.758000000000003</v>
      </c>
      <c r="O135" s="275" t="s">
        <v>1003</v>
      </c>
      <c r="P135" s="275" t="s">
        <v>1004</v>
      </c>
      <c r="Q135" s="275" t="s">
        <v>1023</v>
      </c>
      <c r="W135" s="275">
        <v>0.36648399999999998</v>
      </c>
      <c r="Y135" s="275">
        <v>0.72967099999999996</v>
      </c>
    </row>
    <row r="136" spans="1:25" x14ac:dyDescent="0.2">
      <c r="A136" s="275" t="s">
        <v>475</v>
      </c>
      <c r="B136" s="275">
        <v>28</v>
      </c>
      <c r="C136" s="275" t="s">
        <v>476</v>
      </c>
      <c r="D136" s="275" t="s">
        <v>477</v>
      </c>
      <c r="F136" s="275">
        <v>0.79</v>
      </c>
      <c r="G136" s="275">
        <v>2</v>
      </c>
      <c r="H136" s="275">
        <v>3055</v>
      </c>
      <c r="I136" s="275">
        <v>0</v>
      </c>
      <c r="L136" s="275">
        <v>11.580001899999999</v>
      </c>
      <c r="M136" s="275">
        <v>60.246000000000002</v>
      </c>
      <c r="N136" s="275">
        <v>59.784999999999997</v>
      </c>
      <c r="O136" s="275" t="s">
        <v>1003</v>
      </c>
      <c r="P136" s="275" t="s">
        <v>1004</v>
      </c>
      <c r="Q136" s="275" t="s">
        <v>1024</v>
      </c>
      <c r="W136" s="275">
        <v>0.36647200000000002</v>
      </c>
      <c r="Y136" s="275">
        <v>0.72964669999999998</v>
      </c>
    </row>
    <row r="137" spans="1:25" x14ac:dyDescent="0.2">
      <c r="A137" s="275" t="s">
        <v>475</v>
      </c>
      <c r="B137" s="275">
        <v>28</v>
      </c>
      <c r="C137" s="275" t="s">
        <v>476</v>
      </c>
      <c r="D137" s="275" t="s">
        <v>477</v>
      </c>
      <c r="F137" s="275">
        <v>0.79</v>
      </c>
      <c r="G137" s="275">
        <v>3</v>
      </c>
      <c r="H137" s="275">
        <v>2739</v>
      </c>
      <c r="I137" s="275">
        <v>12.308</v>
      </c>
      <c r="L137" s="275">
        <v>11.3422462</v>
      </c>
      <c r="M137" s="275">
        <v>59.009</v>
      </c>
      <c r="N137" s="275">
        <v>58.55</v>
      </c>
      <c r="O137" s="275" t="s">
        <v>980</v>
      </c>
      <c r="P137" s="275" t="s">
        <v>1004</v>
      </c>
      <c r="Q137" s="275" t="s">
        <v>1025</v>
      </c>
      <c r="W137" s="275">
        <v>0.37096600000000002</v>
      </c>
      <c r="Y137" s="275">
        <v>0.73862709999999998</v>
      </c>
    </row>
    <row r="138" spans="1:25" x14ac:dyDescent="0.2">
      <c r="A138" s="275" t="s">
        <v>475</v>
      </c>
      <c r="B138" s="275">
        <v>28</v>
      </c>
      <c r="C138" s="275" t="s">
        <v>476</v>
      </c>
      <c r="D138" s="275" t="s">
        <v>477</v>
      </c>
      <c r="F138" s="275">
        <v>0.79</v>
      </c>
      <c r="G138" s="275">
        <v>4</v>
      </c>
      <c r="J138" s="275">
        <v>2071</v>
      </c>
      <c r="K138" s="275">
        <v>-12.914999999999999</v>
      </c>
      <c r="L138" s="275">
        <v>45.675523099999999</v>
      </c>
      <c r="M138" s="275">
        <v>49.268000000000001</v>
      </c>
      <c r="R138" s="275">
        <v>48.499000000000002</v>
      </c>
      <c r="S138" s="275" t="s">
        <v>607</v>
      </c>
      <c r="T138" s="275" t="s">
        <v>621</v>
      </c>
      <c r="U138" s="275" t="s">
        <v>608</v>
      </c>
      <c r="V138" s="275">
        <v>1.091534</v>
      </c>
      <c r="X138" s="275">
        <v>1.1633511000000001</v>
      </c>
    </row>
    <row r="139" spans="1:25" x14ac:dyDescent="0.2">
      <c r="A139" s="275" t="s">
        <v>475</v>
      </c>
      <c r="B139" s="275">
        <v>28</v>
      </c>
      <c r="C139" s="275" t="s">
        <v>476</v>
      </c>
      <c r="D139" s="275" t="s">
        <v>477</v>
      </c>
      <c r="F139" s="275">
        <v>0.79</v>
      </c>
      <c r="G139" s="275">
        <v>5</v>
      </c>
      <c r="J139" s="275">
        <v>3508</v>
      </c>
      <c r="K139" s="275">
        <v>0</v>
      </c>
      <c r="L139" s="275">
        <v>64.286054899999996</v>
      </c>
      <c r="M139" s="275">
        <v>69.343000000000004</v>
      </c>
      <c r="R139" s="275">
        <v>68.251999999999995</v>
      </c>
      <c r="S139" s="275" t="s">
        <v>682</v>
      </c>
      <c r="T139" s="275" t="s">
        <v>658</v>
      </c>
      <c r="U139" s="275" t="s">
        <v>973</v>
      </c>
      <c r="V139" s="275">
        <v>1.1056589999999999</v>
      </c>
      <c r="X139" s="275">
        <v>1.1772906999999999</v>
      </c>
    </row>
    <row r="140" spans="1:25" x14ac:dyDescent="0.2">
      <c r="A140" s="275" t="s">
        <v>478</v>
      </c>
      <c r="B140" s="275">
        <v>29</v>
      </c>
      <c r="C140" s="275" t="s">
        <v>479</v>
      </c>
      <c r="D140" s="275" t="s">
        <v>480</v>
      </c>
      <c r="F140" s="275">
        <v>0.78</v>
      </c>
      <c r="G140" s="275">
        <v>1</v>
      </c>
      <c r="H140" s="275">
        <v>3057</v>
      </c>
      <c r="I140" s="275">
        <v>0</v>
      </c>
      <c r="L140" s="275">
        <v>11.749461500000001</v>
      </c>
      <c r="M140" s="275">
        <v>60.353999999999999</v>
      </c>
      <c r="N140" s="275">
        <v>59.892000000000003</v>
      </c>
      <c r="O140" s="275" t="s">
        <v>1003</v>
      </c>
      <c r="P140" s="275" t="s">
        <v>1004</v>
      </c>
      <c r="Q140" s="275" t="s">
        <v>1026</v>
      </c>
      <c r="W140" s="275">
        <v>0.36647200000000002</v>
      </c>
      <c r="Y140" s="275">
        <v>0.72966140000000002</v>
      </c>
    </row>
    <row r="141" spans="1:25" x14ac:dyDescent="0.2">
      <c r="A141" s="275" t="s">
        <v>478</v>
      </c>
      <c r="B141" s="275">
        <v>29</v>
      </c>
      <c r="C141" s="275" t="s">
        <v>479</v>
      </c>
      <c r="D141" s="275" t="s">
        <v>480</v>
      </c>
      <c r="F141" s="275">
        <v>0.78</v>
      </c>
      <c r="G141" s="275">
        <v>2</v>
      </c>
      <c r="H141" s="275">
        <v>3057</v>
      </c>
      <c r="I141" s="275">
        <v>0</v>
      </c>
      <c r="L141" s="275">
        <v>11.7347058</v>
      </c>
      <c r="M141" s="275">
        <v>60.277999999999999</v>
      </c>
      <c r="N141" s="275">
        <v>59.817</v>
      </c>
      <c r="O141" s="275" t="s">
        <v>1010</v>
      </c>
      <c r="P141" s="275" t="s">
        <v>1011</v>
      </c>
      <c r="Q141" s="275" t="s">
        <v>1027</v>
      </c>
      <c r="W141" s="275">
        <v>0.36647200000000002</v>
      </c>
      <c r="Y141" s="275">
        <v>0.72966140000000002</v>
      </c>
    </row>
    <row r="142" spans="1:25" x14ac:dyDescent="0.2">
      <c r="A142" s="275" t="s">
        <v>478</v>
      </c>
      <c r="B142" s="275">
        <v>29</v>
      </c>
      <c r="C142" s="275" t="s">
        <v>479</v>
      </c>
      <c r="D142" s="275" t="s">
        <v>480</v>
      </c>
      <c r="F142" s="275">
        <v>0.78</v>
      </c>
      <c r="G142" s="275">
        <v>3</v>
      </c>
      <c r="H142" s="275">
        <v>2431</v>
      </c>
      <c r="I142" s="275">
        <v>13.255000000000001</v>
      </c>
      <c r="L142" s="275">
        <v>10.190977800000001</v>
      </c>
      <c r="M142" s="275">
        <v>52.347999999999999</v>
      </c>
      <c r="N142" s="275">
        <v>51.941000000000003</v>
      </c>
      <c r="O142" s="275" t="s">
        <v>1003</v>
      </c>
      <c r="P142" s="275" t="s">
        <v>1004</v>
      </c>
      <c r="Q142" s="275" t="s">
        <v>1028</v>
      </c>
      <c r="W142" s="275">
        <v>0.371311</v>
      </c>
      <c r="Y142" s="275">
        <v>0.73933280000000001</v>
      </c>
    </row>
    <row r="143" spans="1:25" x14ac:dyDescent="0.2">
      <c r="A143" s="275" t="s">
        <v>478</v>
      </c>
      <c r="B143" s="275">
        <v>29</v>
      </c>
      <c r="C143" s="275" t="s">
        <v>479</v>
      </c>
      <c r="D143" s="275" t="s">
        <v>480</v>
      </c>
      <c r="F143" s="275">
        <v>0.78</v>
      </c>
      <c r="G143" s="275">
        <v>4</v>
      </c>
      <c r="J143" s="275">
        <v>2130</v>
      </c>
      <c r="K143" s="275">
        <v>-14.195</v>
      </c>
      <c r="L143" s="275">
        <v>47.603946000000001</v>
      </c>
      <c r="M143" s="275">
        <v>50.698</v>
      </c>
      <c r="R143" s="275">
        <v>49.906999999999996</v>
      </c>
      <c r="S143" s="275" t="s">
        <v>634</v>
      </c>
      <c r="T143" s="275" t="s">
        <v>621</v>
      </c>
      <c r="U143" s="275" t="s">
        <v>608</v>
      </c>
      <c r="V143" s="275">
        <v>1.0901350000000001</v>
      </c>
      <c r="X143" s="275">
        <v>1.1617344000000001</v>
      </c>
    </row>
    <row r="144" spans="1:25" x14ac:dyDescent="0.2">
      <c r="A144" s="275" t="s">
        <v>478</v>
      </c>
      <c r="B144" s="275">
        <v>29</v>
      </c>
      <c r="C144" s="275" t="s">
        <v>479</v>
      </c>
      <c r="D144" s="275" t="s">
        <v>480</v>
      </c>
      <c r="F144" s="275">
        <v>0.78</v>
      </c>
      <c r="G144" s="275">
        <v>5</v>
      </c>
      <c r="J144" s="275">
        <v>3506</v>
      </c>
      <c r="K144" s="275">
        <v>0</v>
      </c>
      <c r="L144" s="275">
        <v>65.145821400000003</v>
      </c>
      <c r="M144" s="275">
        <v>69.381</v>
      </c>
      <c r="R144" s="275">
        <v>68.289000000000001</v>
      </c>
      <c r="S144" s="275" t="s">
        <v>682</v>
      </c>
      <c r="T144" s="275" t="s">
        <v>676</v>
      </c>
      <c r="U144" s="275" t="s">
        <v>998</v>
      </c>
      <c r="V144" s="275">
        <v>1.1056589999999999</v>
      </c>
      <c r="X144" s="275">
        <v>1.177068</v>
      </c>
    </row>
    <row r="145" spans="1:25" x14ac:dyDescent="0.2">
      <c r="A145" s="275" t="s">
        <v>481</v>
      </c>
      <c r="B145" s="275">
        <v>30</v>
      </c>
      <c r="C145" s="275" t="s">
        <v>482</v>
      </c>
      <c r="D145" s="275" t="s">
        <v>483</v>
      </c>
      <c r="F145" s="275">
        <v>0.73</v>
      </c>
      <c r="G145" s="275">
        <v>1</v>
      </c>
      <c r="H145" s="275">
        <v>3058</v>
      </c>
      <c r="I145" s="275">
        <v>4.8000000000000001E-2</v>
      </c>
      <c r="L145" s="275">
        <v>12.564711300000001</v>
      </c>
      <c r="M145" s="275">
        <v>60.404000000000003</v>
      </c>
      <c r="N145" s="275">
        <v>59.942</v>
      </c>
      <c r="O145" s="275" t="s">
        <v>1003</v>
      </c>
      <c r="P145" s="275" t="s">
        <v>1004</v>
      </c>
      <c r="Q145" s="275" t="s">
        <v>1029</v>
      </c>
      <c r="W145" s="275">
        <v>0.36648999999999998</v>
      </c>
      <c r="Y145" s="275">
        <v>0.729688</v>
      </c>
    </row>
    <row r="146" spans="1:25" x14ac:dyDescent="0.2">
      <c r="A146" s="275" t="s">
        <v>481</v>
      </c>
      <c r="B146" s="275">
        <v>30</v>
      </c>
      <c r="C146" s="275" t="s">
        <v>482</v>
      </c>
      <c r="D146" s="275" t="s">
        <v>483</v>
      </c>
      <c r="F146" s="275">
        <v>0.73</v>
      </c>
      <c r="G146" s="275">
        <v>2</v>
      </c>
      <c r="H146" s="275">
        <v>3057</v>
      </c>
      <c r="I146" s="275">
        <v>0</v>
      </c>
      <c r="L146" s="275">
        <v>12.5541122</v>
      </c>
      <c r="M146" s="275">
        <v>60.353000000000002</v>
      </c>
      <c r="N146" s="275">
        <v>59.890999999999998</v>
      </c>
      <c r="O146" s="275" t="s">
        <v>1010</v>
      </c>
      <c r="P146" s="275" t="s">
        <v>1011</v>
      </c>
      <c r="Q146" s="275" t="s">
        <v>1030</v>
      </c>
      <c r="W146" s="275">
        <v>0.36647200000000002</v>
      </c>
      <c r="Y146" s="275">
        <v>0.72965290000000005</v>
      </c>
    </row>
    <row r="147" spans="1:25" x14ac:dyDescent="0.2">
      <c r="A147" s="275" t="s">
        <v>481</v>
      </c>
      <c r="B147" s="275">
        <v>30</v>
      </c>
      <c r="C147" s="275" t="s">
        <v>482</v>
      </c>
      <c r="D147" s="275" t="s">
        <v>483</v>
      </c>
      <c r="F147" s="275">
        <v>0.73</v>
      </c>
      <c r="G147" s="275">
        <v>3</v>
      </c>
      <c r="H147" s="275">
        <v>2367</v>
      </c>
      <c r="I147" s="275">
        <v>12.702999999999999</v>
      </c>
      <c r="L147" s="275">
        <v>10.6045687</v>
      </c>
      <c r="M147" s="275">
        <v>50.981000000000002</v>
      </c>
      <c r="N147" s="275">
        <v>50.584000000000003</v>
      </c>
      <c r="O147" s="275" t="s">
        <v>1003</v>
      </c>
      <c r="P147" s="275" t="s">
        <v>1004</v>
      </c>
      <c r="Q147" s="275" t="s">
        <v>1012</v>
      </c>
      <c r="W147" s="275">
        <v>0.37111</v>
      </c>
      <c r="Y147" s="275">
        <v>0.73892139999999995</v>
      </c>
    </row>
    <row r="148" spans="1:25" x14ac:dyDescent="0.2">
      <c r="A148" s="275" t="s">
        <v>481</v>
      </c>
      <c r="B148" s="275">
        <v>30</v>
      </c>
      <c r="C148" s="275" t="s">
        <v>482</v>
      </c>
      <c r="D148" s="275" t="s">
        <v>483</v>
      </c>
      <c r="F148" s="275">
        <v>0.73</v>
      </c>
      <c r="G148" s="275">
        <v>4</v>
      </c>
      <c r="J148" s="275">
        <v>2025</v>
      </c>
      <c r="K148" s="275">
        <v>-12.622999999999999</v>
      </c>
      <c r="L148" s="275">
        <v>48.215870099999997</v>
      </c>
      <c r="M148" s="275">
        <v>48.058999999999997</v>
      </c>
      <c r="R148" s="275">
        <v>47.308</v>
      </c>
      <c r="S148" s="275" t="s">
        <v>634</v>
      </c>
      <c r="T148" s="275" t="s">
        <v>621</v>
      </c>
      <c r="U148" s="275" t="s">
        <v>608</v>
      </c>
      <c r="V148" s="275">
        <v>1.0918540000000001</v>
      </c>
      <c r="X148" s="275">
        <v>1.1635256</v>
      </c>
    </row>
    <row r="149" spans="1:25" x14ac:dyDescent="0.2">
      <c r="A149" s="275" t="s">
        <v>481</v>
      </c>
      <c r="B149" s="275">
        <v>30</v>
      </c>
      <c r="C149" s="275" t="s">
        <v>482</v>
      </c>
      <c r="D149" s="275" t="s">
        <v>483</v>
      </c>
      <c r="F149" s="275">
        <v>0.73</v>
      </c>
      <c r="G149" s="275">
        <v>5</v>
      </c>
      <c r="J149" s="275">
        <v>3509</v>
      </c>
      <c r="K149" s="275">
        <v>0</v>
      </c>
      <c r="L149" s="275">
        <v>69.658612500000004</v>
      </c>
      <c r="M149" s="275">
        <v>69.430999999999997</v>
      </c>
      <c r="R149" s="275">
        <v>68.338999999999999</v>
      </c>
      <c r="S149" s="275" t="s">
        <v>682</v>
      </c>
      <c r="T149" s="275" t="s">
        <v>658</v>
      </c>
      <c r="U149" s="275" t="s">
        <v>998</v>
      </c>
      <c r="V149" s="275">
        <v>1.1056589999999999</v>
      </c>
      <c r="X149" s="275">
        <v>1.1771324000000001</v>
      </c>
    </row>
    <row r="150" spans="1:25" x14ac:dyDescent="0.2">
      <c r="A150" s="275" t="s">
        <v>484</v>
      </c>
      <c r="B150" s="275">
        <v>31</v>
      </c>
      <c r="C150" s="275" t="s">
        <v>485</v>
      </c>
      <c r="D150" s="275" t="s">
        <v>486</v>
      </c>
      <c r="F150" s="275">
        <v>0.82</v>
      </c>
      <c r="G150" s="275">
        <v>1</v>
      </c>
      <c r="H150" s="275">
        <v>3062</v>
      </c>
      <c r="I150" s="275">
        <v>1.4E-2</v>
      </c>
      <c r="L150" s="275">
        <v>11.190720000000001</v>
      </c>
      <c r="M150" s="275">
        <v>60.432000000000002</v>
      </c>
      <c r="N150" s="275">
        <v>59.969000000000001</v>
      </c>
      <c r="O150" s="275" t="s">
        <v>1003</v>
      </c>
      <c r="P150" s="275" t="s">
        <v>1004</v>
      </c>
      <c r="Q150" s="275" t="s">
        <v>1031</v>
      </c>
      <c r="W150" s="275">
        <v>0.366477</v>
      </c>
      <c r="Y150" s="275">
        <v>0.72964269999999998</v>
      </c>
    </row>
    <row r="151" spans="1:25" x14ac:dyDescent="0.2">
      <c r="A151" s="275" t="s">
        <v>484</v>
      </c>
      <c r="B151" s="275">
        <v>31</v>
      </c>
      <c r="C151" s="275" t="s">
        <v>485</v>
      </c>
      <c r="D151" s="275" t="s">
        <v>486</v>
      </c>
      <c r="F151" s="275">
        <v>0.82</v>
      </c>
      <c r="G151" s="275">
        <v>2</v>
      </c>
      <c r="H151" s="275">
        <v>3061</v>
      </c>
      <c r="I151" s="275">
        <v>0</v>
      </c>
      <c r="L151" s="275">
        <v>11.1830091</v>
      </c>
      <c r="M151" s="275">
        <v>60.39</v>
      </c>
      <c r="N151" s="275">
        <v>59.927999999999997</v>
      </c>
      <c r="O151" s="275" t="s">
        <v>1010</v>
      </c>
      <c r="P151" s="275" t="s">
        <v>1011</v>
      </c>
      <c r="Q151" s="275" t="s">
        <v>1032</v>
      </c>
      <c r="W151" s="275">
        <v>0.36647200000000002</v>
      </c>
      <c r="Y151" s="275">
        <v>0.72963210000000001</v>
      </c>
    </row>
    <row r="152" spans="1:25" x14ac:dyDescent="0.2">
      <c r="A152" s="275" t="s">
        <v>484</v>
      </c>
      <c r="B152" s="275">
        <v>31</v>
      </c>
      <c r="C152" s="275" t="s">
        <v>485</v>
      </c>
      <c r="D152" s="275" t="s">
        <v>486</v>
      </c>
      <c r="F152" s="275">
        <v>0.82</v>
      </c>
      <c r="G152" s="275">
        <v>3</v>
      </c>
      <c r="H152" s="275">
        <v>2631</v>
      </c>
      <c r="I152" s="275">
        <v>13.808999999999999</v>
      </c>
      <c r="L152" s="275">
        <v>10.481424199999999</v>
      </c>
      <c r="M152" s="275">
        <v>56.600999999999999</v>
      </c>
      <c r="N152" s="275">
        <v>56.16</v>
      </c>
      <c r="O152" s="275" t="s">
        <v>1003</v>
      </c>
      <c r="P152" s="275" t="s">
        <v>1004</v>
      </c>
      <c r="Q152" s="275" t="s">
        <v>1000</v>
      </c>
      <c r="W152" s="275">
        <v>0.37151400000000001</v>
      </c>
      <c r="Y152" s="275">
        <v>0.73970740000000001</v>
      </c>
    </row>
    <row r="153" spans="1:25" x14ac:dyDescent="0.2">
      <c r="A153" s="275" t="s">
        <v>484</v>
      </c>
      <c r="B153" s="275">
        <v>31</v>
      </c>
      <c r="C153" s="275" t="s">
        <v>485</v>
      </c>
      <c r="D153" s="275" t="s">
        <v>486</v>
      </c>
      <c r="F153" s="275">
        <v>0.82</v>
      </c>
      <c r="G153" s="275">
        <v>4</v>
      </c>
      <c r="J153" s="275">
        <v>2186</v>
      </c>
      <c r="K153" s="275">
        <v>-11.878</v>
      </c>
      <c r="L153" s="275">
        <v>46.499228199999997</v>
      </c>
      <c r="M153" s="275">
        <v>52.061999999999998</v>
      </c>
      <c r="R153" s="275">
        <v>51.247999999999998</v>
      </c>
      <c r="S153" s="275" t="s">
        <v>634</v>
      </c>
      <c r="T153" s="275" t="s">
        <v>969</v>
      </c>
      <c r="U153" s="275" t="s">
        <v>1033</v>
      </c>
      <c r="V153" s="275">
        <v>1.0926689999999999</v>
      </c>
      <c r="X153" s="275">
        <v>1.1643119</v>
      </c>
    </row>
    <row r="154" spans="1:25" x14ac:dyDescent="0.2">
      <c r="A154" s="275" t="s">
        <v>484</v>
      </c>
      <c r="B154" s="275">
        <v>31</v>
      </c>
      <c r="C154" s="275" t="s">
        <v>485</v>
      </c>
      <c r="D154" s="275" t="s">
        <v>486</v>
      </c>
      <c r="F154" s="275">
        <v>0.82</v>
      </c>
      <c r="G154" s="275">
        <v>5</v>
      </c>
      <c r="J154" s="275">
        <v>3508</v>
      </c>
      <c r="K154" s="275">
        <v>0</v>
      </c>
      <c r="L154" s="275">
        <v>62.038699000000001</v>
      </c>
      <c r="M154" s="275">
        <v>69.459999999999994</v>
      </c>
      <c r="R154" s="275">
        <v>68.367000000000004</v>
      </c>
      <c r="S154" s="275" t="s">
        <v>682</v>
      </c>
      <c r="T154" s="275" t="s">
        <v>676</v>
      </c>
      <c r="U154" s="275" t="s">
        <v>973</v>
      </c>
      <c r="V154" s="275">
        <v>1.1056589999999999</v>
      </c>
      <c r="X154" s="275">
        <v>1.1770910999999999</v>
      </c>
    </row>
    <row r="155" spans="1:25" x14ac:dyDescent="0.2">
      <c r="A155" s="275" t="s">
        <v>487</v>
      </c>
      <c r="B155" s="275">
        <v>32</v>
      </c>
      <c r="C155" s="275" t="s">
        <v>488</v>
      </c>
      <c r="D155" s="275" t="s">
        <v>489</v>
      </c>
      <c r="F155" s="275">
        <v>0.82</v>
      </c>
      <c r="G155" s="275">
        <v>1</v>
      </c>
      <c r="H155" s="275">
        <v>3060</v>
      </c>
      <c r="I155" s="275">
        <v>8.0000000000000002E-3</v>
      </c>
      <c r="L155" s="275">
        <v>11.185345999999999</v>
      </c>
      <c r="M155" s="275">
        <v>60.402999999999999</v>
      </c>
      <c r="N155" s="275">
        <v>59.94</v>
      </c>
      <c r="O155" s="275" t="s">
        <v>1010</v>
      </c>
      <c r="P155" s="275" t="s">
        <v>1004</v>
      </c>
      <c r="Q155" s="275" t="s">
        <v>1034</v>
      </c>
      <c r="W155" s="275">
        <v>0.366475</v>
      </c>
      <c r="Y155" s="275">
        <v>0.72962499999999997</v>
      </c>
    </row>
    <row r="156" spans="1:25" x14ac:dyDescent="0.2">
      <c r="A156" s="275" t="s">
        <v>487</v>
      </c>
      <c r="B156" s="275">
        <v>32</v>
      </c>
      <c r="C156" s="275" t="s">
        <v>488</v>
      </c>
      <c r="D156" s="275" t="s">
        <v>489</v>
      </c>
      <c r="F156" s="275">
        <v>0.82</v>
      </c>
      <c r="G156" s="275">
        <v>2</v>
      </c>
      <c r="H156" s="275">
        <v>3060</v>
      </c>
      <c r="I156" s="275">
        <v>0</v>
      </c>
      <c r="L156" s="275">
        <v>11.180812400000001</v>
      </c>
      <c r="M156" s="275">
        <v>60.378</v>
      </c>
      <c r="N156" s="275">
        <v>59.915999999999997</v>
      </c>
      <c r="O156" s="275" t="s">
        <v>1010</v>
      </c>
      <c r="P156" s="275" t="s">
        <v>1011</v>
      </c>
      <c r="Q156" s="275" t="s">
        <v>1035</v>
      </c>
      <c r="W156" s="275">
        <v>0.36647200000000002</v>
      </c>
      <c r="Y156" s="275">
        <v>0.72961889999999996</v>
      </c>
    </row>
    <row r="157" spans="1:25" x14ac:dyDescent="0.2">
      <c r="A157" s="275" t="s">
        <v>487</v>
      </c>
      <c r="B157" s="275">
        <v>32</v>
      </c>
      <c r="C157" s="275" t="s">
        <v>488</v>
      </c>
      <c r="D157" s="275" t="s">
        <v>489</v>
      </c>
      <c r="F157" s="275">
        <v>0.82</v>
      </c>
      <c r="G157" s="275">
        <v>3</v>
      </c>
      <c r="H157" s="275">
        <v>2963</v>
      </c>
      <c r="I157" s="275">
        <v>13.955</v>
      </c>
      <c r="L157" s="275">
        <v>11.8417867</v>
      </c>
      <c r="M157" s="275">
        <v>63.948</v>
      </c>
      <c r="N157" s="275">
        <v>63.448999999999998</v>
      </c>
      <c r="O157" s="275" t="s">
        <v>1003</v>
      </c>
      <c r="P157" s="275" t="s">
        <v>1011</v>
      </c>
      <c r="Q157" s="275" t="s">
        <v>1036</v>
      </c>
      <c r="W157" s="275">
        <v>0.37156699999999998</v>
      </c>
      <c r="Y157" s="275">
        <v>0.73980049999999997</v>
      </c>
    </row>
    <row r="158" spans="1:25" x14ac:dyDescent="0.2">
      <c r="A158" s="275" t="s">
        <v>487</v>
      </c>
      <c r="B158" s="275">
        <v>32</v>
      </c>
      <c r="C158" s="275" t="s">
        <v>488</v>
      </c>
      <c r="D158" s="275" t="s">
        <v>489</v>
      </c>
      <c r="F158" s="275">
        <v>0.82</v>
      </c>
      <c r="G158" s="275">
        <v>4</v>
      </c>
      <c r="J158" s="275">
        <v>2033</v>
      </c>
      <c r="K158" s="275">
        <v>-12.337999999999999</v>
      </c>
      <c r="L158" s="275">
        <v>43.1586608</v>
      </c>
      <c r="M158" s="275">
        <v>48.320999999999998</v>
      </c>
      <c r="R158" s="275">
        <v>47.566000000000003</v>
      </c>
      <c r="S158" s="275" t="s">
        <v>634</v>
      </c>
      <c r="T158" s="275" t="s">
        <v>969</v>
      </c>
      <c r="U158" s="275" t="s">
        <v>1033</v>
      </c>
      <c r="V158" s="275">
        <v>1.092166</v>
      </c>
      <c r="X158" s="275">
        <v>1.1640481</v>
      </c>
    </row>
    <row r="159" spans="1:25" x14ac:dyDescent="0.2">
      <c r="A159" s="275" t="s">
        <v>487</v>
      </c>
      <c r="B159" s="275">
        <v>32</v>
      </c>
      <c r="C159" s="275" t="s">
        <v>488</v>
      </c>
      <c r="D159" s="275" t="s">
        <v>489</v>
      </c>
      <c r="F159" s="275">
        <v>0.82</v>
      </c>
      <c r="G159" s="275">
        <v>5</v>
      </c>
      <c r="J159" s="275">
        <v>3505</v>
      </c>
      <c r="K159" s="275">
        <v>0</v>
      </c>
      <c r="L159" s="275">
        <v>61.972103099999998</v>
      </c>
      <c r="M159" s="275">
        <v>69.385000000000005</v>
      </c>
      <c r="R159" s="275">
        <v>68.293999999999997</v>
      </c>
      <c r="S159" s="275" t="s">
        <v>620</v>
      </c>
      <c r="T159" s="275" t="s">
        <v>658</v>
      </c>
      <c r="U159" s="275" t="s">
        <v>1037</v>
      </c>
      <c r="V159" s="275">
        <v>1.1056589999999999</v>
      </c>
      <c r="X159" s="275">
        <v>1.1773374000000001</v>
      </c>
    </row>
    <row r="160" spans="1:25" x14ac:dyDescent="0.2">
      <c r="A160" s="275" t="s">
        <v>490</v>
      </c>
      <c r="B160" s="275">
        <v>33</v>
      </c>
      <c r="C160" s="275" t="s">
        <v>491</v>
      </c>
      <c r="D160" s="275" t="s">
        <v>492</v>
      </c>
      <c r="F160" s="275">
        <v>0.81</v>
      </c>
      <c r="G160" s="275">
        <v>1</v>
      </c>
      <c r="H160" s="275">
        <v>3059</v>
      </c>
      <c r="I160" s="275">
        <v>-1.0999999999999999E-2</v>
      </c>
      <c r="L160" s="275">
        <v>11.3191854</v>
      </c>
      <c r="M160" s="275">
        <v>60.38</v>
      </c>
      <c r="N160" s="275">
        <v>59.917999999999999</v>
      </c>
      <c r="O160" s="275" t="s">
        <v>1010</v>
      </c>
      <c r="P160" s="275" t="s">
        <v>1004</v>
      </c>
      <c r="Q160" s="275" t="s">
        <v>1038</v>
      </c>
      <c r="W160" s="275">
        <v>0.36646800000000002</v>
      </c>
      <c r="Y160" s="275">
        <v>0.72963359999999999</v>
      </c>
    </row>
    <row r="161" spans="1:25" x14ac:dyDescent="0.2">
      <c r="A161" s="275" t="s">
        <v>490</v>
      </c>
      <c r="B161" s="275">
        <v>33</v>
      </c>
      <c r="C161" s="275" t="s">
        <v>491</v>
      </c>
      <c r="D161" s="275" t="s">
        <v>492</v>
      </c>
      <c r="F161" s="275">
        <v>0.81</v>
      </c>
      <c r="G161" s="275">
        <v>2</v>
      </c>
      <c r="H161" s="275">
        <v>3059</v>
      </c>
      <c r="I161" s="275">
        <v>0</v>
      </c>
      <c r="L161" s="275">
        <v>11.3180011</v>
      </c>
      <c r="M161" s="275">
        <v>60.374000000000002</v>
      </c>
      <c r="N161" s="275">
        <v>59.911999999999999</v>
      </c>
      <c r="O161" s="275" t="s">
        <v>1010</v>
      </c>
      <c r="P161" s="275" t="s">
        <v>1011</v>
      </c>
      <c r="Q161" s="275" t="s">
        <v>1039</v>
      </c>
      <c r="W161" s="275">
        <v>0.36647200000000002</v>
      </c>
      <c r="Y161" s="275">
        <v>0.72964150000000005</v>
      </c>
    </row>
    <row r="162" spans="1:25" x14ac:dyDescent="0.2">
      <c r="A162" s="275" t="s">
        <v>490</v>
      </c>
      <c r="B162" s="275">
        <v>33</v>
      </c>
      <c r="C162" s="275" t="s">
        <v>491</v>
      </c>
      <c r="D162" s="275" t="s">
        <v>492</v>
      </c>
      <c r="F162" s="275">
        <v>0.81</v>
      </c>
      <c r="G162" s="275">
        <v>3</v>
      </c>
      <c r="H162" s="275">
        <v>2519</v>
      </c>
      <c r="I162" s="275">
        <v>14.089</v>
      </c>
      <c r="L162" s="275">
        <v>10.142822199999999</v>
      </c>
      <c r="M162" s="275">
        <v>54.104999999999997</v>
      </c>
      <c r="N162" s="275">
        <v>53.683</v>
      </c>
      <c r="O162" s="275" t="s">
        <v>1003</v>
      </c>
      <c r="P162" s="275" t="s">
        <v>1011</v>
      </c>
      <c r="Q162" s="275" t="s">
        <v>1040</v>
      </c>
      <c r="W162" s="275">
        <v>0.371616</v>
      </c>
      <c r="Y162" s="275">
        <v>0.73992150000000001</v>
      </c>
    </row>
    <row r="163" spans="1:25" x14ac:dyDescent="0.2">
      <c r="A163" s="275" t="s">
        <v>490</v>
      </c>
      <c r="B163" s="275">
        <v>33</v>
      </c>
      <c r="C163" s="275" t="s">
        <v>491</v>
      </c>
      <c r="D163" s="275" t="s">
        <v>492</v>
      </c>
      <c r="F163" s="275">
        <v>0.81</v>
      </c>
      <c r="G163" s="275">
        <v>4</v>
      </c>
      <c r="J163" s="275">
        <v>2119</v>
      </c>
      <c r="K163" s="275">
        <v>-14.38</v>
      </c>
      <c r="L163" s="275">
        <v>45.248507400000001</v>
      </c>
      <c r="M163" s="275">
        <v>50.042999999999999</v>
      </c>
      <c r="R163" s="275">
        <v>49.262</v>
      </c>
      <c r="S163" s="275" t="s">
        <v>634</v>
      </c>
      <c r="T163" s="275" t="s">
        <v>969</v>
      </c>
      <c r="U163" s="275" t="s">
        <v>1033</v>
      </c>
      <c r="V163" s="275">
        <v>1.0899319999999999</v>
      </c>
      <c r="X163" s="275">
        <v>1.1617607000000001</v>
      </c>
    </row>
    <row r="164" spans="1:25" x14ac:dyDescent="0.2">
      <c r="A164" s="275" t="s">
        <v>490</v>
      </c>
      <c r="B164" s="275">
        <v>33</v>
      </c>
      <c r="C164" s="275" t="s">
        <v>491</v>
      </c>
      <c r="D164" s="275" t="s">
        <v>492</v>
      </c>
      <c r="F164" s="275">
        <v>0.81</v>
      </c>
      <c r="G164" s="275">
        <v>5</v>
      </c>
      <c r="J164" s="275">
        <v>3499</v>
      </c>
      <c r="K164" s="275">
        <v>0</v>
      </c>
      <c r="L164" s="275">
        <v>62.512791300000004</v>
      </c>
      <c r="M164" s="275">
        <v>69.137</v>
      </c>
      <c r="R164" s="275">
        <v>68.05</v>
      </c>
      <c r="S164" s="275" t="s">
        <v>682</v>
      </c>
      <c r="T164" s="275" t="s">
        <v>658</v>
      </c>
      <c r="U164" s="275" t="s">
        <v>998</v>
      </c>
      <c r="V164" s="275">
        <v>1.1056589999999999</v>
      </c>
      <c r="X164" s="275">
        <v>1.1772845000000001</v>
      </c>
    </row>
    <row r="165" spans="1:25" x14ac:dyDescent="0.2">
      <c r="A165" s="275" t="s">
        <v>547</v>
      </c>
      <c r="B165" s="275">
        <v>34</v>
      </c>
      <c r="C165" s="275" t="s">
        <v>548</v>
      </c>
      <c r="D165" s="275" t="s">
        <v>374</v>
      </c>
      <c r="F165" s="275">
        <v>0.73799999999999999</v>
      </c>
      <c r="G165" s="275">
        <v>1</v>
      </c>
      <c r="H165" s="275">
        <v>3045</v>
      </c>
      <c r="I165" s="275">
        <v>-1.6E-2</v>
      </c>
      <c r="L165" s="275">
        <v>12.3690268</v>
      </c>
      <c r="M165" s="275">
        <v>60.115000000000002</v>
      </c>
      <c r="N165" s="275">
        <v>59.655000000000001</v>
      </c>
      <c r="O165" s="275" t="s">
        <v>1010</v>
      </c>
      <c r="P165" s="275" t="s">
        <v>1011</v>
      </c>
      <c r="Q165" s="275" t="s">
        <v>1041</v>
      </c>
      <c r="W165" s="275">
        <v>0.36646600000000001</v>
      </c>
      <c r="Y165" s="275">
        <v>0.72969240000000002</v>
      </c>
    </row>
    <row r="166" spans="1:25" x14ac:dyDescent="0.2">
      <c r="A166" s="275" t="s">
        <v>547</v>
      </c>
      <c r="B166" s="275">
        <v>34</v>
      </c>
      <c r="C166" s="275" t="s">
        <v>548</v>
      </c>
      <c r="D166" s="275" t="s">
        <v>374</v>
      </c>
      <c r="F166" s="275">
        <v>0.73799999999999999</v>
      </c>
      <c r="G166" s="275">
        <v>2</v>
      </c>
      <c r="H166" s="275">
        <v>3044</v>
      </c>
      <c r="I166" s="275">
        <v>0</v>
      </c>
      <c r="L166" s="275">
        <v>12.3633291</v>
      </c>
      <c r="M166" s="275">
        <v>60.088000000000001</v>
      </c>
      <c r="N166" s="275">
        <v>59.628</v>
      </c>
      <c r="O166" s="275" t="s">
        <v>1013</v>
      </c>
      <c r="P166" s="275" t="s">
        <v>1017</v>
      </c>
      <c r="Q166" s="275" t="s">
        <v>1042</v>
      </c>
      <c r="W166" s="275">
        <v>0.36647200000000002</v>
      </c>
      <c r="Y166" s="275">
        <v>0.72970440000000003</v>
      </c>
    </row>
    <row r="167" spans="1:25" x14ac:dyDescent="0.2">
      <c r="A167" s="275" t="s">
        <v>547</v>
      </c>
      <c r="B167" s="275">
        <v>34</v>
      </c>
      <c r="C167" s="275" t="s">
        <v>548</v>
      </c>
      <c r="D167" s="275" t="s">
        <v>374</v>
      </c>
      <c r="F167" s="275">
        <v>0.73799999999999999</v>
      </c>
      <c r="G167" s="275">
        <v>3</v>
      </c>
      <c r="H167" s="275">
        <v>2239</v>
      </c>
      <c r="I167" s="275">
        <v>-4.0670000000000002</v>
      </c>
      <c r="L167" s="275">
        <v>9.9168286000000005</v>
      </c>
      <c r="M167" s="275">
        <v>48.197000000000003</v>
      </c>
      <c r="N167" s="275">
        <v>47.828000000000003</v>
      </c>
      <c r="O167" s="275" t="s">
        <v>1010</v>
      </c>
      <c r="P167" s="275" t="s">
        <v>1011</v>
      </c>
      <c r="Q167" s="275" t="s">
        <v>1005</v>
      </c>
      <c r="W167" s="275">
        <v>0.36498700000000001</v>
      </c>
      <c r="Y167" s="275">
        <v>0.72673679999999996</v>
      </c>
    </row>
    <row r="168" spans="1:25" x14ac:dyDescent="0.2">
      <c r="A168" s="275" t="s">
        <v>547</v>
      </c>
      <c r="B168" s="275">
        <v>34</v>
      </c>
      <c r="C168" s="275" t="s">
        <v>548</v>
      </c>
      <c r="D168" s="275" t="s">
        <v>374</v>
      </c>
      <c r="F168" s="275">
        <v>0.73799999999999999</v>
      </c>
      <c r="G168" s="275">
        <v>4</v>
      </c>
      <c r="J168" s="275">
        <v>1835</v>
      </c>
      <c r="K168" s="275">
        <v>-14.52</v>
      </c>
      <c r="L168" s="275">
        <v>42.792245600000001</v>
      </c>
      <c r="M168" s="275">
        <v>43.12</v>
      </c>
      <c r="R168" s="275">
        <v>42.447000000000003</v>
      </c>
      <c r="S168" s="275" t="s">
        <v>1018</v>
      </c>
      <c r="T168" s="275" t="s">
        <v>969</v>
      </c>
      <c r="U168" s="275" t="s">
        <v>635</v>
      </c>
      <c r="V168" s="275">
        <v>1.0897790000000001</v>
      </c>
      <c r="X168" s="275">
        <v>1.1617496</v>
      </c>
    </row>
    <row r="169" spans="1:25" x14ac:dyDescent="0.2">
      <c r="A169" s="275" t="s">
        <v>547</v>
      </c>
      <c r="B169" s="275">
        <v>34</v>
      </c>
      <c r="C169" s="275" t="s">
        <v>548</v>
      </c>
      <c r="D169" s="275" t="s">
        <v>374</v>
      </c>
      <c r="F169" s="275">
        <v>0.73799999999999999</v>
      </c>
      <c r="G169" s="275">
        <v>5</v>
      </c>
      <c r="J169" s="275">
        <v>3485</v>
      </c>
      <c r="K169" s="275">
        <v>0</v>
      </c>
      <c r="L169" s="275">
        <v>68.414659999999998</v>
      </c>
      <c r="M169" s="275">
        <v>68.938999999999993</v>
      </c>
      <c r="R169" s="275">
        <v>67.853999999999999</v>
      </c>
      <c r="S169" s="275" t="s">
        <v>660</v>
      </c>
      <c r="T169" s="275" t="s">
        <v>647</v>
      </c>
      <c r="U169" s="275" t="s">
        <v>809</v>
      </c>
      <c r="V169" s="275">
        <v>1.1056589999999999</v>
      </c>
      <c r="X169" s="275">
        <v>1.1774290000000001</v>
      </c>
    </row>
    <row r="170" spans="1:25" x14ac:dyDescent="0.2">
      <c r="A170" s="275" t="s">
        <v>549</v>
      </c>
      <c r="B170" s="275">
        <v>35</v>
      </c>
      <c r="C170" s="275" t="s">
        <v>550</v>
      </c>
      <c r="D170" s="275" t="s">
        <v>374</v>
      </c>
      <c r="F170" s="275">
        <v>0.79100000000000004</v>
      </c>
      <c r="G170" s="275">
        <v>1</v>
      </c>
      <c r="H170" s="275">
        <v>3035</v>
      </c>
      <c r="I170" s="275">
        <v>8.9999999999999993E-3</v>
      </c>
      <c r="L170" s="275">
        <v>11.5005056</v>
      </c>
      <c r="M170" s="275">
        <v>59.908000000000001</v>
      </c>
      <c r="N170" s="275">
        <v>59.45</v>
      </c>
      <c r="O170" s="275" t="s">
        <v>1013</v>
      </c>
      <c r="P170" s="275" t="s">
        <v>1017</v>
      </c>
      <c r="Q170" s="275" t="s">
        <v>1043</v>
      </c>
      <c r="W170" s="275">
        <v>0.366475</v>
      </c>
      <c r="Y170" s="275">
        <v>0.72965539999999995</v>
      </c>
    </row>
    <row r="171" spans="1:25" x14ac:dyDescent="0.2">
      <c r="A171" s="275" t="s">
        <v>549</v>
      </c>
      <c r="B171" s="275">
        <v>35</v>
      </c>
      <c r="C171" s="275" t="s">
        <v>550</v>
      </c>
      <c r="D171" s="275" t="s">
        <v>374</v>
      </c>
      <c r="F171" s="275">
        <v>0.79100000000000004</v>
      </c>
      <c r="G171" s="275">
        <v>2</v>
      </c>
      <c r="H171" s="275">
        <v>3030</v>
      </c>
      <c r="I171" s="275">
        <v>0</v>
      </c>
      <c r="L171" s="275">
        <v>11.4750669</v>
      </c>
      <c r="M171" s="275">
        <v>59.776000000000003</v>
      </c>
      <c r="N171" s="275">
        <v>59.319000000000003</v>
      </c>
      <c r="O171" s="275" t="s">
        <v>1015</v>
      </c>
      <c r="P171" s="275" t="s">
        <v>1014</v>
      </c>
      <c r="Q171" s="275" t="s">
        <v>1044</v>
      </c>
      <c r="W171" s="275">
        <v>0.36647200000000002</v>
      </c>
      <c r="Y171" s="275">
        <v>0.72964859999999998</v>
      </c>
    </row>
    <row r="172" spans="1:25" x14ac:dyDescent="0.2">
      <c r="A172" s="275" t="s">
        <v>549</v>
      </c>
      <c r="B172" s="275">
        <v>35</v>
      </c>
      <c r="C172" s="275" t="s">
        <v>550</v>
      </c>
      <c r="D172" s="275" t="s">
        <v>374</v>
      </c>
      <c r="F172" s="275">
        <v>0.79100000000000004</v>
      </c>
      <c r="G172" s="275">
        <v>3</v>
      </c>
      <c r="H172" s="275">
        <v>2395</v>
      </c>
      <c r="I172" s="275">
        <v>-4.0419999999999998</v>
      </c>
      <c r="L172" s="275">
        <v>9.8880145000000006</v>
      </c>
      <c r="M172" s="275">
        <v>51.508000000000003</v>
      </c>
      <c r="N172" s="275">
        <v>51.113999999999997</v>
      </c>
      <c r="O172" s="275" t="s">
        <v>1013</v>
      </c>
      <c r="P172" s="275" t="s">
        <v>1017</v>
      </c>
      <c r="Q172" s="275" t="s">
        <v>1045</v>
      </c>
      <c r="W172" s="275">
        <v>0.36499599999999999</v>
      </c>
      <c r="Y172" s="275">
        <v>0.7266994</v>
      </c>
    </row>
    <row r="173" spans="1:25" x14ac:dyDescent="0.2">
      <c r="A173" s="275" t="s">
        <v>549</v>
      </c>
      <c r="B173" s="275">
        <v>35</v>
      </c>
      <c r="C173" s="275" t="s">
        <v>550</v>
      </c>
      <c r="D173" s="275" t="s">
        <v>374</v>
      </c>
      <c r="F173" s="275">
        <v>0.79100000000000004</v>
      </c>
      <c r="G173" s="275">
        <v>4</v>
      </c>
      <c r="J173" s="275">
        <v>1960</v>
      </c>
      <c r="K173" s="275">
        <v>-14.55</v>
      </c>
      <c r="L173" s="275">
        <v>42.734054499999999</v>
      </c>
      <c r="M173" s="275">
        <v>46.154000000000003</v>
      </c>
      <c r="R173" s="275">
        <v>45.433</v>
      </c>
      <c r="S173" s="275" t="s">
        <v>1018</v>
      </c>
      <c r="T173" s="275" t="s">
        <v>607</v>
      </c>
      <c r="U173" s="275" t="s">
        <v>635</v>
      </c>
      <c r="V173" s="275">
        <v>1.0897460000000001</v>
      </c>
      <c r="X173" s="275">
        <v>1.1620166999999999</v>
      </c>
    </row>
    <row r="174" spans="1:25" x14ac:dyDescent="0.2">
      <c r="A174" s="275" t="s">
        <v>549</v>
      </c>
      <c r="B174" s="275">
        <v>35</v>
      </c>
      <c r="C174" s="275" t="s">
        <v>550</v>
      </c>
      <c r="D174" s="275" t="s">
        <v>374</v>
      </c>
      <c r="F174" s="275">
        <v>0.79100000000000004</v>
      </c>
      <c r="G174" s="275">
        <v>5</v>
      </c>
      <c r="J174" s="275">
        <v>3468</v>
      </c>
      <c r="K174" s="275">
        <v>0</v>
      </c>
      <c r="L174" s="275">
        <v>63.558457900000001</v>
      </c>
      <c r="M174" s="275">
        <v>68.644999999999996</v>
      </c>
      <c r="R174" s="275">
        <v>67.564999999999998</v>
      </c>
      <c r="S174" s="275" t="s">
        <v>660</v>
      </c>
      <c r="T174" s="275" t="s">
        <v>935</v>
      </c>
      <c r="U174" s="275" t="s">
        <v>854</v>
      </c>
      <c r="V174" s="275">
        <v>1.1056589999999999</v>
      </c>
      <c r="X174" s="275">
        <v>1.1777241000000001</v>
      </c>
    </row>
    <row r="175" spans="1:25" x14ac:dyDescent="0.2">
      <c r="A175" s="275" t="s">
        <v>561</v>
      </c>
      <c r="B175" s="275">
        <v>36</v>
      </c>
      <c r="C175" s="275" t="s">
        <v>562</v>
      </c>
      <c r="D175" s="275" t="s">
        <v>391</v>
      </c>
      <c r="F175" s="275">
        <v>0.74299999999999999</v>
      </c>
      <c r="G175" s="275">
        <v>1</v>
      </c>
      <c r="H175" s="275">
        <v>3021</v>
      </c>
      <c r="I175" s="275">
        <v>0.02</v>
      </c>
      <c r="L175" s="275">
        <v>12.182678299999999</v>
      </c>
      <c r="M175" s="275">
        <v>59.610999999999997</v>
      </c>
      <c r="N175" s="275">
        <v>59.155000000000001</v>
      </c>
      <c r="O175" s="275" t="s">
        <v>1015</v>
      </c>
      <c r="P175" s="275" t="s">
        <v>1017</v>
      </c>
      <c r="Q175" s="275" t="s">
        <v>1046</v>
      </c>
      <c r="W175" s="275">
        <v>0.366479</v>
      </c>
      <c r="Y175" s="275">
        <v>0.72979269999999996</v>
      </c>
    </row>
    <row r="176" spans="1:25" x14ac:dyDescent="0.2">
      <c r="A176" s="275" t="s">
        <v>561</v>
      </c>
      <c r="B176" s="275">
        <v>36</v>
      </c>
      <c r="C176" s="275" t="s">
        <v>562</v>
      </c>
      <c r="D176" s="275" t="s">
        <v>391</v>
      </c>
      <c r="F176" s="275">
        <v>0.74299999999999999</v>
      </c>
      <c r="G176" s="275">
        <v>2</v>
      </c>
      <c r="H176" s="275">
        <v>3022</v>
      </c>
      <c r="I176" s="275">
        <v>0</v>
      </c>
      <c r="L176" s="275">
        <v>12.181182400000001</v>
      </c>
      <c r="M176" s="275">
        <v>59.603000000000002</v>
      </c>
      <c r="N176" s="275">
        <v>59.148000000000003</v>
      </c>
      <c r="O176" s="275" t="s">
        <v>1015</v>
      </c>
      <c r="P176" s="275" t="s">
        <v>1014</v>
      </c>
      <c r="Q176" s="275" t="s">
        <v>1047</v>
      </c>
      <c r="W176" s="275">
        <v>0.36647200000000002</v>
      </c>
      <c r="Y176" s="275">
        <v>0.72977840000000005</v>
      </c>
    </row>
    <row r="177" spans="1:25" x14ac:dyDescent="0.2">
      <c r="A177" s="275" t="s">
        <v>561</v>
      </c>
      <c r="B177" s="275">
        <v>36</v>
      </c>
      <c r="C177" s="275" t="s">
        <v>562</v>
      </c>
      <c r="D177" s="275" t="s">
        <v>391</v>
      </c>
      <c r="F177" s="275">
        <v>0.74299999999999999</v>
      </c>
      <c r="G177" s="275">
        <v>3</v>
      </c>
      <c r="H177" s="275">
        <v>2426</v>
      </c>
      <c r="I177" s="275">
        <v>28.318000000000001</v>
      </c>
      <c r="L177" s="275">
        <v>10.7171503</v>
      </c>
      <c r="M177" s="275">
        <v>52.44</v>
      </c>
      <c r="N177" s="275">
        <v>52.026000000000003</v>
      </c>
      <c r="O177" s="275" t="s">
        <v>1013</v>
      </c>
      <c r="P177" s="275" t="s">
        <v>1017</v>
      </c>
      <c r="Q177" s="275" t="s">
        <v>1048</v>
      </c>
      <c r="W177" s="275">
        <v>0.37681100000000001</v>
      </c>
      <c r="Y177" s="275">
        <v>0.75044420000000001</v>
      </c>
    </row>
    <row r="178" spans="1:25" x14ac:dyDescent="0.2">
      <c r="A178" s="275" t="s">
        <v>561</v>
      </c>
      <c r="B178" s="275">
        <v>36</v>
      </c>
      <c r="C178" s="275" t="s">
        <v>562</v>
      </c>
      <c r="D178" s="275" t="s">
        <v>391</v>
      </c>
      <c r="F178" s="275">
        <v>0.74299999999999999</v>
      </c>
      <c r="G178" s="275">
        <v>4</v>
      </c>
      <c r="J178" s="275">
        <v>1983</v>
      </c>
      <c r="K178" s="275">
        <v>37.308999999999997</v>
      </c>
      <c r="L178" s="275">
        <v>46.335993100000003</v>
      </c>
      <c r="M178" s="275">
        <v>47.006999999999998</v>
      </c>
      <c r="R178" s="275">
        <v>46.247</v>
      </c>
      <c r="S178" s="275" t="s">
        <v>1018</v>
      </c>
      <c r="T178" s="275" t="s">
        <v>607</v>
      </c>
      <c r="U178" s="275" t="s">
        <v>911</v>
      </c>
      <c r="V178" s="275">
        <v>1.1464369999999999</v>
      </c>
      <c r="X178" s="275">
        <v>1.2190407999999999</v>
      </c>
    </row>
    <row r="179" spans="1:25" x14ac:dyDescent="0.2">
      <c r="A179" s="275" t="s">
        <v>561</v>
      </c>
      <c r="B179" s="275">
        <v>36</v>
      </c>
      <c r="C179" s="275" t="s">
        <v>562</v>
      </c>
      <c r="D179" s="275" t="s">
        <v>391</v>
      </c>
      <c r="F179" s="275">
        <v>0.74299999999999999</v>
      </c>
      <c r="G179" s="275">
        <v>5</v>
      </c>
      <c r="J179" s="275">
        <v>3476</v>
      </c>
      <c r="K179" s="275">
        <v>0</v>
      </c>
      <c r="L179" s="275">
        <v>67.894668999999993</v>
      </c>
      <c r="M179" s="275">
        <v>68.878</v>
      </c>
      <c r="R179" s="275">
        <v>67.793999999999997</v>
      </c>
      <c r="S179" s="275" t="s">
        <v>620</v>
      </c>
      <c r="T179" s="275" t="s">
        <v>658</v>
      </c>
      <c r="U179" s="275" t="s">
        <v>854</v>
      </c>
      <c r="V179" s="275">
        <v>1.1056589999999999</v>
      </c>
      <c r="X179" s="275">
        <v>1.177762</v>
      </c>
    </row>
    <row r="180" spans="1:25" x14ac:dyDescent="0.2">
      <c r="A180" s="275" t="s">
        <v>563</v>
      </c>
      <c r="B180" s="275">
        <v>37</v>
      </c>
      <c r="C180" s="275" t="s">
        <v>564</v>
      </c>
      <c r="D180" s="275" t="s">
        <v>391</v>
      </c>
      <c r="F180" s="275">
        <v>0.76900000000000002</v>
      </c>
      <c r="G180" s="275">
        <v>1</v>
      </c>
      <c r="H180" s="275">
        <v>3033</v>
      </c>
      <c r="I180" s="275">
        <v>2.1000000000000001E-2</v>
      </c>
      <c r="L180" s="275">
        <v>11.8183165</v>
      </c>
      <c r="M180" s="275">
        <v>59.850999999999999</v>
      </c>
      <c r="N180" s="275">
        <v>59.393999999999998</v>
      </c>
      <c r="O180" s="275" t="s">
        <v>1015</v>
      </c>
      <c r="P180" s="275" t="s">
        <v>1017</v>
      </c>
      <c r="Q180" s="275" t="s">
        <v>1049</v>
      </c>
      <c r="W180" s="275">
        <v>0.36647999999999997</v>
      </c>
      <c r="Y180" s="275">
        <v>0.72975140000000005</v>
      </c>
    </row>
    <row r="181" spans="1:25" x14ac:dyDescent="0.2">
      <c r="A181" s="275" t="s">
        <v>563</v>
      </c>
      <c r="B181" s="275">
        <v>37</v>
      </c>
      <c r="C181" s="275" t="s">
        <v>564</v>
      </c>
      <c r="D181" s="275" t="s">
        <v>391</v>
      </c>
      <c r="F181" s="275">
        <v>0.76900000000000002</v>
      </c>
      <c r="G181" s="275">
        <v>2</v>
      </c>
      <c r="H181" s="275">
        <v>3035</v>
      </c>
      <c r="I181" s="275">
        <v>0</v>
      </c>
      <c r="L181" s="275">
        <v>11.816981</v>
      </c>
      <c r="M181" s="275">
        <v>59.844999999999999</v>
      </c>
      <c r="N181" s="275">
        <v>59.387</v>
      </c>
      <c r="O181" s="275" t="s">
        <v>1015</v>
      </c>
      <c r="P181" s="275" t="s">
        <v>1014</v>
      </c>
      <c r="Q181" s="275" t="s">
        <v>1050</v>
      </c>
      <c r="W181" s="275">
        <v>0.36647200000000002</v>
      </c>
      <c r="Y181" s="275">
        <v>0.72973600000000005</v>
      </c>
    </row>
    <row r="182" spans="1:25" x14ac:dyDescent="0.2">
      <c r="A182" s="275" t="s">
        <v>563</v>
      </c>
      <c r="B182" s="275">
        <v>37</v>
      </c>
      <c r="C182" s="275" t="s">
        <v>564</v>
      </c>
      <c r="D182" s="275" t="s">
        <v>391</v>
      </c>
      <c r="F182" s="275">
        <v>0.76900000000000002</v>
      </c>
      <c r="G182" s="275">
        <v>3</v>
      </c>
      <c r="H182" s="275">
        <v>2536</v>
      </c>
      <c r="I182" s="275">
        <v>28.4</v>
      </c>
      <c r="L182" s="275">
        <v>10.7563692</v>
      </c>
      <c r="M182" s="275">
        <v>54.472999999999999</v>
      </c>
      <c r="N182" s="275">
        <v>54.042999999999999</v>
      </c>
      <c r="O182" s="275" t="s">
        <v>1013</v>
      </c>
      <c r="P182" s="275" t="s">
        <v>1017</v>
      </c>
      <c r="Q182" s="275" t="s">
        <v>1019</v>
      </c>
      <c r="W182" s="275">
        <v>0.37684099999999998</v>
      </c>
      <c r="Y182" s="275">
        <v>0.75046040000000003</v>
      </c>
    </row>
    <row r="183" spans="1:25" x14ac:dyDescent="0.2">
      <c r="A183" s="275" t="s">
        <v>563</v>
      </c>
      <c r="B183" s="275">
        <v>37</v>
      </c>
      <c r="C183" s="275" t="s">
        <v>564</v>
      </c>
      <c r="D183" s="275" t="s">
        <v>391</v>
      </c>
      <c r="F183" s="275">
        <v>0.76900000000000002</v>
      </c>
      <c r="G183" s="275">
        <v>4</v>
      </c>
      <c r="J183" s="275">
        <v>2077</v>
      </c>
      <c r="K183" s="275">
        <v>37.548999999999999</v>
      </c>
      <c r="L183" s="275">
        <v>46.623020400000001</v>
      </c>
      <c r="M183" s="275">
        <v>48.954000000000001</v>
      </c>
      <c r="R183" s="275">
        <v>48.161999999999999</v>
      </c>
      <c r="S183" s="275" t="s">
        <v>1018</v>
      </c>
      <c r="T183" s="275" t="s">
        <v>607</v>
      </c>
      <c r="U183" s="275" t="s">
        <v>635</v>
      </c>
      <c r="V183" s="275">
        <v>1.1466989999999999</v>
      </c>
      <c r="X183" s="275">
        <v>1.2191155</v>
      </c>
    </row>
    <row r="184" spans="1:25" x14ac:dyDescent="0.2">
      <c r="A184" s="275" t="s">
        <v>563</v>
      </c>
      <c r="B184" s="275">
        <v>37</v>
      </c>
      <c r="C184" s="275" t="s">
        <v>564</v>
      </c>
      <c r="D184" s="275" t="s">
        <v>391</v>
      </c>
      <c r="F184" s="275">
        <v>0.76900000000000002</v>
      </c>
      <c r="G184" s="275">
        <v>5</v>
      </c>
      <c r="J184" s="275">
        <v>3504</v>
      </c>
      <c r="K184" s="275">
        <v>0</v>
      </c>
      <c r="L184" s="275">
        <v>66.020700000000005</v>
      </c>
      <c r="M184" s="275">
        <v>69.320999999999998</v>
      </c>
      <c r="R184" s="275">
        <v>68.23</v>
      </c>
      <c r="S184" s="275" t="s">
        <v>620</v>
      </c>
      <c r="T184" s="275" t="s">
        <v>658</v>
      </c>
      <c r="U184" s="275" t="s">
        <v>1037</v>
      </c>
      <c r="V184" s="275">
        <v>1.1056589999999999</v>
      </c>
      <c r="X184" s="275">
        <v>1.1775838999999999</v>
      </c>
    </row>
    <row r="185" spans="1:25" x14ac:dyDescent="0.2">
      <c r="A185" s="275" t="s">
        <v>533</v>
      </c>
      <c r="B185" s="275">
        <v>38</v>
      </c>
      <c r="C185" s="275" t="s">
        <v>534</v>
      </c>
      <c r="D185" s="275" t="s">
        <v>355</v>
      </c>
      <c r="F185" s="275">
        <v>0.71599999999999997</v>
      </c>
      <c r="G185" s="275">
        <v>1</v>
      </c>
      <c r="H185" s="275">
        <v>3056</v>
      </c>
      <c r="I185" s="275">
        <v>0.05</v>
      </c>
      <c r="L185" s="275">
        <v>12.799893600000001</v>
      </c>
      <c r="M185" s="275">
        <v>60.354999999999997</v>
      </c>
      <c r="N185" s="275">
        <v>59.893000000000001</v>
      </c>
      <c r="O185" s="275" t="s">
        <v>1013</v>
      </c>
      <c r="P185" s="275" t="s">
        <v>1011</v>
      </c>
      <c r="Q185" s="275" t="s">
        <v>1051</v>
      </c>
      <c r="W185" s="275">
        <v>0.36648999999999998</v>
      </c>
      <c r="Y185" s="275">
        <v>0.72966810000000004</v>
      </c>
    </row>
    <row r="186" spans="1:25" x14ac:dyDescent="0.2">
      <c r="A186" s="275" t="s">
        <v>533</v>
      </c>
      <c r="B186" s="275">
        <v>38</v>
      </c>
      <c r="C186" s="275" t="s">
        <v>534</v>
      </c>
      <c r="D186" s="275" t="s">
        <v>355</v>
      </c>
      <c r="F186" s="275">
        <v>0.71599999999999997</v>
      </c>
      <c r="G186" s="275">
        <v>2</v>
      </c>
      <c r="H186" s="275">
        <v>3060</v>
      </c>
      <c r="I186" s="275">
        <v>0</v>
      </c>
      <c r="L186" s="275">
        <v>12.8073517</v>
      </c>
      <c r="M186" s="275">
        <v>60.39</v>
      </c>
      <c r="N186" s="275">
        <v>59.927999999999997</v>
      </c>
      <c r="O186" s="275" t="s">
        <v>1013</v>
      </c>
      <c r="P186" s="275" t="s">
        <v>1017</v>
      </c>
      <c r="Q186" s="275" t="s">
        <v>1052</v>
      </c>
      <c r="W186" s="275">
        <v>0.36647200000000002</v>
      </c>
      <c r="Y186" s="275">
        <v>0.72963199999999995</v>
      </c>
    </row>
    <row r="187" spans="1:25" x14ac:dyDescent="0.2">
      <c r="A187" s="275" t="s">
        <v>533</v>
      </c>
      <c r="B187" s="275">
        <v>38</v>
      </c>
      <c r="C187" s="275" t="s">
        <v>534</v>
      </c>
      <c r="D187" s="275" t="s">
        <v>355</v>
      </c>
      <c r="F187" s="275">
        <v>0.71599999999999997</v>
      </c>
      <c r="G187" s="275">
        <v>3</v>
      </c>
      <c r="H187" s="275">
        <v>2924</v>
      </c>
      <c r="I187" s="275">
        <v>7.4340000000000002</v>
      </c>
      <c r="L187" s="275">
        <v>13.3251423</v>
      </c>
      <c r="M187" s="275">
        <v>62.832000000000001</v>
      </c>
      <c r="N187" s="275">
        <v>62.344000000000001</v>
      </c>
      <c r="O187" s="275" t="s">
        <v>1010</v>
      </c>
      <c r="P187" s="275" t="s">
        <v>1017</v>
      </c>
      <c r="Q187" s="275" t="s">
        <v>1053</v>
      </c>
      <c r="W187" s="275">
        <v>0.36918699999999999</v>
      </c>
      <c r="Y187" s="275">
        <v>0.73505640000000005</v>
      </c>
    </row>
    <row r="188" spans="1:25" x14ac:dyDescent="0.2">
      <c r="A188" s="275" t="s">
        <v>533</v>
      </c>
      <c r="B188" s="275">
        <v>38</v>
      </c>
      <c r="C188" s="275" t="s">
        <v>534</v>
      </c>
      <c r="D188" s="275" t="s">
        <v>355</v>
      </c>
      <c r="F188" s="275">
        <v>0.71599999999999997</v>
      </c>
      <c r="G188" s="275">
        <v>4</v>
      </c>
      <c r="J188" s="275">
        <v>2137</v>
      </c>
      <c r="K188" s="275">
        <v>-4.1360000000000001</v>
      </c>
      <c r="L188" s="275">
        <v>51.754079300000001</v>
      </c>
      <c r="M188" s="275">
        <v>50.595999999999997</v>
      </c>
      <c r="R188" s="275">
        <v>49.801000000000002</v>
      </c>
      <c r="S188" s="275" t="s">
        <v>1018</v>
      </c>
      <c r="T188" s="275" t="s">
        <v>607</v>
      </c>
      <c r="U188" s="275" t="s">
        <v>635</v>
      </c>
      <c r="V188" s="275">
        <v>1.1011359999999999</v>
      </c>
      <c r="X188" s="275">
        <v>1.1729726</v>
      </c>
    </row>
    <row r="189" spans="1:25" x14ac:dyDescent="0.2">
      <c r="A189" s="275" t="s">
        <v>533</v>
      </c>
      <c r="B189" s="275">
        <v>38</v>
      </c>
      <c r="C189" s="275" t="s">
        <v>534</v>
      </c>
      <c r="D189" s="275" t="s">
        <v>355</v>
      </c>
      <c r="F189" s="275">
        <v>0.71599999999999997</v>
      </c>
      <c r="G189" s="275">
        <v>5</v>
      </c>
      <c r="J189" s="275">
        <v>3516</v>
      </c>
      <c r="K189" s="275">
        <v>0</v>
      </c>
      <c r="L189" s="275">
        <v>71.096947099999994</v>
      </c>
      <c r="M189" s="275">
        <v>69.506</v>
      </c>
      <c r="R189" s="275">
        <v>68.412999999999997</v>
      </c>
      <c r="S189" s="275" t="s">
        <v>682</v>
      </c>
      <c r="T189" s="275" t="s">
        <v>658</v>
      </c>
      <c r="U189" s="275" t="s">
        <v>998</v>
      </c>
      <c r="V189" s="275">
        <v>1.1056589999999999</v>
      </c>
      <c r="X189" s="275">
        <v>1.1772289</v>
      </c>
    </row>
    <row r="190" spans="1:25" x14ac:dyDescent="0.2">
      <c r="A190" s="275" t="s">
        <v>535</v>
      </c>
      <c r="B190" s="275">
        <v>39</v>
      </c>
      <c r="C190" s="275" t="s">
        <v>536</v>
      </c>
      <c r="D190" s="275" t="s">
        <v>355</v>
      </c>
      <c r="F190" s="275">
        <v>0.71699999999999997</v>
      </c>
      <c r="G190" s="275">
        <v>1</v>
      </c>
      <c r="H190" s="275">
        <v>3072</v>
      </c>
      <c r="I190" s="275">
        <v>1E-3</v>
      </c>
      <c r="L190" s="275">
        <v>12.8341221</v>
      </c>
      <c r="M190" s="275">
        <v>60.600999999999999</v>
      </c>
      <c r="N190" s="275">
        <v>60.137</v>
      </c>
      <c r="O190" s="275" t="s">
        <v>1010</v>
      </c>
      <c r="P190" s="275" t="s">
        <v>1011</v>
      </c>
      <c r="Q190" s="275" t="s">
        <v>1054</v>
      </c>
      <c r="W190" s="275">
        <v>0.36647200000000002</v>
      </c>
      <c r="Y190" s="275">
        <v>0.72960950000000002</v>
      </c>
    </row>
    <row r="191" spans="1:25" x14ac:dyDescent="0.2">
      <c r="A191" s="275" t="s">
        <v>535</v>
      </c>
      <c r="B191" s="275">
        <v>39</v>
      </c>
      <c r="C191" s="275" t="s">
        <v>536</v>
      </c>
      <c r="D191" s="275" t="s">
        <v>355</v>
      </c>
      <c r="F191" s="275">
        <v>0.71699999999999997</v>
      </c>
      <c r="G191" s="275">
        <v>2</v>
      </c>
      <c r="H191" s="275">
        <v>3074</v>
      </c>
      <c r="I191" s="275">
        <v>0</v>
      </c>
      <c r="L191" s="275">
        <v>12.8393245</v>
      </c>
      <c r="M191" s="275">
        <v>60.625</v>
      </c>
      <c r="N191" s="275">
        <v>60.161000000000001</v>
      </c>
      <c r="O191" s="275" t="s">
        <v>1013</v>
      </c>
      <c r="P191" s="275" t="s">
        <v>1017</v>
      </c>
      <c r="Q191" s="275" t="s">
        <v>1055</v>
      </c>
      <c r="W191" s="275">
        <v>0.36647200000000002</v>
      </c>
      <c r="Y191" s="275">
        <v>0.72960910000000001</v>
      </c>
    </row>
    <row r="192" spans="1:25" x14ac:dyDescent="0.2">
      <c r="A192" s="275" t="s">
        <v>535</v>
      </c>
      <c r="B192" s="275">
        <v>39</v>
      </c>
      <c r="C192" s="275" t="s">
        <v>536</v>
      </c>
      <c r="D192" s="275" t="s">
        <v>355</v>
      </c>
      <c r="F192" s="275">
        <v>0.71699999999999997</v>
      </c>
      <c r="G192" s="275">
        <v>3</v>
      </c>
      <c r="H192" s="275">
        <v>2955</v>
      </c>
      <c r="I192" s="275">
        <v>7.3650000000000002</v>
      </c>
      <c r="L192" s="275">
        <v>13.4125625</v>
      </c>
      <c r="M192" s="275">
        <v>63.332000000000001</v>
      </c>
      <c r="N192" s="275">
        <v>62.841000000000001</v>
      </c>
      <c r="O192" s="275" t="s">
        <v>1010</v>
      </c>
      <c r="P192" s="275" t="s">
        <v>1017</v>
      </c>
      <c r="Q192" s="275" t="s">
        <v>1056</v>
      </c>
      <c r="W192" s="275">
        <v>0.36916100000000002</v>
      </c>
      <c r="Y192" s="275">
        <v>0.73498249999999998</v>
      </c>
    </row>
    <row r="193" spans="1:25" x14ac:dyDescent="0.2">
      <c r="A193" s="275" t="s">
        <v>535</v>
      </c>
      <c r="B193" s="275">
        <v>39</v>
      </c>
      <c r="C193" s="275" t="s">
        <v>536</v>
      </c>
      <c r="D193" s="275" t="s">
        <v>355</v>
      </c>
      <c r="F193" s="275">
        <v>0.71699999999999997</v>
      </c>
      <c r="G193" s="275">
        <v>4</v>
      </c>
      <c r="J193" s="275">
        <v>2162</v>
      </c>
      <c r="K193" s="275">
        <v>-4.13</v>
      </c>
      <c r="L193" s="275">
        <v>52.1585082</v>
      </c>
      <c r="M193" s="275">
        <v>51.061999999999998</v>
      </c>
      <c r="R193" s="275">
        <v>50.26</v>
      </c>
      <c r="S193" s="275" t="s">
        <v>1018</v>
      </c>
      <c r="T193" s="275" t="s">
        <v>969</v>
      </c>
      <c r="U193" s="275" t="s">
        <v>635</v>
      </c>
      <c r="V193" s="275">
        <v>1.1011420000000001</v>
      </c>
      <c r="X193" s="275">
        <v>1.17282</v>
      </c>
    </row>
    <row r="194" spans="1:25" x14ac:dyDescent="0.2">
      <c r="A194" s="275" t="s">
        <v>535</v>
      </c>
      <c r="B194" s="275">
        <v>39</v>
      </c>
      <c r="C194" s="275" t="s">
        <v>536</v>
      </c>
      <c r="D194" s="275" t="s">
        <v>355</v>
      </c>
      <c r="F194" s="275">
        <v>0.71699999999999997</v>
      </c>
      <c r="G194" s="275">
        <v>5</v>
      </c>
      <c r="J194" s="275">
        <v>3543</v>
      </c>
      <c r="K194" s="275">
        <v>0</v>
      </c>
      <c r="L194" s="275">
        <v>71.607382099999995</v>
      </c>
      <c r="M194" s="275">
        <v>70.102999999999994</v>
      </c>
      <c r="R194" s="275">
        <v>69</v>
      </c>
      <c r="S194" s="275" t="s">
        <v>682</v>
      </c>
      <c r="T194" s="275" t="s">
        <v>658</v>
      </c>
      <c r="U194" s="275" t="s">
        <v>1037</v>
      </c>
      <c r="V194" s="275">
        <v>1.1056589999999999</v>
      </c>
      <c r="X194" s="275">
        <v>1.1770651000000001</v>
      </c>
    </row>
    <row r="195" spans="1:25" x14ac:dyDescent="0.2">
      <c r="A195" s="275" t="s">
        <v>493</v>
      </c>
      <c r="B195" s="275">
        <v>40</v>
      </c>
      <c r="C195" s="275" t="s">
        <v>494</v>
      </c>
      <c r="D195" s="275" t="s">
        <v>495</v>
      </c>
      <c r="F195" s="275">
        <v>0.8</v>
      </c>
      <c r="G195" s="275">
        <v>1</v>
      </c>
      <c r="H195" s="275">
        <v>3095</v>
      </c>
      <c r="I195" s="275">
        <v>-8.9999999999999993E-3</v>
      </c>
      <c r="L195" s="275">
        <v>11.575350200000001</v>
      </c>
      <c r="M195" s="275">
        <v>60.984000000000002</v>
      </c>
      <c r="N195" s="275">
        <v>60.517000000000003</v>
      </c>
      <c r="O195" s="275" t="s">
        <v>1010</v>
      </c>
      <c r="P195" s="275" t="s">
        <v>1004</v>
      </c>
      <c r="Q195" s="275" t="s">
        <v>1057</v>
      </c>
      <c r="W195" s="275">
        <v>0.36646899999999999</v>
      </c>
      <c r="Y195" s="275">
        <v>0.72956520000000002</v>
      </c>
    </row>
    <row r="196" spans="1:25" x14ac:dyDescent="0.2">
      <c r="A196" s="275" t="s">
        <v>493</v>
      </c>
      <c r="B196" s="275">
        <v>40</v>
      </c>
      <c r="C196" s="275" t="s">
        <v>494</v>
      </c>
      <c r="D196" s="275" t="s">
        <v>495</v>
      </c>
      <c r="F196" s="275">
        <v>0.8</v>
      </c>
      <c r="G196" s="275">
        <v>2</v>
      </c>
      <c r="H196" s="275">
        <v>3096</v>
      </c>
      <c r="I196" s="275">
        <v>0</v>
      </c>
      <c r="L196" s="275">
        <v>11.5966579</v>
      </c>
      <c r="M196" s="275">
        <v>61.095999999999997</v>
      </c>
      <c r="N196" s="275">
        <v>60.628</v>
      </c>
      <c r="O196" s="275" t="s">
        <v>1010</v>
      </c>
      <c r="P196" s="275" t="s">
        <v>1011</v>
      </c>
      <c r="Q196" s="275" t="s">
        <v>1058</v>
      </c>
      <c r="W196" s="275">
        <v>0.36647200000000002</v>
      </c>
      <c r="Y196" s="275">
        <v>0.729572</v>
      </c>
    </row>
    <row r="197" spans="1:25" x14ac:dyDescent="0.2">
      <c r="A197" s="275" t="s">
        <v>493</v>
      </c>
      <c r="B197" s="275">
        <v>40</v>
      </c>
      <c r="C197" s="275" t="s">
        <v>494</v>
      </c>
      <c r="D197" s="275" t="s">
        <v>495</v>
      </c>
      <c r="F197" s="275">
        <v>0.8</v>
      </c>
      <c r="G197" s="275">
        <v>3</v>
      </c>
      <c r="H197" s="275">
        <v>2293</v>
      </c>
      <c r="I197" s="275">
        <v>14.244</v>
      </c>
      <c r="L197" s="275">
        <v>9.2931547999999999</v>
      </c>
      <c r="M197" s="275">
        <v>48.96</v>
      </c>
      <c r="N197" s="275">
        <v>48.579000000000001</v>
      </c>
      <c r="O197" s="275" t="s">
        <v>1003</v>
      </c>
      <c r="P197" s="275" t="s">
        <v>1011</v>
      </c>
      <c r="Q197" s="275" t="s">
        <v>1059</v>
      </c>
      <c r="W197" s="275">
        <v>0.37167299999999998</v>
      </c>
      <c r="Y197" s="275">
        <v>0.73996399999999996</v>
      </c>
    </row>
    <row r="198" spans="1:25" x14ac:dyDescent="0.2">
      <c r="A198" s="275" t="s">
        <v>493</v>
      </c>
      <c r="B198" s="275">
        <v>40</v>
      </c>
      <c r="C198" s="275" t="s">
        <v>494</v>
      </c>
      <c r="D198" s="275" t="s">
        <v>495</v>
      </c>
      <c r="F198" s="275">
        <v>0.8</v>
      </c>
      <c r="G198" s="275">
        <v>4</v>
      </c>
      <c r="J198" s="275">
        <v>2396</v>
      </c>
      <c r="K198" s="275">
        <v>-16.254000000000001</v>
      </c>
      <c r="L198" s="275">
        <v>52.0012568</v>
      </c>
      <c r="M198" s="275">
        <v>56.802</v>
      </c>
      <c r="R198" s="275">
        <v>55.917000000000002</v>
      </c>
      <c r="S198" s="275" t="s">
        <v>1018</v>
      </c>
      <c r="T198" s="275" t="s">
        <v>607</v>
      </c>
      <c r="U198" s="275" t="s">
        <v>635</v>
      </c>
      <c r="V198" s="275">
        <v>1.0878829999999999</v>
      </c>
      <c r="X198" s="275">
        <v>1.1591072</v>
      </c>
    </row>
    <row r="199" spans="1:25" x14ac:dyDescent="0.2">
      <c r="A199" s="275" t="s">
        <v>493</v>
      </c>
      <c r="B199" s="275">
        <v>40</v>
      </c>
      <c r="C199" s="275" t="s">
        <v>494</v>
      </c>
      <c r="D199" s="275" t="s">
        <v>495</v>
      </c>
      <c r="F199" s="275">
        <v>0.8</v>
      </c>
      <c r="G199" s="275">
        <v>5</v>
      </c>
      <c r="J199" s="275">
        <v>3558</v>
      </c>
      <c r="K199" s="275">
        <v>0</v>
      </c>
      <c r="L199" s="275">
        <v>64.510588499999997</v>
      </c>
      <c r="M199" s="275">
        <v>70.465999999999994</v>
      </c>
      <c r="R199" s="275">
        <v>69.358000000000004</v>
      </c>
      <c r="S199" s="275" t="s">
        <v>633</v>
      </c>
      <c r="T199" s="275" t="s">
        <v>676</v>
      </c>
      <c r="U199" s="275" t="s">
        <v>735</v>
      </c>
      <c r="V199" s="275">
        <v>1.1056589999999999</v>
      </c>
      <c r="X199" s="275">
        <v>1.1766586999999999</v>
      </c>
    </row>
    <row r="200" spans="1:25" x14ac:dyDescent="0.2">
      <c r="A200" s="275" t="s">
        <v>496</v>
      </c>
      <c r="B200" s="275">
        <v>41</v>
      </c>
      <c r="C200" s="275" t="s">
        <v>497</v>
      </c>
      <c r="D200" s="275" t="s">
        <v>498</v>
      </c>
      <c r="F200" s="275">
        <v>0.83</v>
      </c>
      <c r="G200" s="275">
        <v>1</v>
      </c>
      <c r="H200" s="275">
        <v>3109</v>
      </c>
      <c r="I200" s="275">
        <v>4.7E-2</v>
      </c>
      <c r="L200" s="275">
        <v>11.2208276</v>
      </c>
      <c r="M200" s="275">
        <v>61.332999999999998</v>
      </c>
      <c r="N200" s="275">
        <v>60.863</v>
      </c>
      <c r="O200" s="275" t="s">
        <v>1003</v>
      </c>
      <c r="P200" s="275" t="s">
        <v>1004</v>
      </c>
      <c r="Q200" s="275" t="s">
        <v>1055</v>
      </c>
      <c r="W200" s="275">
        <v>0.36648900000000001</v>
      </c>
      <c r="Y200" s="275">
        <v>0.72955300000000001</v>
      </c>
    </row>
    <row r="201" spans="1:25" x14ac:dyDescent="0.2">
      <c r="A201" s="275" t="s">
        <v>496</v>
      </c>
      <c r="B201" s="275">
        <v>41</v>
      </c>
      <c r="C201" s="275" t="s">
        <v>497</v>
      </c>
      <c r="D201" s="275" t="s">
        <v>498</v>
      </c>
      <c r="F201" s="275">
        <v>0.83</v>
      </c>
      <c r="G201" s="275">
        <v>2</v>
      </c>
      <c r="H201" s="275">
        <v>3110</v>
      </c>
      <c r="I201" s="275">
        <v>0</v>
      </c>
      <c r="L201" s="275">
        <v>11.2314507</v>
      </c>
      <c r="M201" s="275">
        <v>61.390999999999998</v>
      </c>
      <c r="N201" s="275">
        <v>60.920999999999999</v>
      </c>
      <c r="O201" s="275" t="s">
        <v>1010</v>
      </c>
      <c r="P201" s="275" t="s">
        <v>1004</v>
      </c>
      <c r="Q201" s="275" t="s">
        <v>1060</v>
      </c>
      <c r="W201" s="275">
        <v>0.36647200000000002</v>
      </c>
      <c r="Y201" s="275">
        <v>0.72951840000000001</v>
      </c>
    </row>
    <row r="202" spans="1:25" x14ac:dyDescent="0.2">
      <c r="A202" s="275" t="s">
        <v>496</v>
      </c>
      <c r="B202" s="275">
        <v>41</v>
      </c>
      <c r="C202" s="275" t="s">
        <v>497</v>
      </c>
      <c r="D202" s="275" t="s">
        <v>498</v>
      </c>
      <c r="F202" s="275">
        <v>0.83</v>
      </c>
      <c r="G202" s="275">
        <v>3</v>
      </c>
      <c r="H202" s="275">
        <v>2583</v>
      </c>
      <c r="I202" s="275">
        <v>13.891</v>
      </c>
      <c r="L202" s="275">
        <v>10.161688699999999</v>
      </c>
      <c r="M202" s="275">
        <v>55.543999999999997</v>
      </c>
      <c r="N202" s="275">
        <v>55.110999999999997</v>
      </c>
      <c r="O202" s="275" t="s">
        <v>1003</v>
      </c>
      <c r="P202" s="275" t="s">
        <v>1004</v>
      </c>
      <c r="Q202" s="275" t="s">
        <v>1061</v>
      </c>
      <c r="W202" s="275">
        <v>0.37154399999999999</v>
      </c>
      <c r="Y202" s="275">
        <v>0.73965250000000005</v>
      </c>
    </row>
    <row r="203" spans="1:25" x14ac:dyDescent="0.2">
      <c r="A203" s="275" t="s">
        <v>496</v>
      </c>
      <c r="B203" s="275">
        <v>41</v>
      </c>
      <c r="C203" s="275" t="s">
        <v>497</v>
      </c>
      <c r="D203" s="275" t="s">
        <v>498</v>
      </c>
      <c r="F203" s="275">
        <v>0.83</v>
      </c>
      <c r="G203" s="275">
        <v>4</v>
      </c>
      <c r="J203" s="275">
        <v>2127</v>
      </c>
      <c r="K203" s="275">
        <v>-7.8209999999999997</v>
      </c>
      <c r="L203" s="275">
        <v>44.499390200000001</v>
      </c>
      <c r="M203" s="275">
        <v>50.43</v>
      </c>
      <c r="R203" s="275">
        <v>49.64</v>
      </c>
      <c r="S203" s="275" t="s">
        <v>1018</v>
      </c>
      <c r="T203" s="275" t="s">
        <v>607</v>
      </c>
      <c r="U203" s="275" t="s">
        <v>635</v>
      </c>
      <c r="V203" s="275">
        <v>1.0971059999999999</v>
      </c>
      <c r="X203" s="275">
        <v>1.1683243000000001</v>
      </c>
    </row>
    <row r="204" spans="1:25" x14ac:dyDescent="0.2">
      <c r="A204" s="275" t="s">
        <v>496</v>
      </c>
      <c r="B204" s="275">
        <v>41</v>
      </c>
      <c r="C204" s="275" t="s">
        <v>497</v>
      </c>
      <c r="D204" s="275" t="s">
        <v>498</v>
      </c>
      <c r="F204" s="275">
        <v>0.83</v>
      </c>
      <c r="G204" s="275">
        <v>5</v>
      </c>
      <c r="J204" s="275">
        <v>3561</v>
      </c>
      <c r="K204" s="275">
        <v>0</v>
      </c>
      <c r="L204" s="275">
        <v>62.194471</v>
      </c>
      <c r="M204" s="275">
        <v>70.483000000000004</v>
      </c>
      <c r="R204" s="275">
        <v>69.375</v>
      </c>
      <c r="S204" s="275" t="s">
        <v>682</v>
      </c>
      <c r="T204" s="275" t="s">
        <v>658</v>
      </c>
      <c r="U204" s="275" t="s">
        <v>998</v>
      </c>
      <c r="V204" s="275">
        <v>1.1056589999999999</v>
      </c>
      <c r="X204" s="275">
        <v>1.1766162</v>
      </c>
    </row>
    <row r="205" spans="1:25" x14ac:dyDescent="0.2">
      <c r="A205" s="275" t="s">
        <v>499</v>
      </c>
      <c r="B205" s="275">
        <v>42</v>
      </c>
      <c r="C205" s="275" t="s">
        <v>500</v>
      </c>
      <c r="D205" s="275" t="s">
        <v>501</v>
      </c>
      <c r="F205" s="275">
        <v>0.83</v>
      </c>
      <c r="G205" s="275">
        <v>1</v>
      </c>
      <c r="H205" s="275">
        <v>3111</v>
      </c>
      <c r="I205" s="275">
        <v>0.01</v>
      </c>
      <c r="L205" s="275">
        <v>11.2240149</v>
      </c>
      <c r="M205" s="275">
        <v>61.350999999999999</v>
      </c>
      <c r="N205" s="275">
        <v>60.88</v>
      </c>
      <c r="O205" s="275" t="s">
        <v>1003</v>
      </c>
      <c r="P205" s="275" t="s">
        <v>1004</v>
      </c>
      <c r="Q205" s="275" t="s">
        <v>1062</v>
      </c>
      <c r="W205" s="275">
        <v>0.36647600000000002</v>
      </c>
      <c r="Y205" s="275">
        <v>0.72954580000000002</v>
      </c>
    </row>
    <row r="206" spans="1:25" x14ac:dyDescent="0.2">
      <c r="A206" s="275" t="s">
        <v>499</v>
      </c>
      <c r="B206" s="275">
        <v>42</v>
      </c>
      <c r="C206" s="275" t="s">
        <v>500</v>
      </c>
      <c r="D206" s="275" t="s">
        <v>501</v>
      </c>
      <c r="F206" s="275">
        <v>0.83</v>
      </c>
      <c r="G206" s="275">
        <v>2</v>
      </c>
      <c r="H206" s="275">
        <v>3110</v>
      </c>
      <c r="I206" s="275">
        <v>0</v>
      </c>
      <c r="L206" s="275">
        <v>11.2346618</v>
      </c>
      <c r="M206" s="275">
        <v>61.408999999999999</v>
      </c>
      <c r="N206" s="275">
        <v>60.938000000000002</v>
      </c>
      <c r="O206" s="275" t="s">
        <v>1010</v>
      </c>
      <c r="P206" s="275" t="s">
        <v>1011</v>
      </c>
      <c r="Q206" s="275" t="s">
        <v>1063</v>
      </c>
      <c r="W206" s="275">
        <v>0.36647200000000002</v>
      </c>
      <c r="Y206" s="275">
        <v>0.72953840000000003</v>
      </c>
    </row>
    <row r="207" spans="1:25" x14ac:dyDescent="0.2">
      <c r="A207" s="275" t="s">
        <v>499</v>
      </c>
      <c r="B207" s="275">
        <v>42</v>
      </c>
      <c r="C207" s="275" t="s">
        <v>500</v>
      </c>
      <c r="D207" s="275" t="s">
        <v>501</v>
      </c>
      <c r="F207" s="275">
        <v>0.83</v>
      </c>
      <c r="G207" s="275">
        <v>3</v>
      </c>
      <c r="H207" s="275">
        <v>2556</v>
      </c>
      <c r="I207" s="275">
        <v>13.842000000000001</v>
      </c>
      <c r="L207" s="275">
        <v>10.0605385</v>
      </c>
      <c r="M207" s="275">
        <v>54.991</v>
      </c>
      <c r="N207" s="275">
        <v>54.561999999999998</v>
      </c>
      <c r="O207" s="275" t="s">
        <v>1003</v>
      </c>
      <c r="P207" s="275" t="s">
        <v>1011</v>
      </c>
      <c r="Q207" s="275" t="s">
        <v>1064</v>
      </c>
      <c r="W207" s="275">
        <v>0.37152600000000002</v>
      </c>
      <c r="Y207" s="275">
        <v>0.73963650000000003</v>
      </c>
    </row>
    <row r="208" spans="1:25" x14ac:dyDescent="0.2">
      <c r="A208" s="275" t="s">
        <v>499</v>
      </c>
      <c r="B208" s="275">
        <v>42</v>
      </c>
      <c r="C208" s="275" t="s">
        <v>500</v>
      </c>
      <c r="D208" s="275" t="s">
        <v>501</v>
      </c>
      <c r="F208" s="275">
        <v>0.83</v>
      </c>
      <c r="G208" s="275">
        <v>4</v>
      </c>
      <c r="J208" s="275">
        <v>2094</v>
      </c>
      <c r="K208" s="275">
        <v>-7.89</v>
      </c>
      <c r="L208" s="275">
        <v>43.784084900000003</v>
      </c>
      <c r="M208" s="275">
        <v>49.619</v>
      </c>
      <c r="R208" s="275">
        <v>48.841999999999999</v>
      </c>
      <c r="S208" s="275" t="s">
        <v>1018</v>
      </c>
      <c r="T208" s="275" t="s">
        <v>607</v>
      </c>
      <c r="U208" s="275" t="s">
        <v>635</v>
      </c>
      <c r="V208" s="275">
        <v>1.0970310000000001</v>
      </c>
      <c r="X208" s="275">
        <v>1.1681722000000001</v>
      </c>
    </row>
    <row r="209" spans="1:25" x14ac:dyDescent="0.2">
      <c r="A209" s="275" t="s">
        <v>499</v>
      </c>
      <c r="B209" s="275">
        <v>42</v>
      </c>
      <c r="C209" s="275" t="s">
        <v>500</v>
      </c>
      <c r="D209" s="275" t="s">
        <v>501</v>
      </c>
      <c r="F209" s="275">
        <v>0.83</v>
      </c>
      <c r="G209" s="275">
        <v>5</v>
      </c>
      <c r="J209" s="275">
        <v>3574</v>
      </c>
      <c r="K209" s="275">
        <v>0</v>
      </c>
      <c r="L209" s="275">
        <v>62.376374900000002</v>
      </c>
      <c r="M209" s="275">
        <v>70.69</v>
      </c>
      <c r="R209" s="275">
        <v>69.578000000000003</v>
      </c>
      <c r="S209" s="275" t="s">
        <v>682</v>
      </c>
      <c r="T209" s="275" t="s">
        <v>658</v>
      </c>
      <c r="U209" s="275" t="s">
        <v>998</v>
      </c>
      <c r="V209" s="275">
        <v>1.1056589999999999</v>
      </c>
      <c r="X209" s="275">
        <v>1.1765349000000001</v>
      </c>
    </row>
    <row r="210" spans="1:25" x14ac:dyDescent="0.2">
      <c r="A210" s="275" t="s">
        <v>502</v>
      </c>
      <c r="B210" s="275">
        <v>43</v>
      </c>
      <c r="C210" s="275" t="s">
        <v>503</v>
      </c>
      <c r="D210" s="275" t="s">
        <v>504</v>
      </c>
      <c r="F210" s="275">
        <v>0.83</v>
      </c>
      <c r="G210" s="275">
        <v>1</v>
      </c>
      <c r="H210" s="275">
        <v>3116</v>
      </c>
      <c r="I210" s="275">
        <v>1.7999999999999999E-2</v>
      </c>
      <c r="L210" s="275">
        <v>11.257111999999999</v>
      </c>
      <c r="M210" s="275">
        <v>61.531999999999996</v>
      </c>
      <c r="N210" s="275">
        <v>61.06</v>
      </c>
      <c r="O210" s="275" t="s">
        <v>1003</v>
      </c>
      <c r="P210" s="275" t="s">
        <v>1004</v>
      </c>
      <c r="Q210" s="275" t="s">
        <v>1065</v>
      </c>
      <c r="W210" s="275">
        <v>0.36647800000000003</v>
      </c>
      <c r="Y210" s="275">
        <v>0.72953089999999998</v>
      </c>
    </row>
    <row r="211" spans="1:25" x14ac:dyDescent="0.2">
      <c r="A211" s="275" t="s">
        <v>502</v>
      </c>
      <c r="B211" s="275">
        <v>43</v>
      </c>
      <c r="C211" s="275" t="s">
        <v>503</v>
      </c>
      <c r="D211" s="275" t="s">
        <v>504</v>
      </c>
      <c r="F211" s="275">
        <v>0.83</v>
      </c>
      <c r="G211" s="275">
        <v>2</v>
      </c>
      <c r="H211" s="275">
        <v>3113</v>
      </c>
      <c r="I211" s="275">
        <v>0</v>
      </c>
      <c r="L211" s="275">
        <v>11.244226599999999</v>
      </c>
      <c r="M211" s="275">
        <v>61.460999999999999</v>
      </c>
      <c r="N211" s="275">
        <v>60.99</v>
      </c>
      <c r="O211" s="275" t="s">
        <v>1010</v>
      </c>
      <c r="P211" s="275" t="s">
        <v>1011</v>
      </c>
      <c r="Q211" s="275" t="s">
        <v>1066</v>
      </c>
      <c r="W211" s="275">
        <v>0.36647200000000002</v>
      </c>
      <c r="Y211" s="275">
        <v>0.72951809999999995</v>
      </c>
    </row>
    <row r="212" spans="1:25" x14ac:dyDescent="0.2">
      <c r="A212" s="275" t="s">
        <v>502</v>
      </c>
      <c r="B212" s="275">
        <v>43</v>
      </c>
      <c r="C212" s="275" t="s">
        <v>503</v>
      </c>
      <c r="D212" s="275" t="s">
        <v>504</v>
      </c>
      <c r="F212" s="275">
        <v>0.83</v>
      </c>
      <c r="G212" s="275">
        <v>3</v>
      </c>
      <c r="H212" s="275">
        <v>2657</v>
      </c>
      <c r="I212" s="275">
        <v>13.701000000000001</v>
      </c>
      <c r="L212" s="275">
        <v>10.4435708</v>
      </c>
      <c r="M212" s="275">
        <v>57.085000000000001</v>
      </c>
      <c r="N212" s="275">
        <v>56.639000000000003</v>
      </c>
      <c r="O212" s="275" t="s">
        <v>1003</v>
      </c>
      <c r="P212" s="275" t="s">
        <v>1004</v>
      </c>
      <c r="Q212" s="275" t="s">
        <v>1067</v>
      </c>
      <c r="W212" s="275">
        <v>0.37147400000000003</v>
      </c>
      <c r="Y212" s="275">
        <v>0.73951330000000004</v>
      </c>
    </row>
    <row r="213" spans="1:25" x14ac:dyDescent="0.2">
      <c r="A213" s="275" t="s">
        <v>502</v>
      </c>
      <c r="B213" s="275">
        <v>43</v>
      </c>
      <c r="C213" s="275" t="s">
        <v>503</v>
      </c>
      <c r="D213" s="275" t="s">
        <v>504</v>
      </c>
      <c r="F213" s="275">
        <v>0.83</v>
      </c>
      <c r="G213" s="275">
        <v>4</v>
      </c>
      <c r="J213" s="275">
        <v>2224</v>
      </c>
      <c r="K213" s="275">
        <v>-7.8049999999999997</v>
      </c>
      <c r="L213" s="275">
        <v>46.624094999999997</v>
      </c>
      <c r="M213" s="275">
        <v>52.838000000000001</v>
      </c>
      <c r="R213" s="275">
        <v>52.01</v>
      </c>
      <c r="S213" s="275" t="s">
        <v>1018</v>
      </c>
      <c r="T213" s="275" t="s">
        <v>607</v>
      </c>
      <c r="U213" s="275" t="s">
        <v>911</v>
      </c>
      <c r="V213" s="275">
        <v>1.097124</v>
      </c>
      <c r="X213" s="275">
        <v>1.1681136999999999</v>
      </c>
    </row>
    <row r="214" spans="1:25" x14ac:dyDescent="0.2">
      <c r="A214" s="275" t="s">
        <v>502</v>
      </c>
      <c r="B214" s="275">
        <v>43</v>
      </c>
      <c r="C214" s="275" t="s">
        <v>503</v>
      </c>
      <c r="D214" s="275" t="s">
        <v>504</v>
      </c>
      <c r="F214" s="275">
        <v>0.83</v>
      </c>
      <c r="G214" s="275">
        <v>5</v>
      </c>
      <c r="J214" s="275">
        <v>3578</v>
      </c>
      <c r="K214" s="275">
        <v>0</v>
      </c>
      <c r="L214" s="275">
        <v>62.372517299999998</v>
      </c>
      <c r="M214" s="275">
        <v>70.685000000000002</v>
      </c>
      <c r="R214" s="275">
        <v>69.573999999999998</v>
      </c>
      <c r="S214" s="275" t="s">
        <v>682</v>
      </c>
      <c r="T214" s="275" t="s">
        <v>658</v>
      </c>
      <c r="U214" s="275" t="s">
        <v>998</v>
      </c>
      <c r="V214" s="275">
        <v>1.1056589999999999</v>
      </c>
      <c r="X214" s="275">
        <v>1.1763736</v>
      </c>
    </row>
    <row r="215" spans="1:25" x14ac:dyDescent="0.2">
      <c r="A215" s="275" t="s">
        <v>505</v>
      </c>
      <c r="B215" s="275">
        <v>44</v>
      </c>
      <c r="C215" s="275" t="s">
        <v>506</v>
      </c>
      <c r="D215" s="275" t="s">
        <v>507</v>
      </c>
      <c r="F215" s="275">
        <v>0.85</v>
      </c>
      <c r="G215" s="275">
        <v>1</v>
      </c>
      <c r="H215" s="275">
        <v>3115</v>
      </c>
      <c r="I215" s="275">
        <v>3.5999999999999997E-2</v>
      </c>
      <c r="L215" s="275">
        <v>10.9917693</v>
      </c>
      <c r="M215" s="275">
        <v>61.529000000000003</v>
      </c>
      <c r="N215" s="275">
        <v>61.057000000000002</v>
      </c>
      <c r="O215" s="275" t="s">
        <v>1003</v>
      </c>
      <c r="P215" s="275" t="s">
        <v>1004</v>
      </c>
      <c r="Q215" s="275" t="s">
        <v>1068</v>
      </c>
      <c r="W215" s="275">
        <v>0.36648500000000001</v>
      </c>
      <c r="Y215" s="275">
        <v>0.72955040000000004</v>
      </c>
    </row>
    <row r="216" spans="1:25" x14ac:dyDescent="0.2">
      <c r="A216" s="275" t="s">
        <v>505</v>
      </c>
      <c r="B216" s="275">
        <v>44</v>
      </c>
      <c r="C216" s="275" t="s">
        <v>506</v>
      </c>
      <c r="D216" s="275" t="s">
        <v>507</v>
      </c>
      <c r="F216" s="275">
        <v>0.85</v>
      </c>
      <c r="G216" s="275">
        <v>2</v>
      </c>
      <c r="H216" s="275">
        <v>3116</v>
      </c>
      <c r="I216" s="275">
        <v>0</v>
      </c>
      <c r="L216" s="275">
        <v>10.985324800000001</v>
      </c>
      <c r="M216" s="275">
        <v>61.493000000000002</v>
      </c>
      <c r="N216" s="275">
        <v>61.021999999999998</v>
      </c>
      <c r="O216" s="275" t="s">
        <v>1010</v>
      </c>
      <c r="P216" s="275" t="s">
        <v>1011</v>
      </c>
      <c r="Q216" s="275" t="s">
        <v>1069</v>
      </c>
      <c r="W216" s="275">
        <v>0.36647200000000002</v>
      </c>
      <c r="Y216" s="275">
        <v>0.72952450000000002</v>
      </c>
    </row>
    <row r="217" spans="1:25" x14ac:dyDescent="0.2">
      <c r="A217" s="275" t="s">
        <v>505</v>
      </c>
      <c r="B217" s="275">
        <v>44</v>
      </c>
      <c r="C217" s="275" t="s">
        <v>506</v>
      </c>
      <c r="D217" s="275" t="s">
        <v>507</v>
      </c>
      <c r="F217" s="275">
        <v>0.85</v>
      </c>
      <c r="G217" s="275">
        <v>3</v>
      </c>
      <c r="H217" s="275">
        <v>628</v>
      </c>
      <c r="I217" s="275">
        <v>-7.53</v>
      </c>
      <c r="L217" s="275">
        <v>2.4177404</v>
      </c>
      <c r="M217" s="275">
        <v>13.534000000000001</v>
      </c>
      <c r="N217" s="275">
        <v>13.432</v>
      </c>
      <c r="O217" s="275" t="s">
        <v>1003</v>
      </c>
      <c r="P217" s="275" t="s">
        <v>1011</v>
      </c>
      <c r="Q217" s="275" t="s">
        <v>1070</v>
      </c>
      <c r="W217" s="275">
        <v>0.36372300000000002</v>
      </c>
      <c r="Y217" s="275">
        <v>0.72403110000000004</v>
      </c>
    </row>
    <row r="218" spans="1:25" x14ac:dyDescent="0.2">
      <c r="A218" s="275" t="s">
        <v>505</v>
      </c>
      <c r="B218" s="275">
        <v>44</v>
      </c>
      <c r="C218" s="275" t="s">
        <v>506</v>
      </c>
      <c r="D218" s="275" t="s">
        <v>507</v>
      </c>
      <c r="F218" s="275">
        <v>0.85</v>
      </c>
      <c r="G218" s="275">
        <v>4</v>
      </c>
      <c r="J218" s="275">
        <v>2494</v>
      </c>
      <c r="K218" s="275">
        <v>-8.1219999999999999</v>
      </c>
      <c r="L218" s="275">
        <v>51.317787500000001</v>
      </c>
      <c r="M218" s="275">
        <v>59.558999999999997</v>
      </c>
      <c r="R218" s="275">
        <v>58.625</v>
      </c>
      <c r="S218" s="275" t="s">
        <v>910</v>
      </c>
      <c r="T218" s="275" t="s">
        <v>607</v>
      </c>
      <c r="U218" s="275" t="s">
        <v>911</v>
      </c>
      <c r="V218" s="275">
        <v>1.096776</v>
      </c>
      <c r="X218" s="275">
        <v>1.1678028</v>
      </c>
    </row>
    <row r="219" spans="1:25" x14ac:dyDescent="0.2">
      <c r="A219" s="275" t="s">
        <v>505</v>
      </c>
      <c r="B219" s="275">
        <v>44</v>
      </c>
      <c r="C219" s="275" t="s">
        <v>506</v>
      </c>
      <c r="D219" s="275" t="s">
        <v>507</v>
      </c>
      <c r="F219" s="275">
        <v>0.85</v>
      </c>
      <c r="G219" s="275">
        <v>5</v>
      </c>
      <c r="J219" s="275">
        <v>3580</v>
      </c>
      <c r="K219" s="275">
        <v>0</v>
      </c>
      <c r="L219" s="275">
        <v>61.031819400000003</v>
      </c>
      <c r="M219" s="275">
        <v>70.832999999999998</v>
      </c>
      <c r="R219" s="275">
        <v>69.718999999999994</v>
      </c>
      <c r="S219" s="275" t="s">
        <v>633</v>
      </c>
      <c r="T219" s="275" t="s">
        <v>718</v>
      </c>
      <c r="U219" s="275" t="s">
        <v>735</v>
      </c>
      <c r="V219" s="275">
        <v>1.1056589999999999</v>
      </c>
      <c r="X219" s="275">
        <v>1.1764157</v>
      </c>
    </row>
    <row r="220" spans="1:25" x14ac:dyDescent="0.2">
      <c r="A220" s="275" t="s">
        <v>508</v>
      </c>
      <c r="B220" s="275">
        <v>45</v>
      </c>
      <c r="C220" s="275" t="s">
        <v>509</v>
      </c>
      <c r="D220" s="275" t="s">
        <v>510</v>
      </c>
      <c r="F220" s="275">
        <v>0.78</v>
      </c>
      <c r="G220" s="275">
        <v>1</v>
      </c>
      <c r="H220" s="275">
        <v>3122</v>
      </c>
      <c r="I220" s="275">
        <v>1.2E-2</v>
      </c>
      <c r="L220" s="275">
        <v>11.993954</v>
      </c>
      <c r="M220" s="275">
        <v>61.61</v>
      </c>
      <c r="N220" s="275">
        <v>61.137999999999998</v>
      </c>
      <c r="O220" s="275" t="s">
        <v>1003</v>
      </c>
      <c r="P220" s="275" t="s">
        <v>1004</v>
      </c>
      <c r="Q220" s="275" t="s">
        <v>1071</v>
      </c>
      <c r="W220" s="275">
        <v>0.366477</v>
      </c>
      <c r="Y220" s="275">
        <v>0.72950930000000003</v>
      </c>
    </row>
    <row r="221" spans="1:25" x14ac:dyDescent="0.2">
      <c r="A221" s="275" t="s">
        <v>508</v>
      </c>
      <c r="B221" s="275">
        <v>45</v>
      </c>
      <c r="C221" s="275" t="s">
        <v>509</v>
      </c>
      <c r="D221" s="275" t="s">
        <v>510</v>
      </c>
      <c r="F221" s="275">
        <v>0.78</v>
      </c>
      <c r="G221" s="275">
        <v>2</v>
      </c>
      <c r="H221" s="275">
        <v>3121</v>
      </c>
      <c r="I221" s="275">
        <v>0</v>
      </c>
      <c r="L221" s="275">
        <v>11.992861400000001</v>
      </c>
      <c r="M221" s="275">
        <v>61.603999999999999</v>
      </c>
      <c r="N221" s="275">
        <v>61.131999999999998</v>
      </c>
      <c r="O221" s="275" t="s">
        <v>1010</v>
      </c>
      <c r="P221" s="275" t="s">
        <v>1011</v>
      </c>
      <c r="Q221" s="275" t="s">
        <v>1072</v>
      </c>
      <c r="W221" s="275">
        <v>0.36647200000000002</v>
      </c>
      <c r="Y221" s="275">
        <v>0.72950020000000004</v>
      </c>
    </row>
    <row r="222" spans="1:25" x14ac:dyDescent="0.2">
      <c r="A222" s="275" t="s">
        <v>508</v>
      </c>
      <c r="B222" s="275">
        <v>45</v>
      </c>
      <c r="C222" s="275" t="s">
        <v>509</v>
      </c>
      <c r="D222" s="275" t="s">
        <v>510</v>
      </c>
      <c r="F222" s="275">
        <v>0.78</v>
      </c>
      <c r="G222" s="275">
        <v>3</v>
      </c>
      <c r="H222" s="275">
        <v>592</v>
      </c>
      <c r="I222" s="275">
        <v>-7.5910000000000002</v>
      </c>
      <c r="L222" s="275">
        <v>2.4840463000000002</v>
      </c>
      <c r="M222" s="275">
        <v>12.76</v>
      </c>
      <c r="N222" s="275">
        <v>12.664</v>
      </c>
      <c r="O222" s="275" t="s">
        <v>1003</v>
      </c>
      <c r="P222" s="275" t="s">
        <v>1011</v>
      </c>
      <c r="Q222" s="275" t="s">
        <v>1061</v>
      </c>
      <c r="W222" s="275">
        <v>0.36370000000000002</v>
      </c>
      <c r="Y222" s="275">
        <v>0.72396260000000001</v>
      </c>
    </row>
    <row r="223" spans="1:25" x14ac:dyDescent="0.2">
      <c r="A223" s="275" t="s">
        <v>508</v>
      </c>
      <c r="B223" s="275">
        <v>45</v>
      </c>
      <c r="C223" s="275" t="s">
        <v>509</v>
      </c>
      <c r="D223" s="275" t="s">
        <v>510</v>
      </c>
      <c r="F223" s="275">
        <v>0.78</v>
      </c>
      <c r="G223" s="275">
        <v>4</v>
      </c>
      <c r="J223" s="275">
        <v>2346</v>
      </c>
      <c r="K223" s="275">
        <v>-8.0950000000000006</v>
      </c>
      <c r="L223" s="275">
        <v>52.450290299999999</v>
      </c>
      <c r="M223" s="275">
        <v>55.86</v>
      </c>
      <c r="R223" s="275">
        <v>54.984999999999999</v>
      </c>
      <c r="S223" s="275" t="s">
        <v>910</v>
      </c>
      <c r="T223" s="275" t="s">
        <v>607</v>
      </c>
      <c r="U223" s="275" t="s">
        <v>920</v>
      </c>
      <c r="V223" s="275">
        <v>1.0968059999999999</v>
      </c>
      <c r="X223" s="275">
        <v>1.1678538999999999</v>
      </c>
    </row>
    <row r="224" spans="1:25" x14ac:dyDescent="0.2">
      <c r="A224" s="275" t="s">
        <v>508</v>
      </c>
      <c r="B224" s="275">
        <v>45</v>
      </c>
      <c r="C224" s="275" t="s">
        <v>509</v>
      </c>
      <c r="D224" s="275" t="s">
        <v>510</v>
      </c>
      <c r="F224" s="275">
        <v>0.78</v>
      </c>
      <c r="G224" s="275">
        <v>5</v>
      </c>
      <c r="J224" s="275">
        <v>3580</v>
      </c>
      <c r="K224" s="275">
        <v>0</v>
      </c>
      <c r="L224" s="275">
        <v>66.4874619</v>
      </c>
      <c r="M224" s="275">
        <v>70.81</v>
      </c>
      <c r="R224" s="275">
        <v>69.695999999999998</v>
      </c>
      <c r="S224" s="275" t="s">
        <v>682</v>
      </c>
      <c r="T224" s="275" t="s">
        <v>676</v>
      </c>
      <c r="U224" s="275" t="s">
        <v>973</v>
      </c>
      <c r="V224" s="275">
        <v>1.1056589999999999</v>
      </c>
      <c r="X224" s="275">
        <v>1.1764359</v>
      </c>
    </row>
    <row r="225" spans="1:25" x14ac:dyDescent="0.2">
      <c r="A225" s="275" t="s">
        <v>511</v>
      </c>
      <c r="B225" s="275">
        <v>46</v>
      </c>
      <c r="C225" s="275" t="s">
        <v>512</v>
      </c>
      <c r="D225" s="275" t="s">
        <v>513</v>
      </c>
      <c r="F225" s="275">
        <v>0.8</v>
      </c>
      <c r="G225" s="275">
        <v>1</v>
      </c>
      <c r="H225" s="275">
        <v>3123</v>
      </c>
      <c r="I225" s="275">
        <v>0.01</v>
      </c>
      <c r="L225" s="275">
        <v>11.6912181</v>
      </c>
      <c r="M225" s="275">
        <v>61.594999999999999</v>
      </c>
      <c r="N225" s="275">
        <v>61.122</v>
      </c>
      <c r="O225" s="275" t="s">
        <v>1003</v>
      </c>
      <c r="P225" s="275" t="s">
        <v>1004</v>
      </c>
      <c r="Q225" s="275" t="s">
        <v>1055</v>
      </c>
      <c r="W225" s="275">
        <v>0.36647600000000002</v>
      </c>
      <c r="Y225" s="275">
        <v>0.72950930000000003</v>
      </c>
    </row>
    <row r="226" spans="1:25" x14ac:dyDescent="0.2">
      <c r="A226" s="275" t="s">
        <v>511</v>
      </c>
      <c r="B226" s="275">
        <v>46</v>
      </c>
      <c r="C226" s="275" t="s">
        <v>512</v>
      </c>
      <c r="D226" s="275" t="s">
        <v>513</v>
      </c>
      <c r="F226" s="275">
        <v>0.8</v>
      </c>
      <c r="G226" s="275">
        <v>2</v>
      </c>
      <c r="H226" s="275">
        <v>3125</v>
      </c>
      <c r="I226" s="275">
        <v>0</v>
      </c>
      <c r="L226" s="275">
        <v>11.7025261</v>
      </c>
      <c r="M226" s="275">
        <v>61.654000000000003</v>
      </c>
      <c r="N226" s="275">
        <v>61.182000000000002</v>
      </c>
      <c r="O226" s="275" t="s">
        <v>1010</v>
      </c>
      <c r="P226" s="275" t="s">
        <v>1011</v>
      </c>
      <c r="Q226" s="275" t="s">
        <v>1073</v>
      </c>
      <c r="W226" s="275">
        <v>0.36647200000000002</v>
      </c>
      <c r="Y226" s="275">
        <v>0.72950199999999998</v>
      </c>
    </row>
    <row r="227" spans="1:25" x14ac:dyDescent="0.2">
      <c r="A227" s="275" t="s">
        <v>511</v>
      </c>
      <c r="B227" s="275">
        <v>46</v>
      </c>
      <c r="C227" s="275" t="s">
        <v>512</v>
      </c>
      <c r="D227" s="275" t="s">
        <v>513</v>
      </c>
      <c r="F227" s="275">
        <v>0.8</v>
      </c>
      <c r="G227" s="275">
        <v>3</v>
      </c>
      <c r="H227" s="275">
        <v>582</v>
      </c>
      <c r="I227" s="275">
        <v>-7.6189999999999998</v>
      </c>
      <c r="L227" s="275">
        <v>2.3777981000000001</v>
      </c>
      <c r="M227" s="275">
        <v>12.526999999999999</v>
      </c>
      <c r="N227" s="275">
        <v>12.433</v>
      </c>
      <c r="O227" s="275" t="s">
        <v>1003</v>
      </c>
      <c r="P227" s="275" t="s">
        <v>1011</v>
      </c>
      <c r="Q227" s="275" t="s">
        <v>1074</v>
      </c>
      <c r="W227" s="275">
        <v>0.36369000000000001</v>
      </c>
      <c r="Y227" s="275">
        <v>0.72394369999999997</v>
      </c>
    </row>
    <row r="228" spans="1:25" x14ac:dyDescent="0.2">
      <c r="A228" s="275" t="s">
        <v>511</v>
      </c>
      <c r="B228" s="275">
        <v>46</v>
      </c>
      <c r="C228" s="275" t="s">
        <v>512</v>
      </c>
      <c r="D228" s="275" t="s">
        <v>513</v>
      </c>
      <c r="F228" s="275">
        <v>0.8</v>
      </c>
      <c r="G228" s="275">
        <v>4</v>
      </c>
      <c r="J228" s="275">
        <v>2330</v>
      </c>
      <c r="K228" s="275">
        <v>-8.032</v>
      </c>
      <c r="L228" s="275">
        <v>50.7269735</v>
      </c>
      <c r="M228" s="275">
        <v>55.41</v>
      </c>
      <c r="R228" s="275">
        <v>54.542000000000002</v>
      </c>
      <c r="S228" s="275" t="s">
        <v>910</v>
      </c>
      <c r="T228" s="275" t="s">
        <v>634</v>
      </c>
      <c r="U228" s="275" t="s">
        <v>920</v>
      </c>
      <c r="V228" s="275">
        <v>1.096875</v>
      </c>
      <c r="X228" s="275">
        <v>1.1678487</v>
      </c>
    </row>
    <row r="229" spans="1:25" x14ac:dyDescent="0.2">
      <c r="A229" s="275" t="s">
        <v>511</v>
      </c>
      <c r="B229" s="275">
        <v>46</v>
      </c>
      <c r="C229" s="275" t="s">
        <v>512</v>
      </c>
      <c r="D229" s="275" t="s">
        <v>513</v>
      </c>
      <c r="F229" s="275">
        <v>0.8</v>
      </c>
      <c r="G229" s="275">
        <v>5</v>
      </c>
      <c r="J229" s="275">
        <v>3578</v>
      </c>
      <c r="K229" s="275">
        <v>0</v>
      </c>
      <c r="L229" s="275">
        <v>64.732821999999999</v>
      </c>
      <c r="M229" s="275">
        <v>70.709000000000003</v>
      </c>
      <c r="R229" s="275">
        <v>69.596999999999994</v>
      </c>
      <c r="S229" s="275" t="s">
        <v>682</v>
      </c>
      <c r="T229" s="275" t="s">
        <v>676</v>
      </c>
      <c r="U229" s="275" t="s">
        <v>998</v>
      </c>
      <c r="V229" s="275">
        <v>1.1056589999999999</v>
      </c>
      <c r="X229" s="275">
        <v>1.1763574999999999</v>
      </c>
    </row>
    <row r="230" spans="1:25" x14ac:dyDescent="0.2">
      <c r="A230" s="275" t="s">
        <v>514</v>
      </c>
      <c r="B230" s="275">
        <v>47</v>
      </c>
      <c r="C230" s="275" t="s">
        <v>515</v>
      </c>
      <c r="D230" s="275" t="s">
        <v>516</v>
      </c>
      <c r="F230" s="275">
        <v>0.8</v>
      </c>
      <c r="G230" s="275">
        <v>1</v>
      </c>
      <c r="H230" s="275">
        <v>3112</v>
      </c>
      <c r="I230" s="275">
        <v>4.4999999999999998E-2</v>
      </c>
      <c r="L230" s="275">
        <v>11.6642568</v>
      </c>
      <c r="M230" s="275">
        <v>61.453000000000003</v>
      </c>
      <c r="N230" s="275">
        <v>60.981999999999999</v>
      </c>
      <c r="O230" s="275" t="s">
        <v>1003</v>
      </c>
      <c r="P230" s="275" t="s">
        <v>1004</v>
      </c>
      <c r="Q230" s="275" t="s">
        <v>1057</v>
      </c>
      <c r="W230" s="275">
        <v>0.36648799999999998</v>
      </c>
      <c r="Y230" s="275">
        <v>0.72953650000000003</v>
      </c>
    </row>
    <row r="231" spans="1:25" x14ac:dyDescent="0.2">
      <c r="A231" s="275" t="s">
        <v>514</v>
      </c>
      <c r="B231" s="275">
        <v>47</v>
      </c>
      <c r="C231" s="275" t="s">
        <v>515</v>
      </c>
      <c r="D231" s="275" t="s">
        <v>516</v>
      </c>
      <c r="F231" s="275">
        <v>0.8</v>
      </c>
      <c r="G231" s="275">
        <v>2</v>
      </c>
      <c r="H231" s="275">
        <v>3110</v>
      </c>
      <c r="I231" s="275">
        <v>0</v>
      </c>
      <c r="L231" s="275">
        <v>11.6449423</v>
      </c>
      <c r="M231" s="275">
        <v>61.350999999999999</v>
      </c>
      <c r="N231" s="275">
        <v>60.881</v>
      </c>
      <c r="O231" s="275" t="s">
        <v>1010</v>
      </c>
      <c r="P231" s="275" t="s">
        <v>1011</v>
      </c>
      <c r="Q231" s="275" t="s">
        <v>1075</v>
      </c>
      <c r="W231" s="275">
        <v>0.36647200000000002</v>
      </c>
      <c r="Y231" s="275">
        <v>0.72950380000000004</v>
      </c>
    </row>
    <row r="232" spans="1:25" x14ac:dyDescent="0.2">
      <c r="A232" s="275" t="s">
        <v>514</v>
      </c>
      <c r="B232" s="275">
        <v>47</v>
      </c>
      <c r="C232" s="275" t="s">
        <v>515</v>
      </c>
      <c r="D232" s="275" t="s">
        <v>516</v>
      </c>
      <c r="F232" s="275">
        <v>0.8</v>
      </c>
      <c r="G232" s="275">
        <v>3</v>
      </c>
      <c r="H232" s="275">
        <v>2704</v>
      </c>
      <c r="I232" s="275">
        <v>14.039</v>
      </c>
      <c r="L232" s="275">
        <v>11.0059284</v>
      </c>
      <c r="M232" s="275">
        <v>57.984000000000002</v>
      </c>
      <c r="N232" s="275">
        <v>57.531999999999996</v>
      </c>
      <c r="O232" s="275" t="s">
        <v>1003</v>
      </c>
      <c r="P232" s="275" t="s">
        <v>1011</v>
      </c>
      <c r="Q232" s="275" t="s">
        <v>1076</v>
      </c>
      <c r="W232" s="275">
        <v>0.37159799999999998</v>
      </c>
      <c r="Y232" s="275">
        <v>0.7397454</v>
      </c>
    </row>
    <row r="233" spans="1:25" x14ac:dyDescent="0.2">
      <c r="A233" s="275" t="s">
        <v>514</v>
      </c>
      <c r="B233" s="275">
        <v>47</v>
      </c>
      <c r="C233" s="275" t="s">
        <v>515</v>
      </c>
      <c r="D233" s="275" t="s">
        <v>516</v>
      </c>
      <c r="F233" s="275">
        <v>0.8</v>
      </c>
      <c r="G233" s="275">
        <v>4</v>
      </c>
      <c r="J233" s="275">
        <v>2355</v>
      </c>
      <c r="K233" s="275">
        <v>-15.249000000000001</v>
      </c>
      <c r="L233" s="275">
        <v>51.2659837</v>
      </c>
      <c r="M233" s="275">
        <v>55.999000000000002</v>
      </c>
      <c r="R233" s="275">
        <v>55.125</v>
      </c>
      <c r="S233" s="275" t="s">
        <v>910</v>
      </c>
      <c r="T233" s="275" t="s">
        <v>607</v>
      </c>
      <c r="U233" s="275" t="s">
        <v>911</v>
      </c>
      <c r="V233" s="275">
        <v>1.0889819999999999</v>
      </c>
      <c r="X233" s="275">
        <v>1.1599486000000001</v>
      </c>
    </row>
    <row r="234" spans="1:25" x14ac:dyDescent="0.2">
      <c r="A234" s="275" t="s">
        <v>514</v>
      </c>
      <c r="B234" s="275">
        <v>47</v>
      </c>
      <c r="C234" s="275" t="s">
        <v>515</v>
      </c>
      <c r="D234" s="275" t="s">
        <v>516</v>
      </c>
      <c r="F234" s="275">
        <v>0.8</v>
      </c>
      <c r="G234" s="275">
        <v>5</v>
      </c>
      <c r="J234" s="275">
        <v>3554</v>
      </c>
      <c r="K234" s="275">
        <v>0</v>
      </c>
      <c r="L234" s="275">
        <v>64.3218423</v>
      </c>
      <c r="M234" s="275">
        <v>70.260000000000005</v>
      </c>
      <c r="R234" s="275">
        <v>69.155000000000001</v>
      </c>
      <c r="S234" s="275" t="s">
        <v>682</v>
      </c>
      <c r="T234" s="275" t="s">
        <v>676</v>
      </c>
      <c r="U234" s="275" t="s">
        <v>973</v>
      </c>
      <c r="V234" s="275">
        <v>1.1056589999999999</v>
      </c>
      <c r="X234" s="275">
        <v>1.1763781</v>
      </c>
    </row>
    <row r="235" spans="1:25" x14ac:dyDescent="0.2">
      <c r="A235" s="275" t="s">
        <v>517</v>
      </c>
      <c r="B235" s="275">
        <v>48</v>
      </c>
      <c r="C235" s="275" t="s">
        <v>518</v>
      </c>
      <c r="D235" s="275" t="s">
        <v>519</v>
      </c>
      <c r="F235" s="275">
        <v>0.86</v>
      </c>
      <c r="G235" s="275">
        <v>1</v>
      </c>
      <c r="H235" s="275">
        <v>3091</v>
      </c>
      <c r="I235" s="275">
        <v>0.03</v>
      </c>
      <c r="L235" s="275">
        <v>10.7843719</v>
      </c>
      <c r="M235" s="275">
        <v>61.078000000000003</v>
      </c>
      <c r="N235" s="275">
        <v>60.610999999999997</v>
      </c>
      <c r="O235" s="275" t="s">
        <v>1010</v>
      </c>
      <c r="P235" s="275" t="s">
        <v>1011</v>
      </c>
      <c r="Q235" s="275" t="s">
        <v>1077</v>
      </c>
      <c r="W235" s="275">
        <v>0.366483</v>
      </c>
      <c r="Y235" s="275">
        <v>0.72960179999999997</v>
      </c>
    </row>
    <row r="236" spans="1:25" x14ac:dyDescent="0.2">
      <c r="A236" s="275" t="s">
        <v>517</v>
      </c>
      <c r="B236" s="275">
        <v>48</v>
      </c>
      <c r="C236" s="275" t="s">
        <v>518</v>
      </c>
      <c r="D236" s="275" t="s">
        <v>519</v>
      </c>
      <c r="F236" s="275">
        <v>0.86</v>
      </c>
      <c r="G236" s="275">
        <v>2</v>
      </c>
      <c r="H236" s="275">
        <v>3090</v>
      </c>
      <c r="I236" s="275">
        <v>0</v>
      </c>
      <c r="L236" s="275">
        <v>10.770877799999999</v>
      </c>
      <c r="M236" s="275">
        <v>61.002000000000002</v>
      </c>
      <c r="N236" s="275">
        <v>60.534999999999997</v>
      </c>
      <c r="O236" s="275" t="s">
        <v>1013</v>
      </c>
      <c r="P236" s="275" t="s">
        <v>1017</v>
      </c>
      <c r="Q236" s="275" t="s">
        <v>1078</v>
      </c>
      <c r="W236" s="275">
        <v>0.36647200000000002</v>
      </c>
      <c r="Y236" s="275">
        <v>0.72957989999999995</v>
      </c>
    </row>
    <row r="237" spans="1:25" x14ac:dyDescent="0.2">
      <c r="A237" s="275" t="s">
        <v>517</v>
      </c>
      <c r="B237" s="275">
        <v>48</v>
      </c>
      <c r="C237" s="275" t="s">
        <v>518</v>
      </c>
      <c r="D237" s="275" t="s">
        <v>519</v>
      </c>
      <c r="F237" s="275">
        <v>0.86</v>
      </c>
      <c r="G237" s="275">
        <v>3</v>
      </c>
      <c r="H237" s="275">
        <v>3084</v>
      </c>
      <c r="I237" s="275">
        <v>14.282</v>
      </c>
      <c r="L237" s="275">
        <v>11.6188807</v>
      </c>
      <c r="M237" s="275">
        <v>65.804000000000002</v>
      </c>
      <c r="N237" s="275">
        <v>65.290999999999997</v>
      </c>
      <c r="O237" s="275" t="s">
        <v>1010</v>
      </c>
      <c r="P237" s="275" t="s">
        <v>1017</v>
      </c>
      <c r="Q237" s="275" t="s">
        <v>1079</v>
      </c>
      <c r="W237" s="275">
        <v>0.37168600000000002</v>
      </c>
      <c r="Y237" s="275">
        <v>0.73999939999999997</v>
      </c>
    </row>
    <row r="238" spans="1:25" x14ac:dyDescent="0.2">
      <c r="A238" s="275" t="s">
        <v>517</v>
      </c>
      <c r="B238" s="275">
        <v>48</v>
      </c>
      <c r="C238" s="275" t="s">
        <v>518</v>
      </c>
      <c r="D238" s="275" t="s">
        <v>519</v>
      </c>
      <c r="F238" s="275">
        <v>0.86</v>
      </c>
      <c r="G238" s="275">
        <v>4</v>
      </c>
      <c r="J238" s="275">
        <v>2530</v>
      </c>
      <c r="K238" s="275">
        <v>-14.987</v>
      </c>
      <c r="L238" s="275">
        <v>51.287491299999999</v>
      </c>
      <c r="M238" s="275">
        <v>60.223999999999997</v>
      </c>
      <c r="R238" s="275">
        <v>59.283999999999999</v>
      </c>
      <c r="S238" s="275" t="s">
        <v>910</v>
      </c>
      <c r="T238" s="275" t="s">
        <v>607</v>
      </c>
      <c r="U238" s="275" t="s">
        <v>911</v>
      </c>
      <c r="V238" s="275">
        <v>1.0892679999999999</v>
      </c>
      <c r="X238" s="275">
        <v>1.160863</v>
      </c>
    </row>
    <row r="239" spans="1:25" x14ac:dyDescent="0.2">
      <c r="A239" s="275" t="s">
        <v>517</v>
      </c>
      <c r="B239" s="275">
        <v>48</v>
      </c>
      <c r="C239" s="275" t="s">
        <v>518</v>
      </c>
      <c r="D239" s="275" t="s">
        <v>519</v>
      </c>
      <c r="F239" s="275">
        <v>0.86</v>
      </c>
      <c r="G239" s="275">
        <v>5</v>
      </c>
      <c r="J239" s="275">
        <v>3524</v>
      </c>
      <c r="K239" s="275">
        <v>0</v>
      </c>
      <c r="L239" s="275">
        <v>59.394773000000001</v>
      </c>
      <c r="M239" s="275">
        <v>69.744</v>
      </c>
      <c r="R239" s="275">
        <v>68.647000000000006</v>
      </c>
      <c r="S239" s="275" t="s">
        <v>633</v>
      </c>
      <c r="T239" s="275" t="s">
        <v>676</v>
      </c>
      <c r="U239" s="275" t="s">
        <v>735</v>
      </c>
      <c r="V239" s="275">
        <v>1.1056589999999999</v>
      </c>
      <c r="X239" s="275">
        <v>1.1770152</v>
      </c>
    </row>
    <row r="240" spans="1:25" x14ac:dyDescent="0.2">
      <c r="A240" s="275" t="s">
        <v>520</v>
      </c>
      <c r="B240" s="275">
        <v>49</v>
      </c>
      <c r="C240" s="275" t="s">
        <v>521</v>
      </c>
      <c r="D240" s="275" t="s">
        <v>522</v>
      </c>
      <c r="F240" s="275">
        <v>0.84</v>
      </c>
      <c r="G240" s="275">
        <v>1</v>
      </c>
      <c r="H240" s="275">
        <v>3064</v>
      </c>
      <c r="I240" s="275">
        <v>1.4999999999999999E-2</v>
      </c>
      <c r="L240" s="275">
        <v>10.925243099999999</v>
      </c>
      <c r="M240" s="275">
        <v>60.436999999999998</v>
      </c>
      <c r="N240" s="275">
        <v>59.975000000000001</v>
      </c>
      <c r="O240" s="275" t="s">
        <v>1013</v>
      </c>
      <c r="P240" s="275" t="s">
        <v>1011</v>
      </c>
      <c r="Q240" s="275" t="s">
        <v>1080</v>
      </c>
      <c r="W240" s="275">
        <v>0.36647800000000003</v>
      </c>
      <c r="Y240" s="275">
        <v>0.72964700000000005</v>
      </c>
    </row>
    <row r="241" spans="1:25" x14ac:dyDescent="0.2">
      <c r="A241" s="275" t="s">
        <v>520</v>
      </c>
      <c r="B241" s="275">
        <v>49</v>
      </c>
      <c r="C241" s="275" t="s">
        <v>521</v>
      </c>
      <c r="D241" s="275" t="s">
        <v>522</v>
      </c>
      <c r="F241" s="275">
        <v>0.84</v>
      </c>
      <c r="G241" s="275">
        <v>2</v>
      </c>
      <c r="H241" s="275">
        <v>3061</v>
      </c>
      <c r="I241" s="275">
        <v>0</v>
      </c>
      <c r="L241" s="275">
        <v>10.921802100000001</v>
      </c>
      <c r="M241" s="275">
        <v>60.417999999999999</v>
      </c>
      <c r="N241" s="275">
        <v>59.956000000000003</v>
      </c>
      <c r="O241" s="275" t="s">
        <v>1015</v>
      </c>
      <c r="P241" s="275" t="s">
        <v>1017</v>
      </c>
      <c r="Q241" s="275" t="s">
        <v>1081</v>
      </c>
      <c r="W241" s="275">
        <v>0.36647200000000002</v>
      </c>
      <c r="Y241" s="275">
        <v>0.72963599999999995</v>
      </c>
    </row>
    <row r="242" spans="1:25" x14ac:dyDescent="0.2">
      <c r="A242" s="275" t="s">
        <v>520</v>
      </c>
      <c r="B242" s="275">
        <v>49</v>
      </c>
      <c r="C242" s="275" t="s">
        <v>521</v>
      </c>
      <c r="D242" s="275" t="s">
        <v>522</v>
      </c>
      <c r="F242" s="275">
        <v>0.84</v>
      </c>
      <c r="G242" s="275">
        <v>3</v>
      </c>
      <c r="H242" s="275">
        <v>3085</v>
      </c>
      <c r="I242" s="275">
        <v>13.131</v>
      </c>
      <c r="L242" s="275">
        <v>11.949860299999999</v>
      </c>
      <c r="M242" s="275">
        <v>66.105000000000004</v>
      </c>
      <c r="N242" s="275">
        <v>65.59</v>
      </c>
      <c r="O242" s="275" t="s">
        <v>1013</v>
      </c>
      <c r="P242" s="275" t="s">
        <v>1014</v>
      </c>
      <c r="Q242" s="275" t="s">
        <v>1082</v>
      </c>
      <c r="W242" s="275">
        <v>0.37126599999999998</v>
      </c>
      <c r="Y242" s="275">
        <v>0.73921650000000005</v>
      </c>
    </row>
    <row r="243" spans="1:25" x14ac:dyDescent="0.2">
      <c r="A243" s="275" t="s">
        <v>520</v>
      </c>
      <c r="B243" s="275">
        <v>49</v>
      </c>
      <c r="C243" s="275" t="s">
        <v>521</v>
      </c>
      <c r="D243" s="275" t="s">
        <v>522</v>
      </c>
      <c r="F243" s="275">
        <v>0.84</v>
      </c>
      <c r="G243" s="275">
        <v>4</v>
      </c>
      <c r="J243" s="275">
        <v>2161</v>
      </c>
      <c r="K243" s="275">
        <v>-14.09</v>
      </c>
      <c r="L243" s="275">
        <v>44.658553900000001</v>
      </c>
      <c r="M243" s="275">
        <v>51.22</v>
      </c>
      <c r="R243" s="275">
        <v>50.42</v>
      </c>
      <c r="S243" s="275" t="s">
        <v>910</v>
      </c>
      <c r="T243" s="275" t="s">
        <v>634</v>
      </c>
      <c r="U243" s="275" t="s">
        <v>920</v>
      </c>
      <c r="V243" s="275">
        <v>1.0902499999999999</v>
      </c>
      <c r="X243" s="275">
        <v>1.1622509999999999</v>
      </c>
    </row>
    <row r="244" spans="1:25" x14ac:dyDescent="0.2">
      <c r="A244" s="275" t="s">
        <v>520</v>
      </c>
      <c r="B244" s="275">
        <v>49</v>
      </c>
      <c r="C244" s="275" t="s">
        <v>521</v>
      </c>
      <c r="D244" s="275" t="s">
        <v>522</v>
      </c>
      <c r="F244" s="275">
        <v>0.84</v>
      </c>
      <c r="G244" s="275">
        <v>5</v>
      </c>
      <c r="J244" s="275">
        <v>3489</v>
      </c>
      <c r="K244" s="275">
        <v>0</v>
      </c>
      <c r="L244" s="275">
        <v>60.223076300000002</v>
      </c>
      <c r="M244" s="275">
        <v>69.072000000000003</v>
      </c>
      <c r="R244" s="275">
        <v>67.984999999999999</v>
      </c>
      <c r="S244" s="275" t="s">
        <v>620</v>
      </c>
      <c r="T244" s="275" t="s">
        <v>658</v>
      </c>
      <c r="U244" s="275" t="s">
        <v>1037</v>
      </c>
      <c r="V244" s="275">
        <v>1.1056589999999999</v>
      </c>
      <c r="X244" s="275">
        <v>1.1774214999999999</v>
      </c>
    </row>
    <row r="245" spans="1:25" x14ac:dyDescent="0.2">
      <c r="A245" s="275" t="s">
        <v>523</v>
      </c>
      <c r="B245" s="275">
        <v>50</v>
      </c>
      <c r="C245" s="275" t="s">
        <v>524</v>
      </c>
      <c r="D245" s="275" t="s">
        <v>525</v>
      </c>
      <c r="F245" s="275">
        <v>0.78</v>
      </c>
      <c r="G245" s="275">
        <v>1</v>
      </c>
      <c r="H245" s="275">
        <v>3035</v>
      </c>
      <c r="I245" s="275">
        <v>8.0000000000000002E-3</v>
      </c>
      <c r="L245" s="275">
        <v>11.652752700000001</v>
      </c>
      <c r="M245" s="275">
        <v>59.856999999999999</v>
      </c>
      <c r="N245" s="275">
        <v>59.399000000000001</v>
      </c>
      <c r="O245" s="275" t="s">
        <v>1015</v>
      </c>
      <c r="P245" s="275" t="s">
        <v>1014</v>
      </c>
      <c r="Q245" s="275" t="s">
        <v>1083</v>
      </c>
      <c r="W245" s="275">
        <v>0.366475</v>
      </c>
      <c r="Y245" s="275">
        <v>0.72975069999999997</v>
      </c>
    </row>
    <row r="246" spans="1:25" x14ac:dyDescent="0.2">
      <c r="A246" s="275" t="s">
        <v>523</v>
      </c>
      <c r="B246" s="275">
        <v>50</v>
      </c>
      <c r="C246" s="275" t="s">
        <v>524</v>
      </c>
      <c r="D246" s="275" t="s">
        <v>525</v>
      </c>
      <c r="F246" s="275">
        <v>0.78</v>
      </c>
      <c r="G246" s="275">
        <v>2</v>
      </c>
      <c r="H246" s="275">
        <v>3033</v>
      </c>
      <c r="I246" s="275">
        <v>0</v>
      </c>
      <c r="L246" s="275">
        <v>11.654774400000001</v>
      </c>
      <c r="M246" s="275">
        <v>59.866999999999997</v>
      </c>
      <c r="N246" s="275">
        <v>59.41</v>
      </c>
      <c r="O246" s="275" t="s">
        <v>1084</v>
      </c>
      <c r="P246" s="275" t="s">
        <v>1085</v>
      </c>
      <c r="Q246" s="275" t="s">
        <v>1086</v>
      </c>
      <c r="W246" s="275">
        <v>0.36647200000000002</v>
      </c>
      <c r="Y246" s="275">
        <v>0.72974459999999997</v>
      </c>
    </row>
    <row r="247" spans="1:25" x14ac:dyDescent="0.2">
      <c r="A247" s="275" t="s">
        <v>523</v>
      </c>
      <c r="B247" s="275">
        <v>50</v>
      </c>
      <c r="C247" s="275" t="s">
        <v>524</v>
      </c>
      <c r="D247" s="275" t="s">
        <v>525</v>
      </c>
      <c r="F247" s="275">
        <v>0.78</v>
      </c>
      <c r="G247" s="275">
        <v>3</v>
      </c>
      <c r="H247" s="275">
        <v>2762</v>
      </c>
      <c r="I247" s="275">
        <v>13.388999999999999</v>
      </c>
      <c r="L247" s="275">
        <v>11.541377799999999</v>
      </c>
      <c r="M247" s="275">
        <v>59.284999999999997</v>
      </c>
      <c r="N247" s="275">
        <v>58.823999999999998</v>
      </c>
      <c r="O247" s="275" t="s">
        <v>1084</v>
      </c>
      <c r="P247" s="275" t="s">
        <v>1085</v>
      </c>
      <c r="Q247" s="275" t="s">
        <v>1087</v>
      </c>
      <c r="W247" s="275">
        <v>0.37136000000000002</v>
      </c>
      <c r="Y247" s="275">
        <v>0.73951480000000003</v>
      </c>
    </row>
    <row r="248" spans="1:25" x14ac:dyDescent="0.2">
      <c r="A248" s="275" t="s">
        <v>523</v>
      </c>
      <c r="B248" s="275">
        <v>50</v>
      </c>
      <c r="C248" s="275" t="s">
        <v>524</v>
      </c>
      <c r="D248" s="275" t="s">
        <v>525</v>
      </c>
      <c r="F248" s="275">
        <v>0.78</v>
      </c>
      <c r="G248" s="275">
        <v>4</v>
      </c>
      <c r="J248" s="275">
        <v>2076</v>
      </c>
      <c r="K248" s="275">
        <v>-14.256</v>
      </c>
      <c r="L248" s="275">
        <v>46.239373000000001</v>
      </c>
      <c r="M248" s="275">
        <v>49.244999999999997</v>
      </c>
      <c r="R248" s="275">
        <v>48.475999999999999</v>
      </c>
      <c r="S248" s="275" t="s">
        <v>910</v>
      </c>
      <c r="T248" s="275" t="s">
        <v>634</v>
      </c>
      <c r="U248" s="275" t="s">
        <v>920</v>
      </c>
      <c r="V248" s="275">
        <v>1.090068</v>
      </c>
      <c r="X248" s="275">
        <v>1.1621942999999999</v>
      </c>
    </row>
    <row r="249" spans="1:25" x14ac:dyDescent="0.2">
      <c r="A249" s="275" t="s">
        <v>523</v>
      </c>
      <c r="B249" s="275">
        <v>50</v>
      </c>
      <c r="C249" s="275" t="s">
        <v>524</v>
      </c>
      <c r="D249" s="275" t="s">
        <v>525</v>
      </c>
      <c r="F249" s="275">
        <v>0.78</v>
      </c>
      <c r="G249" s="275">
        <v>5</v>
      </c>
      <c r="J249" s="275">
        <v>3465</v>
      </c>
      <c r="K249" s="275">
        <v>0</v>
      </c>
      <c r="L249" s="275">
        <v>64.324618999999998</v>
      </c>
      <c r="M249" s="275">
        <v>68.506</v>
      </c>
      <c r="R249" s="275">
        <v>67.427999999999997</v>
      </c>
      <c r="S249" s="275" t="s">
        <v>620</v>
      </c>
      <c r="T249" s="275" t="s">
        <v>935</v>
      </c>
      <c r="U249" s="275" t="s">
        <v>1037</v>
      </c>
      <c r="V249" s="275">
        <v>1.1056589999999999</v>
      </c>
      <c r="X249" s="275">
        <v>1.177543</v>
      </c>
    </row>
    <row r="250" spans="1:25" x14ac:dyDescent="0.2">
      <c r="A250" s="275" t="s">
        <v>526</v>
      </c>
      <c r="B250" s="275">
        <v>51</v>
      </c>
      <c r="C250" s="275" t="s">
        <v>527</v>
      </c>
      <c r="D250" s="275" t="s">
        <v>528</v>
      </c>
      <c r="F250" s="275">
        <v>0.59</v>
      </c>
      <c r="G250" s="275">
        <v>1</v>
      </c>
      <c r="H250" s="275">
        <v>3019</v>
      </c>
      <c r="I250" s="275">
        <v>-0.01</v>
      </c>
      <c r="L250" s="275">
        <v>15.327209399999999</v>
      </c>
      <c r="M250" s="275">
        <v>59.554000000000002</v>
      </c>
      <c r="N250" s="275">
        <v>59.097999999999999</v>
      </c>
      <c r="O250" s="275" t="s">
        <v>1084</v>
      </c>
      <c r="P250" s="275" t="s">
        <v>1014</v>
      </c>
      <c r="Q250" s="275" t="s">
        <v>1088</v>
      </c>
      <c r="W250" s="275">
        <v>0.36646800000000002</v>
      </c>
      <c r="Y250" s="275">
        <v>0.72981870000000004</v>
      </c>
    </row>
    <row r="251" spans="1:25" x14ac:dyDescent="0.2">
      <c r="A251" s="275" t="s">
        <v>526</v>
      </c>
      <c r="B251" s="275">
        <v>51</v>
      </c>
      <c r="C251" s="275" t="s">
        <v>527</v>
      </c>
      <c r="D251" s="275" t="s">
        <v>528</v>
      </c>
      <c r="F251" s="275">
        <v>0.59</v>
      </c>
      <c r="G251" s="275">
        <v>2</v>
      </c>
      <c r="H251" s="275">
        <v>3013</v>
      </c>
      <c r="I251" s="275">
        <v>0</v>
      </c>
      <c r="L251" s="275">
        <v>15.3016709</v>
      </c>
      <c r="M251" s="275">
        <v>59.454000000000001</v>
      </c>
      <c r="N251" s="275">
        <v>59</v>
      </c>
      <c r="O251" s="275" t="s">
        <v>1089</v>
      </c>
      <c r="P251" s="275" t="s">
        <v>1085</v>
      </c>
      <c r="Q251" s="275" t="s">
        <v>1090</v>
      </c>
      <c r="W251" s="275">
        <v>0.36647200000000002</v>
      </c>
      <c r="Y251" s="275">
        <v>0.72982619999999998</v>
      </c>
    </row>
    <row r="252" spans="1:25" x14ac:dyDescent="0.2">
      <c r="A252" s="275" t="s">
        <v>526</v>
      </c>
      <c r="B252" s="275">
        <v>51</v>
      </c>
      <c r="C252" s="275" t="s">
        <v>527</v>
      </c>
      <c r="D252" s="275" t="s">
        <v>528</v>
      </c>
      <c r="F252" s="275">
        <v>0.59</v>
      </c>
      <c r="G252" s="275">
        <v>3</v>
      </c>
      <c r="H252" s="275">
        <v>2086</v>
      </c>
      <c r="I252" s="275">
        <v>15.612</v>
      </c>
      <c r="L252" s="275">
        <v>11.629768800000001</v>
      </c>
      <c r="M252" s="275">
        <v>45.186999999999998</v>
      </c>
      <c r="N252" s="275">
        <v>44.835999999999999</v>
      </c>
      <c r="O252" s="275" t="s">
        <v>1084</v>
      </c>
      <c r="P252" s="275" t="s">
        <v>1085</v>
      </c>
      <c r="Q252" s="275" t="s">
        <v>1091</v>
      </c>
      <c r="W252" s="275">
        <v>0.372172</v>
      </c>
      <c r="Y252" s="275">
        <v>0.74122030000000005</v>
      </c>
    </row>
    <row r="253" spans="1:25" x14ac:dyDescent="0.2">
      <c r="A253" s="275" t="s">
        <v>526</v>
      </c>
      <c r="B253" s="275">
        <v>51</v>
      </c>
      <c r="C253" s="275" t="s">
        <v>527</v>
      </c>
      <c r="D253" s="275" t="s">
        <v>528</v>
      </c>
      <c r="F253" s="275">
        <v>0.59</v>
      </c>
      <c r="G253" s="275">
        <v>4</v>
      </c>
      <c r="J253" s="275">
        <v>1503</v>
      </c>
      <c r="K253" s="275">
        <v>-14.753</v>
      </c>
      <c r="L253" s="275">
        <v>43.962663399999997</v>
      </c>
      <c r="M253" s="275">
        <v>35.414999999999999</v>
      </c>
      <c r="R253" s="275">
        <v>34.863</v>
      </c>
      <c r="S253" s="275" t="s">
        <v>739</v>
      </c>
      <c r="T253" s="275" t="s">
        <v>1018</v>
      </c>
      <c r="U253" s="275" t="s">
        <v>946</v>
      </c>
      <c r="V253" s="275">
        <v>1.0895250000000001</v>
      </c>
      <c r="X253" s="275">
        <v>1.1619385</v>
      </c>
    </row>
    <row r="254" spans="1:25" x14ac:dyDescent="0.2">
      <c r="A254" s="275" t="s">
        <v>526</v>
      </c>
      <c r="B254" s="275">
        <v>51</v>
      </c>
      <c r="C254" s="275" t="s">
        <v>527</v>
      </c>
      <c r="D254" s="275" t="s">
        <v>528</v>
      </c>
      <c r="F254" s="275">
        <v>0.59</v>
      </c>
      <c r="G254" s="275">
        <v>5</v>
      </c>
      <c r="J254" s="275">
        <v>3447</v>
      </c>
      <c r="K254" s="275">
        <v>0</v>
      </c>
      <c r="L254" s="275">
        <v>84.693209100000004</v>
      </c>
      <c r="M254" s="275">
        <v>68.227000000000004</v>
      </c>
      <c r="R254" s="275">
        <v>67.153999999999996</v>
      </c>
      <c r="S254" s="275" t="s">
        <v>681</v>
      </c>
      <c r="T254" s="275" t="s">
        <v>682</v>
      </c>
      <c r="U254" s="275" t="s">
        <v>692</v>
      </c>
      <c r="V254" s="275">
        <v>1.1056589999999999</v>
      </c>
      <c r="X254" s="275">
        <v>1.1778390000000001</v>
      </c>
    </row>
    <row r="255" spans="1:25" x14ac:dyDescent="0.2">
      <c r="A255" s="275" t="s">
        <v>551</v>
      </c>
      <c r="B255" s="275">
        <v>52</v>
      </c>
      <c r="C255" s="275" t="s">
        <v>552</v>
      </c>
      <c r="D255" s="275" t="s">
        <v>374</v>
      </c>
      <c r="F255" s="275">
        <v>0.79300000000000004</v>
      </c>
      <c r="G255" s="275">
        <v>1</v>
      </c>
      <c r="H255" s="275">
        <v>2998</v>
      </c>
      <c r="I255" s="275">
        <v>7.0000000000000001E-3</v>
      </c>
      <c r="L255" s="275">
        <v>11.3267761</v>
      </c>
      <c r="M255" s="275">
        <v>59.152000000000001</v>
      </c>
      <c r="N255" s="275">
        <v>58.7</v>
      </c>
      <c r="O255" s="275" t="s">
        <v>1092</v>
      </c>
      <c r="P255" s="275" t="s">
        <v>1093</v>
      </c>
      <c r="Q255" s="275" t="s">
        <v>1029</v>
      </c>
      <c r="W255" s="275">
        <v>0.366475</v>
      </c>
      <c r="Y255" s="275">
        <v>0.72989280000000001</v>
      </c>
    </row>
    <row r="256" spans="1:25" x14ac:dyDescent="0.2">
      <c r="A256" s="275" t="s">
        <v>551</v>
      </c>
      <c r="B256" s="275">
        <v>52</v>
      </c>
      <c r="C256" s="275" t="s">
        <v>552</v>
      </c>
      <c r="D256" s="275" t="s">
        <v>374</v>
      </c>
      <c r="F256" s="275">
        <v>0.79300000000000004</v>
      </c>
      <c r="G256" s="275">
        <v>2</v>
      </c>
      <c r="H256" s="275">
        <v>2997</v>
      </c>
      <c r="I256" s="275">
        <v>0</v>
      </c>
      <c r="L256" s="275">
        <v>11.322873100000001</v>
      </c>
      <c r="M256" s="275">
        <v>59.131999999999998</v>
      </c>
      <c r="N256" s="275">
        <v>58.68</v>
      </c>
      <c r="O256" s="275" t="s">
        <v>1092</v>
      </c>
      <c r="P256" s="275" t="s">
        <v>1094</v>
      </c>
      <c r="Q256" s="275" t="s">
        <v>1079</v>
      </c>
      <c r="W256" s="275">
        <v>0.36647200000000002</v>
      </c>
      <c r="Y256" s="275">
        <v>0.72988770000000003</v>
      </c>
    </row>
    <row r="257" spans="1:25" x14ac:dyDescent="0.2">
      <c r="A257" s="275" t="s">
        <v>551</v>
      </c>
      <c r="B257" s="275">
        <v>52</v>
      </c>
      <c r="C257" s="275" t="s">
        <v>552</v>
      </c>
      <c r="D257" s="275" t="s">
        <v>374</v>
      </c>
      <c r="F257" s="275">
        <v>0.79300000000000004</v>
      </c>
      <c r="G257" s="275">
        <v>3</v>
      </c>
      <c r="H257" s="275">
        <v>2359</v>
      </c>
      <c r="I257" s="275">
        <v>-4.0739999999999998</v>
      </c>
      <c r="L257" s="275">
        <v>9.6578288000000008</v>
      </c>
      <c r="M257" s="275">
        <v>50.436999999999998</v>
      </c>
      <c r="N257" s="275">
        <v>50.051000000000002</v>
      </c>
      <c r="O257" s="275" t="s">
        <v>1092</v>
      </c>
      <c r="P257" s="275" t="s">
        <v>1093</v>
      </c>
      <c r="Q257" s="275" t="s">
        <v>1095</v>
      </c>
      <c r="W257" s="275">
        <v>0.364985</v>
      </c>
      <c r="Y257" s="275">
        <v>0.72691439999999996</v>
      </c>
    </row>
    <row r="258" spans="1:25" x14ac:dyDescent="0.2">
      <c r="A258" s="275" t="s">
        <v>551</v>
      </c>
      <c r="B258" s="275">
        <v>52</v>
      </c>
      <c r="C258" s="275" t="s">
        <v>552</v>
      </c>
      <c r="D258" s="275" t="s">
        <v>374</v>
      </c>
      <c r="F258" s="275">
        <v>0.79300000000000004</v>
      </c>
      <c r="G258" s="275">
        <v>4</v>
      </c>
      <c r="J258" s="275">
        <v>1936</v>
      </c>
      <c r="K258" s="275">
        <v>-14.523</v>
      </c>
      <c r="L258" s="275">
        <v>41.904712400000001</v>
      </c>
      <c r="M258" s="275">
        <v>45.372999999999998</v>
      </c>
      <c r="R258" s="275">
        <v>44.664000000000001</v>
      </c>
      <c r="S258" s="275" t="s">
        <v>739</v>
      </c>
      <c r="T258" s="275" t="s">
        <v>1018</v>
      </c>
      <c r="U258" s="275" t="s">
        <v>946</v>
      </c>
      <c r="V258" s="275">
        <v>1.0897760000000001</v>
      </c>
      <c r="X258" s="275">
        <v>1.1623682</v>
      </c>
    </row>
    <row r="259" spans="1:25" x14ac:dyDescent="0.2">
      <c r="A259" s="275" t="s">
        <v>551</v>
      </c>
      <c r="B259" s="275">
        <v>52</v>
      </c>
      <c r="C259" s="275" t="s">
        <v>552</v>
      </c>
      <c r="D259" s="275" t="s">
        <v>374</v>
      </c>
      <c r="F259" s="275">
        <v>0.79300000000000004</v>
      </c>
      <c r="G259" s="275">
        <v>5</v>
      </c>
      <c r="J259" s="275">
        <v>3430</v>
      </c>
      <c r="K259" s="275">
        <v>0</v>
      </c>
      <c r="L259" s="275">
        <v>62.771550499999996</v>
      </c>
      <c r="M259" s="275">
        <v>67.965999999999994</v>
      </c>
      <c r="R259" s="275">
        <v>66.897000000000006</v>
      </c>
      <c r="S259" s="275" t="s">
        <v>660</v>
      </c>
      <c r="T259" s="275" t="s">
        <v>633</v>
      </c>
      <c r="U259" s="275" t="s">
        <v>649</v>
      </c>
      <c r="V259" s="275">
        <v>1.1056589999999999</v>
      </c>
      <c r="X259" s="275">
        <v>1.1780002000000001</v>
      </c>
    </row>
    <row r="260" spans="1:25" x14ac:dyDescent="0.2">
      <c r="A260" s="275" t="s">
        <v>553</v>
      </c>
      <c r="B260" s="275">
        <v>53</v>
      </c>
      <c r="C260" s="275" t="s">
        <v>554</v>
      </c>
      <c r="D260" s="275" t="s">
        <v>374</v>
      </c>
      <c r="F260" s="275">
        <v>0.74399999999999999</v>
      </c>
      <c r="G260" s="275">
        <v>1</v>
      </c>
      <c r="H260" s="275">
        <v>2985</v>
      </c>
      <c r="I260" s="275">
        <v>1E-3</v>
      </c>
      <c r="L260" s="275">
        <v>12.035992500000001</v>
      </c>
      <c r="M260" s="275">
        <v>58.972000000000001</v>
      </c>
      <c r="N260" s="275">
        <v>58.521999999999998</v>
      </c>
      <c r="O260" s="275" t="s">
        <v>1092</v>
      </c>
      <c r="P260" s="275" t="s">
        <v>1093</v>
      </c>
      <c r="Q260" s="275" t="s">
        <v>1029</v>
      </c>
      <c r="W260" s="275">
        <v>0.36647200000000002</v>
      </c>
      <c r="Y260" s="275">
        <v>0.72989910000000002</v>
      </c>
    </row>
    <row r="261" spans="1:25" x14ac:dyDescent="0.2">
      <c r="A261" s="275" t="s">
        <v>553</v>
      </c>
      <c r="B261" s="275">
        <v>53</v>
      </c>
      <c r="C261" s="275" t="s">
        <v>554</v>
      </c>
      <c r="D261" s="275" t="s">
        <v>374</v>
      </c>
      <c r="F261" s="275">
        <v>0.74399999999999999</v>
      </c>
      <c r="G261" s="275">
        <v>2</v>
      </c>
      <c r="H261" s="275">
        <v>2986</v>
      </c>
      <c r="I261" s="275">
        <v>0</v>
      </c>
      <c r="L261" s="275">
        <v>12.0277574</v>
      </c>
      <c r="M261" s="275">
        <v>58.932000000000002</v>
      </c>
      <c r="N261" s="275">
        <v>58.481999999999999</v>
      </c>
      <c r="O261" s="275" t="s">
        <v>1096</v>
      </c>
      <c r="P261" s="275" t="s">
        <v>1094</v>
      </c>
      <c r="Q261" s="275" t="s">
        <v>1079</v>
      </c>
      <c r="W261" s="275">
        <v>0.36647200000000002</v>
      </c>
      <c r="Y261" s="275">
        <v>0.72989820000000005</v>
      </c>
    </row>
    <row r="262" spans="1:25" x14ac:dyDescent="0.2">
      <c r="A262" s="275" t="s">
        <v>553</v>
      </c>
      <c r="B262" s="275">
        <v>53</v>
      </c>
      <c r="C262" s="275" t="s">
        <v>554</v>
      </c>
      <c r="D262" s="275" t="s">
        <v>374</v>
      </c>
      <c r="F262" s="275">
        <v>0.74399999999999999</v>
      </c>
      <c r="G262" s="275">
        <v>3</v>
      </c>
      <c r="H262" s="275">
        <v>2230</v>
      </c>
      <c r="I262" s="275">
        <v>-4.0839999999999996</v>
      </c>
      <c r="L262" s="275">
        <v>9.7526469999999996</v>
      </c>
      <c r="M262" s="275">
        <v>47.784999999999997</v>
      </c>
      <c r="N262" s="275">
        <v>47.42</v>
      </c>
      <c r="O262" s="275" t="s">
        <v>1092</v>
      </c>
      <c r="P262" s="275" t="s">
        <v>1094</v>
      </c>
      <c r="Q262" s="275" t="s">
        <v>1097</v>
      </c>
      <c r="W262" s="275">
        <v>0.364981</v>
      </c>
      <c r="Y262" s="275">
        <v>0.72691760000000005</v>
      </c>
    </row>
    <row r="263" spans="1:25" x14ac:dyDescent="0.2">
      <c r="A263" s="275" t="s">
        <v>553</v>
      </c>
      <c r="B263" s="275">
        <v>53</v>
      </c>
      <c r="C263" s="275" t="s">
        <v>554</v>
      </c>
      <c r="D263" s="275" t="s">
        <v>374</v>
      </c>
      <c r="F263" s="275">
        <v>0.74399999999999999</v>
      </c>
      <c r="G263" s="275">
        <v>4</v>
      </c>
      <c r="J263" s="275">
        <v>1834</v>
      </c>
      <c r="K263" s="275">
        <v>-14.478999999999999</v>
      </c>
      <c r="L263" s="275">
        <v>42.293039</v>
      </c>
      <c r="M263" s="275">
        <v>42.963000000000001</v>
      </c>
      <c r="R263" s="275">
        <v>42.292000000000002</v>
      </c>
      <c r="S263" s="275" t="s">
        <v>739</v>
      </c>
      <c r="T263" s="275" t="s">
        <v>1018</v>
      </c>
      <c r="U263" s="275" t="s">
        <v>951</v>
      </c>
      <c r="V263" s="275">
        <v>1.089825</v>
      </c>
      <c r="X263" s="275">
        <v>1.1624426000000001</v>
      </c>
    </row>
    <row r="264" spans="1:25" x14ac:dyDescent="0.2">
      <c r="A264" s="275" t="s">
        <v>553</v>
      </c>
      <c r="B264" s="275">
        <v>53</v>
      </c>
      <c r="C264" s="275" t="s">
        <v>554</v>
      </c>
      <c r="D264" s="275" t="s">
        <v>374</v>
      </c>
      <c r="F264" s="275">
        <v>0.74399999999999999</v>
      </c>
      <c r="G264" s="275">
        <v>5</v>
      </c>
      <c r="J264" s="275">
        <v>3420</v>
      </c>
      <c r="K264" s="275">
        <v>0</v>
      </c>
      <c r="L264" s="275">
        <v>66.657365499999997</v>
      </c>
      <c r="M264" s="275">
        <v>67.713999999999999</v>
      </c>
      <c r="R264" s="275">
        <v>66.647999999999996</v>
      </c>
      <c r="S264" s="275" t="s">
        <v>648</v>
      </c>
      <c r="T264" s="275" t="s">
        <v>633</v>
      </c>
      <c r="U264" s="275" t="s">
        <v>649</v>
      </c>
      <c r="V264" s="275">
        <v>1.1056589999999999</v>
      </c>
      <c r="X264" s="275">
        <v>1.1780244</v>
      </c>
    </row>
    <row r="265" spans="1:25" x14ac:dyDescent="0.2">
      <c r="A265" s="275" t="s">
        <v>565</v>
      </c>
      <c r="B265" s="275">
        <v>54</v>
      </c>
      <c r="C265" s="275" t="s">
        <v>566</v>
      </c>
      <c r="D265" s="275" t="s">
        <v>391</v>
      </c>
      <c r="F265" s="275">
        <v>0.76400000000000001</v>
      </c>
      <c r="G265" s="275">
        <v>1</v>
      </c>
      <c r="H265" s="275">
        <v>2974</v>
      </c>
      <c r="I265" s="275">
        <v>1.0999999999999999E-2</v>
      </c>
      <c r="L265" s="275">
        <v>11.668556799999999</v>
      </c>
      <c r="M265" s="275">
        <v>58.709000000000003</v>
      </c>
      <c r="N265" s="275">
        <v>58.26</v>
      </c>
      <c r="O265" s="275" t="s">
        <v>1092</v>
      </c>
      <c r="P265" s="275" t="s">
        <v>1094</v>
      </c>
      <c r="Q265" s="275" t="s">
        <v>1098</v>
      </c>
      <c r="W265" s="275">
        <v>0.36647600000000002</v>
      </c>
      <c r="Y265" s="275">
        <v>0.72993839999999999</v>
      </c>
    </row>
    <row r="266" spans="1:25" x14ac:dyDescent="0.2">
      <c r="A266" s="275" t="s">
        <v>565</v>
      </c>
      <c r="B266" s="275">
        <v>54</v>
      </c>
      <c r="C266" s="275" t="s">
        <v>566</v>
      </c>
      <c r="D266" s="275" t="s">
        <v>391</v>
      </c>
      <c r="F266" s="275">
        <v>0.76400000000000001</v>
      </c>
      <c r="G266" s="275">
        <v>2</v>
      </c>
      <c r="H266" s="275">
        <v>2972</v>
      </c>
      <c r="I266" s="275">
        <v>0</v>
      </c>
      <c r="L266" s="275">
        <v>11.648670900000001</v>
      </c>
      <c r="M266" s="275">
        <v>58.609000000000002</v>
      </c>
      <c r="N266" s="275">
        <v>58.161000000000001</v>
      </c>
      <c r="O266" s="275" t="s">
        <v>1096</v>
      </c>
      <c r="P266" s="275" t="s">
        <v>1094</v>
      </c>
      <c r="Q266" s="275" t="s">
        <v>1099</v>
      </c>
      <c r="W266" s="275">
        <v>0.36647200000000002</v>
      </c>
      <c r="Y266" s="275">
        <v>0.72993039999999998</v>
      </c>
    </row>
    <row r="267" spans="1:25" x14ac:dyDescent="0.2">
      <c r="A267" s="275" t="s">
        <v>565</v>
      </c>
      <c r="B267" s="275">
        <v>54</v>
      </c>
      <c r="C267" s="275" t="s">
        <v>566</v>
      </c>
      <c r="D267" s="275" t="s">
        <v>391</v>
      </c>
      <c r="F267" s="275">
        <v>0.76400000000000001</v>
      </c>
      <c r="G267" s="275">
        <v>3</v>
      </c>
      <c r="H267" s="275">
        <v>2451</v>
      </c>
      <c r="I267" s="275">
        <v>28.366</v>
      </c>
      <c r="L267" s="275">
        <v>10.4782753</v>
      </c>
      <c r="M267" s="275">
        <v>52.72</v>
      </c>
      <c r="N267" s="275">
        <v>52.305</v>
      </c>
      <c r="O267" s="275" t="s">
        <v>1096</v>
      </c>
      <c r="P267" s="275" t="s">
        <v>1094</v>
      </c>
      <c r="Q267" s="275" t="s">
        <v>893</v>
      </c>
      <c r="W267" s="275">
        <v>0.376828</v>
      </c>
      <c r="Y267" s="275">
        <v>0.75063579999999996</v>
      </c>
    </row>
    <row r="268" spans="1:25" x14ac:dyDescent="0.2">
      <c r="A268" s="275" t="s">
        <v>565</v>
      </c>
      <c r="B268" s="275">
        <v>54</v>
      </c>
      <c r="C268" s="275" t="s">
        <v>566</v>
      </c>
      <c r="D268" s="275" t="s">
        <v>391</v>
      </c>
      <c r="F268" s="275">
        <v>0.76400000000000001</v>
      </c>
      <c r="G268" s="275">
        <v>4</v>
      </c>
      <c r="J268" s="275">
        <v>2003</v>
      </c>
      <c r="K268" s="275">
        <v>37.423000000000002</v>
      </c>
      <c r="L268" s="275">
        <v>45.334908200000001</v>
      </c>
      <c r="M268" s="275">
        <v>47.292000000000002</v>
      </c>
      <c r="R268" s="275">
        <v>46.526000000000003</v>
      </c>
      <c r="S268" s="275" t="s">
        <v>739</v>
      </c>
      <c r="T268" s="275" t="s">
        <v>1018</v>
      </c>
      <c r="U268" s="275" t="s">
        <v>946</v>
      </c>
      <c r="V268" s="275">
        <v>1.1465609999999999</v>
      </c>
      <c r="X268" s="275">
        <v>1.2198354</v>
      </c>
    </row>
    <row r="269" spans="1:25" x14ac:dyDescent="0.2">
      <c r="A269" s="275" t="s">
        <v>565</v>
      </c>
      <c r="B269" s="275">
        <v>54</v>
      </c>
      <c r="C269" s="275" t="s">
        <v>566</v>
      </c>
      <c r="D269" s="275" t="s">
        <v>391</v>
      </c>
      <c r="F269" s="275">
        <v>0.76400000000000001</v>
      </c>
      <c r="G269" s="275">
        <v>5</v>
      </c>
      <c r="J269" s="275">
        <v>3404</v>
      </c>
      <c r="K269" s="275">
        <v>0</v>
      </c>
      <c r="L269" s="275">
        <v>64.611372299999999</v>
      </c>
      <c r="M269" s="275">
        <v>67.400000000000006</v>
      </c>
      <c r="R269" s="275">
        <v>66.338999999999999</v>
      </c>
      <c r="S269" s="275" t="s">
        <v>660</v>
      </c>
      <c r="T269" s="275" t="s">
        <v>935</v>
      </c>
      <c r="U269" s="275" t="s">
        <v>809</v>
      </c>
      <c r="V269" s="275">
        <v>1.1056589999999999</v>
      </c>
      <c r="X269" s="275">
        <v>1.1783707000000001</v>
      </c>
    </row>
    <row r="270" spans="1:25" x14ac:dyDescent="0.2">
      <c r="A270" s="275" t="s">
        <v>567</v>
      </c>
      <c r="B270" s="275">
        <v>55</v>
      </c>
      <c r="C270" s="275" t="s">
        <v>568</v>
      </c>
      <c r="D270" s="275" t="s">
        <v>391</v>
      </c>
      <c r="F270" s="275">
        <v>0.72599999999999998</v>
      </c>
      <c r="G270" s="275">
        <v>1</v>
      </c>
      <c r="H270" s="275">
        <v>2961</v>
      </c>
      <c r="I270" s="275">
        <v>8.9999999999999993E-3</v>
      </c>
      <c r="L270" s="275">
        <v>12.2320362</v>
      </c>
      <c r="M270" s="275">
        <v>58.482999999999997</v>
      </c>
      <c r="N270" s="275">
        <v>58.036000000000001</v>
      </c>
      <c r="O270" s="275" t="s">
        <v>1096</v>
      </c>
      <c r="P270" s="275" t="s">
        <v>1094</v>
      </c>
      <c r="Q270" s="275" t="s">
        <v>1100</v>
      </c>
      <c r="W270" s="275">
        <v>0.366475</v>
      </c>
      <c r="Y270" s="275">
        <v>0.72997990000000001</v>
      </c>
    </row>
    <row r="271" spans="1:25" x14ac:dyDescent="0.2">
      <c r="A271" s="275" t="s">
        <v>567</v>
      </c>
      <c r="B271" s="275">
        <v>55</v>
      </c>
      <c r="C271" s="275" t="s">
        <v>568</v>
      </c>
      <c r="D271" s="275" t="s">
        <v>391</v>
      </c>
      <c r="F271" s="275">
        <v>0.72599999999999998</v>
      </c>
      <c r="G271" s="275">
        <v>2</v>
      </c>
      <c r="H271" s="275">
        <v>2963</v>
      </c>
      <c r="I271" s="275">
        <v>0</v>
      </c>
      <c r="L271" s="275">
        <v>12.2113204</v>
      </c>
      <c r="M271" s="275">
        <v>58.384</v>
      </c>
      <c r="N271" s="275">
        <v>57.938000000000002</v>
      </c>
      <c r="O271" s="275" t="s">
        <v>706</v>
      </c>
      <c r="P271" s="275" t="s">
        <v>1101</v>
      </c>
      <c r="Q271" s="275" t="s">
        <v>1102</v>
      </c>
      <c r="W271" s="275">
        <v>0.36647200000000002</v>
      </c>
      <c r="Y271" s="275">
        <v>0.72997299999999998</v>
      </c>
    </row>
    <row r="272" spans="1:25" x14ac:dyDescent="0.2">
      <c r="A272" s="275" t="s">
        <v>567</v>
      </c>
      <c r="B272" s="275">
        <v>55</v>
      </c>
      <c r="C272" s="275" t="s">
        <v>568</v>
      </c>
      <c r="D272" s="275" t="s">
        <v>391</v>
      </c>
      <c r="F272" s="275">
        <v>0.72599999999999998</v>
      </c>
      <c r="G272" s="275">
        <v>3</v>
      </c>
      <c r="H272" s="275">
        <v>2327</v>
      </c>
      <c r="I272" s="275">
        <v>28.321999999999999</v>
      </c>
      <c r="L272" s="275">
        <v>10.426502599999999</v>
      </c>
      <c r="M272" s="275">
        <v>49.85</v>
      </c>
      <c r="N272" s="275">
        <v>49.457999999999998</v>
      </c>
      <c r="O272" s="275" t="s">
        <v>1096</v>
      </c>
      <c r="P272" s="275" t="s">
        <v>1094</v>
      </c>
      <c r="Q272" s="275" t="s">
        <v>1016</v>
      </c>
      <c r="W272" s="275">
        <v>0.37681199999999998</v>
      </c>
      <c r="Y272" s="275">
        <v>0.75064699999999995</v>
      </c>
    </row>
    <row r="273" spans="1:25" x14ac:dyDescent="0.2">
      <c r="A273" s="275" t="s">
        <v>567</v>
      </c>
      <c r="B273" s="275">
        <v>55</v>
      </c>
      <c r="C273" s="275" t="s">
        <v>568</v>
      </c>
      <c r="D273" s="275" t="s">
        <v>391</v>
      </c>
      <c r="F273" s="275">
        <v>0.72599999999999998</v>
      </c>
      <c r="G273" s="275">
        <v>4</v>
      </c>
      <c r="J273" s="275">
        <v>1909</v>
      </c>
      <c r="K273" s="275">
        <v>37.680999999999997</v>
      </c>
      <c r="L273" s="275">
        <v>45.1854838</v>
      </c>
      <c r="M273" s="275">
        <v>44.790999999999997</v>
      </c>
      <c r="R273" s="275">
        <v>44.066000000000003</v>
      </c>
      <c r="S273" s="275" t="s">
        <v>739</v>
      </c>
      <c r="T273" s="275" t="s">
        <v>1018</v>
      </c>
      <c r="U273" s="275" t="s">
        <v>946</v>
      </c>
      <c r="V273" s="275">
        <v>1.1468430000000001</v>
      </c>
      <c r="X273" s="275">
        <v>1.2202504999999999</v>
      </c>
    </row>
    <row r="274" spans="1:25" x14ac:dyDescent="0.2">
      <c r="A274" s="275" t="s">
        <v>567</v>
      </c>
      <c r="B274" s="275">
        <v>55</v>
      </c>
      <c r="C274" s="275" t="s">
        <v>568</v>
      </c>
      <c r="D274" s="275" t="s">
        <v>391</v>
      </c>
      <c r="F274" s="275">
        <v>0.72599999999999998</v>
      </c>
      <c r="G274" s="275">
        <v>5</v>
      </c>
      <c r="J274" s="275">
        <v>3401</v>
      </c>
      <c r="K274" s="275">
        <v>0</v>
      </c>
      <c r="L274" s="275">
        <v>67.944505899999996</v>
      </c>
      <c r="M274" s="275">
        <v>67.352000000000004</v>
      </c>
      <c r="R274" s="275">
        <v>66.290999999999997</v>
      </c>
      <c r="S274" s="275" t="s">
        <v>648</v>
      </c>
      <c r="T274" s="275" t="s">
        <v>647</v>
      </c>
      <c r="U274" s="275" t="s">
        <v>649</v>
      </c>
      <c r="V274" s="275">
        <v>1.1056589999999999</v>
      </c>
      <c r="X274" s="275">
        <v>1.1784986</v>
      </c>
    </row>
    <row r="275" spans="1:25" x14ac:dyDescent="0.2">
      <c r="A275" s="275" t="s">
        <v>537</v>
      </c>
      <c r="B275" s="275">
        <v>56</v>
      </c>
      <c r="C275" s="275" t="s">
        <v>538</v>
      </c>
      <c r="D275" s="275" t="s">
        <v>355</v>
      </c>
      <c r="F275" s="275">
        <v>0.72699999999999998</v>
      </c>
      <c r="G275" s="275">
        <v>1</v>
      </c>
      <c r="H275" s="275">
        <v>2955</v>
      </c>
      <c r="I275" s="275">
        <v>-2E-3</v>
      </c>
      <c r="L275" s="275">
        <v>12.188269500000001</v>
      </c>
      <c r="M275" s="275">
        <v>58.353999999999999</v>
      </c>
      <c r="N275" s="275">
        <v>57.908000000000001</v>
      </c>
      <c r="O275" s="275" t="s">
        <v>1096</v>
      </c>
      <c r="P275" s="275" t="s">
        <v>1094</v>
      </c>
      <c r="Q275" s="275" t="s">
        <v>1103</v>
      </c>
      <c r="W275" s="275">
        <v>0.36647099999999999</v>
      </c>
      <c r="Y275" s="275">
        <v>0.73001609999999995</v>
      </c>
    </row>
    <row r="276" spans="1:25" x14ac:dyDescent="0.2">
      <c r="A276" s="275" t="s">
        <v>537</v>
      </c>
      <c r="B276" s="275">
        <v>56</v>
      </c>
      <c r="C276" s="275" t="s">
        <v>538</v>
      </c>
      <c r="D276" s="275" t="s">
        <v>355</v>
      </c>
      <c r="F276" s="275">
        <v>0.72699999999999998</v>
      </c>
      <c r="G276" s="275">
        <v>2</v>
      </c>
      <c r="H276" s="275">
        <v>2952</v>
      </c>
      <c r="I276" s="275">
        <v>0</v>
      </c>
      <c r="L276" s="275">
        <v>12.1745389</v>
      </c>
      <c r="M276" s="275">
        <v>58.287999999999997</v>
      </c>
      <c r="N276" s="275">
        <v>57.843000000000004</v>
      </c>
      <c r="O276" s="275" t="s">
        <v>706</v>
      </c>
      <c r="P276" s="275" t="s">
        <v>1101</v>
      </c>
      <c r="Q276" s="275" t="s">
        <v>1056</v>
      </c>
      <c r="W276" s="275">
        <v>0.36647200000000002</v>
      </c>
      <c r="Y276" s="275">
        <v>0.73001740000000004</v>
      </c>
    </row>
    <row r="277" spans="1:25" x14ac:dyDescent="0.2">
      <c r="A277" s="275" t="s">
        <v>537</v>
      </c>
      <c r="B277" s="275">
        <v>56</v>
      </c>
      <c r="C277" s="275" t="s">
        <v>538</v>
      </c>
      <c r="D277" s="275" t="s">
        <v>355</v>
      </c>
      <c r="F277" s="275">
        <v>0.72699999999999998</v>
      </c>
      <c r="G277" s="275">
        <v>3</v>
      </c>
      <c r="H277" s="275">
        <v>2868</v>
      </c>
      <c r="I277" s="275">
        <v>7.3140000000000001</v>
      </c>
      <c r="L277" s="275">
        <v>12.8220676</v>
      </c>
      <c r="M277" s="275">
        <v>61.387999999999998</v>
      </c>
      <c r="N277" s="275">
        <v>60.914000000000001</v>
      </c>
      <c r="O277" s="275" t="s">
        <v>1096</v>
      </c>
      <c r="P277" s="275" t="s">
        <v>1101</v>
      </c>
      <c r="Q277" s="275" t="s">
        <v>888</v>
      </c>
      <c r="W277" s="275">
        <v>0.36914200000000003</v>
      </c>
      <c r="Y277" s="275">
        <v>0.73535640000000002</v>
      </c>
    </row>
    <row r="278" spans="1:25" x14ac:dyDescent="0.2">
      <c r="A278" s="275" t="s">
        <v>537</v>
      </c>
      <c r="B278" s="275">
        <v>56</v>
      </c>
      <c r="C278" s="275" t="s">
        <v>538</v>
      </c>
      <c r="D278" s="275" t="s">
        <v>355</v>
      </c>
      <c r="F278" s="275">
        <v>0.72699999999999998</v>
      </c>
      <c r="G278" s="275">
        <v>4</v>
      </c>
      <c r="J278" s="275">
        <v>2097</v>
      </c>
      <c r="K278" s="275">
        <v>-4.093</v>
      </c>
      <c r="L278" s="275">
        <v>49.904575600000001</v>
      </c>
      <c r="M278" s="275">
        <v>49.536999999999999</v>
      </c>
      <c r="R278" s="275">
        <v>48.758000000000003</v>
      </c>
      <c r="S278" s="275" t="s">
        <v>739</v>
      </c>
      <c r="T278" s="275" t="s">
        <v>1018</v>
      </c>
      <c r="U278" s="275" t="s">
        <v>946</v>
      </c>
      <c r="V278" s="275">
        <v>1.101183</v>
      </c>
      <c r="X278" s="275">
        <v>1.1742573999999999</v>
      </c>
    </row>
    <row r="279" spans="1:25" x14ac:dyDescent="0.2">
      <c r="A279" s="275" t="s">
        <v>537</v>
      </c>
      <c r="B279" s="275">
        <v>56</v>
      </c>
      <c r="C279" s="275" t="s">
        <v>538</v>
      </c>
      <c r="D279" s="275" t="s">
        <v>355</v>
      </c>
      <c r="F279" s="275">
        <v>0.72699999999999998</v>
      </c>
      <c r="G279" s="275">
        <v>5</v>
      </c>
      <c r="J279" s="275">
        <v>3384</v>
      </c>
      <c r="K279" s="275">
        <v>0</v>
      </c>
      <c r="L279" s="275">
        <v>67.559181199999998</v>
      </c>
      <c r="M279" s="275">
        <v>67.061999999999998</v>
      </c>
      <c r="R279" s="275">
        <v>66.006</v>
      </c>
      <c r="S279" s="275" t="s">
        <v>660</v>
      </c>
      <c r="T279" s="275" t="s">
        <v>647</v>
      </c>
      <c r="U279" s="275" t="s">
        <v>649</v>
      </c>
      <c r="V279" s="275">
        <v>1.1056589999999999</v>
      </c>
      <c r="X279" s="275">
        <v>1.1784302</v>
      </c>
    </row>
    <row r="280" spans="1:25" x14ac:dyDescent="0.2">
      <c r="A280" s="275" t="s">
        <v>539</v>
      </c>
      <c r="B280" s="275">
        <v>57</v>
      </c>
      <c r="C280" s="275" t="s">
        <v>540</v>
      </c>
      <c r="D280" s="275" t="s">
        <v>355</v>
      </c>
      <c r="F280" s="275">
        <v>0.71099999999999997</v>
      </c>
      <c r="G280" s="275">
        <v>1</v>
      </c>
      <c r="H280" s="275">
        <v>2946</v>
      </c>
      <c r="I280" s="275">
        <v>2.3E-2</v>
      </c>
      <c r="L280" s="275">
        <v>12.4073803</v>
      </c>
      <c r="M280" s="275">
        <v>58.094999999999999</v>
      </c>
      <c r="N280" s="275">
        <v>57.652000000000001</v>
      </c>
      <c r="O280" s="275" t="s">
        <v>1096</v>
      </c>
      <c r="P280" s="275" t="s">
        <v>1094</v>
      </c>
      <c r="Q280" s="275" t="s">
        <v>1104</v>
      </c>
      <c r="W280" s="275">
        <v>0.36647999999999997</v>
      </c>
      <c r="Y280" s="275">
        <v>0.73002959999999995</v>
      </c>
    </row>
    <row r="281" spans="1:25" x14ac:dyDescent="0.2">
      <c r="A281" s="275" t="s">
        <v>539</v>
      </c>
      <c r="B281" s="275">
        <v>57</v>
      </c>
      <c r="C281" s="275" t="s">
        <v>540</v>
      </c>
      <c r="D281" s="275" t="s">
        <v>355</v>
      </c>
      <c r="F281" s="275">
        <v>0.71099999999999997</v>
      </c>
      <c r="G281" s="275">
        <v>2</v>
      </c>
      <c r="H281" s="275">
        <v>2942</v>
      </c>
      <c r="I281" s="275">
        <v>0</v>
      </c>
      <c r="L281" s="275">
        <v>12.3969433</v>
      </c>
      <c r="M281" s="275">
        <v>58.046999999999997</v>
      </c>
      <c r="N281" s="275">
        <v>57.603999999999999</v>
      </c>
      <c r="O281" s="275" t="s">
        <v>706</v>
      </c>
      <c r="P281" s="275" t="s">
        <v>1101</v>
      </c>
      <c r="Q281" s="275" t="s">
        <v>1105</v>
      </c>
      <c r="W281" s="275">
        <v>0.36647200000000002</v>
      </c>
      <c r="Y281" s="275">
        <v>0.73001309999999997</v>
      </c>
    </row>
    <row r="282" spans="1:25" x14ac:dyDescent="0.2">
      <c r="A282" s="275" t="s">
        <v>539</v>
      </c>
      <c r="B282" s="275">
        <v>57</v>
      </c>
      <c r="C282" s="275" t="s">
        <v>540</v>
      </c>
      <c r="D282" s="275" t="s">
        <v>355</v>
      </c>
      <c r="F282" s="275">
        <v>0.71099999999999997</v>
      </c>
      <c r="G282" s="275">
        <v>3</v>
      </c>
      <c r="H282" s="275">
        <v>2802</v>
      </c>
      <c r="I282" s="275">
        <v>7.3029999999999999</v>
      </c>
      <c r="L282" s="275">
        <v>12.785564900000001</v>
      </c>
      <c r="M282" s="275">
        <v>59.866</v>
      </c>
      <c r="N282" s="275">
        <v>59.404000000000003</v>
      </c>
      <c r="O282" s="275" t="s">
        <v>706</v>
      </c>
      <c r="P282" s="275" t="s">
        <v>1101</v>
      </c>
      <c r="Q282" s="275" t="s">
        <v>1106</v>
      </c>
      <c r="W282" s="275">
        <v>0.36913899999999999</v>
      </c>
      <c r="Y282" s="275">
        <v>0.73534460000000001</v>
      </c>
    </row>
    <row r="283" spans="1:25" x14ac:dyDescent="0.2">
      <c r="A283" s="275" t="s">
        <v>539</v>
      </c>
      <c r="B283" s="275">
        <v>57</v>
      </c>
      <c r="C283" s="275" t="s">
        <v>540</v>
      </c>
      <c r="D283" s="275" t="s">
        <v>355</v>
      </c>
      <c r="F283" s="275">
        <v>0.71099999999999997</v>
      </c>
      <c r="G283" s="275">
        <v>4</v>
      </c>
      <c r="J283" s="275">
        <v>2049</v>
      </c>
      <c r="K283" s="275">
        <v>-4.1449999999999996</v>
      </c>
      <c r="L283" s="275">
        <v>49.7383989</v>
      </c>
      <c r="M283" s="275">
        <v>48.286000000000001</v>
      </c>
      <c r="R283" s="275">
        <v>47.526000000000003</v>
      </c>
      <c r="S283" s="275" t="s">
        <v>739</v>
      </c>
      <c r="T283" s="275" t="s">
        <v>1018</v>
      </c>
      <c r="U283" s="275" t="s">
        <v>951</v>
      </c>
      <c r="V283" s="275">
        <v>1.101126</v>
      </c>
      <c r="X283" s="275">
        <v>1.1742465</v>
      </c>
    </row>
    <row r="284" spans="1:25" x14ac:dyDescent="0.2">
      <c r="A284" s="275" t="s">
        <v>539</v>
      </c>
      <c r="B284" s="275">
        <v>57</v>
      </c>
      <c r="C284" s="275" t="s">
        <v>540</v>
      </c>
      <c r="D284" s="275" t="s">
        <v>355</v>
      </c>
      <c r="F284" s="275">
        <v>0.71099999999999997</v>
      </c>
      <c r="G284" s="275">
        <v>5</v>
      </c>
      <c r="J284" s="275">
        <v>3371</v>
      </c>
      <c r="K284" s="275">
        <v>0</v>
      </c>
      <c r="L284" s="275">
        <v>68.738374800000003</v>
      </c>
      <c r="M284" s="275">
        <v>66.730999999999995</v>
      </c>
      <c r="R284" s="275">
        <v>65.680000000000007</v>
      </c>
      <c r="S284" s="275" t="s">
        <v>660</v>
      </c>
      <c r="T284" s="275" t="s">
        <v>647</v>
      </c>
      <c r="U284" s="275" t="s">
        <v>649</v>
      </c>
      <c r="V284" s="275">
        <v>1.1056589999999999</v>
      </c>
      <c r="X284" s="275">
        <v>1.1784728</v>
      </c>
    </row>
    <row r="285" spans="1:25" x14ac:dyDescent="0.2">
      <c r="A285" s="275" t="s">
        <v>1107</v>
      </c>
      <c r="B285" s="275">
        <v>58</v>
      </c>
      <c r="C285" s="275" t="s">
        <v>1108</v>
      </c>
      <c r="D285" s="275" t="s">
        <v>1109</v>
      </c>
      <c r="F285" s="275">
        <v>1.103</v>
      </c>
      <c r="G285" s="275">
        <v>1</v>
      </c>
      <c r="H285" s="275">
        <v>2934</v>
      </c>
      <c r="I285" s="275">
        <v>-4.4999999999999998E-2</v>
      </c>
      <c r="L285" s="275">
        <v>7.9632728000000004</v>
      </c>
      <c r="M285" s="275">
        <v>57.844000000000001</v>
      </c>
      <c r="N285" s="275">
        <v>57.402999999999999</v>
      </c>
      <c r="O285" s="275" t="s">
        <v>706</v>
      </c>
      <c r="P285" s="275" t="s">
        <v>1094</v>
      </c>
      <c r="Q285" s="275" t="s">
        <v>1110</v>
      </c>
      <c r="W285" s="275">
        <v>0.366456</v>
      </c>
      <c r="Y285" s="275">
        <v>0.7300432</v>
      </c>
    </row>
    <row r="286" spans="1:25" x14ac:dyDescent="0.2">
      <c r="A286" s="275" t="s">
        <v>1107</v>
      </c>
      <c r="B286" s="275">
        <v>58</v>
      </c>
      <c r="C286" s="275" t="s">
        <v>1108</v>
      </c>
      <c r="D286" s="275" t="s">
        <v>1109</v>
      </c>
      <c r="F286" s="275">
        <v>1.103</v>
      </c>
      <c r="G286" s="275">
        <v>2</v>
      </c>
      <c r="H286" s="275">
        <v>2932</v>
      </c>
      <c r="I286" s="275">
        <v>0</v>
      </c>
      <c r="L286" s="275">
        <v>7.9702497000000001</v>
      </c>
      <c r="M286" s="275">
        <v>57.895000000000003</v>
      </c>
      <c r="N286" s="275">
        <v>57.453000000000003</v>
      </c>
      <c r="O286" s="275" t="s">
        <v>651</v>
      </c>
      <c r="P286" s="275" t="s">
        <v>707</v>
      </c>
      <c r="Q286" s="275" t="s">
        <v>1111</v>
      </c>
      <c r="W286" s="275">
        <v>0.36647200000000002</v>
      </c>
      <c r="Y286" s="275">
        <v>0.73007610000000001</v>
      </c>
    </row>
    <row r="287" spans="1:25" x14ac:dyDescent="0.2">
      <c r="A287" s="275" t="s">
        <v>1107</v>
      </c>
      <c r="B287" s="275">
        <v>58</v>
      </c>
      <c r="C287" s="275" t="s">
        <v>1108</v>
      </c>
      <c r="D287" s="275" t="s">
        <v>1109</v>
      </c>
      <c r="F287" s="275">
        <v>1.103</v>
      </c>
      <c r="G287" s="275">
        <v>3</v>
      </c>
      <c r="H287" s="275">
        <v>3620</v>
      </c>
      <c r="I287" s="275">
        <v>12.88</v>
      </c>
      <c r="L287" s="275">
        <v>10.5182144</v>
      </c>
      <c r="M287" s="275">
        <v>76.403000000000006</v>
      </c>
      <c r="N287" s="275">
        <v>75.808999999999997</v>
      </c>
      <c r="O287" s="275" t="s">
        <v>706</v>
      </c>
      <c r="P287" s="275" t="s">
        <v>1101</v>
      </c>
      <c r="Q287" s="275" t="s">
        <v>1112</v>
      </c>
      <c r="W287" s="275">
        <v>0.37117499999999998</v>
      </c>
      <c r="Y287" s="275">
        <v>0.73947929999999995</v>
      </c>
    </row>
    <row r="288" spans="1:25" x14ac:dyDescent="0.2">
      <c r="A288" s="275" t="s">
        <v>1107</v>
      </c>
      <c r="B288" s="275">
        <v>58</v>
      </c>
      <c r="C288" s="275" t="s">
        <v>1108</v>
      </c>
      <c r="D288" s="275" t="s">
        <v>1109</v>
      </c>
      <c r="F288" s="275">
        <v>1.103</v>
      </c>
      <c r="G288" s="275">
        <v>4</v>
      </c>
      <c r="J288" s="275">
        <v>3047</v>
      </c>
      <c r="K288" s="275">
        <v>-8.2769999999999992</v>
      </c>
      <c r="L288" s="275">
        <v>48.624351400000002</v>
      </c>
      <c r="M288" s="275">
        <v>73.23</v>
      </c>
      <c r="R288" s="275">
        <v>72.081000000000003</v>
      </c>
      <c r="S288" s="275" t="s">
        <v>739</v>
      </c>
      <c r="T288" s="275" t="s">
        <v>1018</v>
      </c>
      <c r="U288" s="275" t="s">
        <v>946</v>
      </c>
      <c r="V288" s="275">
        <v>1.096608</v>
      </c>
      <c r="X288" s="275">
        <v>1.1696485000000001</v>
      </c>
    </row>
    <row r="289" spans="1:25" x14ac:dyDescent="0.2">
      <c r="A289" s="275" t="s">
        <v>1107</v>
      </c>
      <c r="B289" s="275">
        <v>58</v>
      </c>
      <c r="C289" s="275" t="s">
        <v>1108</v>
      </c>
      <c r="D289" s="275" t="s">
        <v>1109</v>
      </c>
      <c r="F289" s="275">
        <v>1.103</v>
      </c>
      <c r="G289" s="275">
        <v>5</v>
      </c>
      <c r="J289" s="275">
        <v>3362</v>
      </c>
      <c r="K289" s="275">
        <v>0</v>
      </c>
      <c r="L289" s="275">
        <v>44.223643600000003</v>
      </c>
      <c r="M289" s="275">
        <v>66.602000000000004</v>
      </c>
      <c r="R289" s="275">
        <v>65.552999999999997</v>
      </c>
      <c r="S289" s="275" t="s">
        <v>647</v>
      </c>
      <c r="T289" s="275" t="s">
        <v>813</v>
      </c>
      <c r="U289" s="275" t="s">
        <v>979</v>
      </c>
      <c r="V289" s="275">
        <v>1.1056589999999999</v>
      </c>
      <c r="X289" s="275">
        <v>1.1784306</v>
      </c>
    </row>
    <row r="290" spans="1:25" x14ac:dyDescent="0.2">
      <c r="A290" s="275" t="s">
        <v>1113</v>
      </c>
      <c r="B290" s="275">
        <v>59</v>
      </c>
      <c r="C290" s="275" t="s">
        <v>1114</v>
      </c>
      <c r="D290" s="275" t="s">
        <v>1109</v>
      </c>
      <c r="F290" s="275">
        <v>0.84599999999999997</v>
      </c>
      <c r="G290" s="275">
        <v>1</v>
      </c>
      <c r="H290" s="275">
        <v>2925</v>
      </c>
      <c r="I290" s="275">
        <v>6.0000000000000001E-3</v>
      </c>
      <c r="L290" s="275">
        <v>10.333569199999999</v>
      </c>
      <c r="M290" s="275">
        <v>57.572000000000003</v>
      </c>
      <c r="N290" s="275">
        <v>57.133000000000003</v>
      </c>
      <c r="O290" s="275" t="s">
        <v>1096</v>
      </c>
      <c r="P290" s="275" t="s">
        <v>1094</v>
      </c>
      <c r="Q290" s="275" t="s">
        <v>1115</v>
      </c>
      <c r="W290" s="275">
        <v>0.36647400000000002</v>
      </c>
      <c r="Y290" s="275">
        <v>0.73005379999999997</v>
      </c>
    </row>
    <row r="291" spans="1:25" x14ac:dyDescent="0.2">
      <c r="A291" s="275" t="s">
        <v>1113</v>
      </c>
      <c r="B291" s="275">
        <v>59</v>
      </c>
      <c r="C291" s="275" t="s">
        <v>1114</v>
      </c>
      <c r="D291" s="275" t="s">
        <v>1109</v>
      </c>
      <c r="F291" s="275">
        <v>0.84599999999999997</v>
      </c>
      <c r="G291" s="275">
        <v>2</v>
      </c>
      <c r="H291" s="275">
        <v>2926</v>
      </c>
      <c r="I291" s="275">
        <v>0</v>
      </c>
      <c r="L291" s="275">
        <v>10.3588737</v>
      </c>
      <c r="M291" s="275">
        <v>57.713000000000001</v>
      </c>
      <c r="N291" s="275">
        <v>57.273000000000003</v>
      </c>
      <c r="O291" s="275" t="s">
        <v>706</v>
      </c>
      <c r="P291" s="275" t="s">
        <v>1101</v>
      </c>
      <c r="Q291" s="275" t="s">
        <v>1099</v>
      </c>
      <c r="W291" s="275">
        <v>0.36647200000000002</v>
      </c>
      <c r="Y291" s="275">
        <v>0.73004930000000001</v>
      </c>
    </row>
    <row r="292" spans="1:25" x14ac:dyDescent="0.2">
      <c r="A292" s="275" t="s">
        <v>1113</v>
      </c>
      <c r="B292" s="275">
        <v>59</v>
      </c>
      <c r="C292" s="275" t="s">
        <v>1114</v>
      </c>
      <c r="D292" s="275" t="s">
        <v>1109</v>
      </c>
      <c r="F292" s="275">
        <v>0.84599999999999997</v>
      </c>
      <c r="G292" s="275">
        <v>3</v>
      </c>
      <c r="H292" s="275">
        <v>2697</v>
      </c>
      <c r="I292" s="275">
        <v>12.8</v>
      </c>
      <c r="L292" s="275">
        <v>10.383477900000001</v>
      </c>
      <c r="M292" s="275">
        <v>57.85</v>
      </c>
      <c r="N292" s="275">
        <v>57.401000000000003</v>
      </c>
      <c r="O292" s="275" t="s">
        <v>706</v>
      </c>
      <c r="P292" s="275" t="s">
        <v>1101</v>
      </c>
      <c r="Q292" s="275" t="s">
        <v>1116</v>
      </c>
      <c r="W292" s="275">
        <v>0.371145</v>
      </c>
      <c r="Y292" s="275">
        <v>0.73939370000000004</v>
      </c>
    </row>
    <row r="293" spans="1:25" x14ac:dyDescent="0.2">
      <c r="A293" s="275" t="s">
        <v>1113</v>
      </c>
      <c r="B293" s="275">
        <v>59</v>
      </c>
      <c r="C293" s="275" t="s">
        <v>1114</v>
      </c>
      <c r="D293" s="275" t="s">
        <v>1109</v>
      </c>
      <c r="F293" s="275">
        <v>0.84599999999999997</v>
      </c>
      <c r="G293" s="275">
        <v>4</v>
      </c>
      <c r="J293" s="275">
        <v>2337</v>
      </c>
      <c r="K293" s="275">
        <v>-8.4369999999999994</v>
      </c>
      <c r="L293" s="275">
        <v>48.4110546</v>
      </c>
      <c r="M293" s="275">
        <v>55.920999999999999</v>
      </c>
      <c r="R293" s="275">
        <v>55.042999999999999</v>
      </c>
      <c r="S293" s="275" t="s">
        <v>739</v>
      </c>
      <c r="T293" s="275" t="s">
        <v>1018</v>
      </c>
      <c r="U293" s="275" t="s">
        <v>920</v>
      </c>
      <c r="V293" s="275">
        <v>1.096433</v>
      </c>
      <c r="X293" s="275">
        <v>1.1695252</v>
      </c>
    </row>
    <row r="294" spans="1:25" x14ac:dyDescent="0.2">
      <c r="A294" s="275" t="s">
        <v>1113</v>
      </c>
      <c r="B294" s="275">
        <v>59</v>
      </c>
      <c r="C294" s="275" t="s">
        <v>1114</v>
      </c>
      <c r="D294" s="275" t="s">
        <v>1109</v>
      </c>
      <c r="F294" s="275">
        <v>0.84599999999999997</v>
      </c>
      <c r="G294" s="275">
        <v>5</v>
      </c>
      <c r="J294" s="275">
        <v>3358</v>
      </c>
      <c r="K294" s="275">
        <v>0</v>
      </c>
      <c r="L294" s="275">
        <v>57.535108700000002</v>
      </c>
      <c r="M294" s="275">
        <v>66.459999999999994</v>
      </c>
      <c r="R294" s="275">
        <v>65.414000000000001</v>
      </c>
      <c r="S294" s="275" t="s">
        <v>620</v>
      </c>
      <c r="T294" s="275" t="s">
        <v>658</v>
      </c>
      <c r="U294" s="275" t="s">
        <v>998</v>
      </c>
      <c r="V294" s="275">
        <v>1.1056589999999999</v>
      </c>
      <c r="X294" s="275">
        <v>1.1784787999999999</v>
      </c>
    </row>
    <row r="295" spans="1:25" x14ac:dyDescent="0.2">
      <c r="A295" s="275" t="s">
        <v>1117</v>
      </c>
      <c r="B295" s="275">
        <v>60</v>
      </c>
      <c r="C295" s="275" t="s">
        <v>1118</v>
      </c>
      <c r="D295" s="275" t="s">
        <v>1119</v>
      </c>
      <c r="F295" s="275">
        <v>1.0580000000000001</v>
      </c>
      <c r="G295" s="275">
        <v>1</v>
      </c>
      <c r="H295" s="275">
        <v>2916</v>
      </c>
      <c r="I295" s="275">
        <v>3.6999999999999998E-2</v>
      </c>
      <c r="L295" s="275">
        <v>8.2607058999999996</v>
      </c>
      <c r="M295" s="275">
        <v>57.557000000000002</v>
      </c>
      <c r="N295" s="275">
        <v>57.116999999999997</v>
      </c>
      <c r="O295" s="275" t="s">
        <v>706</v>
      </c>
      <c r="P295" s="275" t="s">
        <v>1101</v>
      </c>
      <c r="Q295" s="275" t="s">
        <v>1120</v>
      </c>
      <c r="W295" s="275">
        <v>0.36648500000000001</v>
      </c>
      <c r="Y295" s="275">
        <v>0.73011380000000003</v>
      </c>
    </row>
    <row r="296" spans="1:25" x14ac:dyDescent="0.2">
      <c r="A296" s="275" t="s">
        <v>1117</v>
      </c>
      <c r="B296" s="275">
        <v>60</v>
      </c>
      <c r="C296" s="275" t="s">
        <v>1118</v>
      </c>
      <c r="D296" s="275" t="s">
        <v>1119</v>
      </c>
      <c r="F296" s="275">
        <v>1.0580000000000001</v>
      </c>
      <c r="G296" s="275">
        <v>2</v>
      </c>
      <c r="H296" s="275">
        <v>2914</v>
      </c>
      <c r="I296" s="275">
        <v>0</v>
      </c>
      <c r="L296" s="275">
        <v>8.2537845000000001</v>
      </c>
      <c r="M296" s="275">
        <v>57.508000000000003</v>
      </c>
      <c r="N296" s="275">
        <v>57.07</v>
      </c>
      <c r="O296" s="275" t="s">
        <v>651</v>
      </c>
      <c r="P296" s="275" t="s">
        <v>707</v>
      </c>
      <c r="Q296" s="275" t="s">
        <v>1121</v>
      </c>
      <c r="W296" s="275">
        <v>0.36647200000000002</v>
      </c>
      <c r="Y296" s="275">
        <v>0.73008700000000004</v>
      </c>
    </row>
    <row r="297" spans="1:25" x14ac:dyDescent="0.2">
      <c r="A297" s="275" t="s">
        <v>1117</v>
      </c>
      <c r="B297" s="275">
        <v>60</v>
      </c>
      <c r="C297" s="275" t="s">
        <v>1118</v>
      </c>
      <c r="D297" s="275" t="s">
        <v>1119</v>
      </c>
      <c r="F297" s="275">
        <v>1.0580000000000001</v>
      </c>
      <c r="G297" s="275">
        <v>3</v>
      </c>
      <c r="H297" s="275">
        <v>6072</v>
      </c>
      <c r="I297" s="275">
        <v>10.327999999999999</v>
      </c>
      <c r="L297" s="275">
        <v>18.3120899</v>
      </c>
      <c r="M297" s="275">
        <v>127.59</v>
      </c>
      <c r="N297" s="275">
        <v>126.598</v>
      </c>
      <c r="O297" s="275" t="s">
        <v>706</v>
      </c>
      <c r="P297" s="275" t="s">
        <v>707</v>
      </c>
      <c r="Q297" s="275" t="s">
        <v>1122</v>
      </c>
      <c r="W297" s="275">
        <v>0.37024299999999999</v>
      </c>
      <c r="Y297" s="275">
        <v>0.73762700000000003</v>
      </c>
    </row>
    <row r="298" spans="1:25" x14ac:dyDescent="0.2">
      <c r="A298" s="275" t="s">
        <v>1117</v>
      </c>
      <c r="B298" s="275">
        <v>60</v>
      </c>
      <c r="C298" s="275" t="s">
        <v>1118</v>
      </c>
      <c r="D298" s="275" t="s">
        <v>1119</v>
      </c>
      <c r="F298" s="275">
        <v>1.0580000000000001</v>
      </c>
      <c r="G298" s="275">
        <v>4</v>
      </c>
      <c r="J298" s="275">
        <v>3234</v>
      </c>
      <c r="K298" s="275">
        <v>-8.86</v>
      </c>
      <c r="L298" s="275">
        <v>53.849358299999999</v>
      </c>
      <c r="M298" s="275">
        <v>77.790000000000006</v>
      </c>
      <c r="R298" s="275">
        <v>76.569999999999993</v>
      </c>
      <c r="S298" s="275" t="s">
        <v>739</v>
      </c>
      <c r="T298" s="275" t="s">
        <v>1018</v>
      </c>
      <c r="U298" s="275" t="s">
        <v>946</v>
      </c>
      <c r="V298" s="275">
        <v>1.0959700000000001</v>
      </c>
      <c r="X298" s="275">
        <v>1.1690422</v>
      </c>
    </row>
    <row r="299" spans="1:25" x14ac:dyDescent="0.2">
      <c r="A299" s="275" t="s">
        <v>1117</v>
      </c>
      <c r="B299" s="275">
        <v>60</v>
      </c>
      <c r="C299" s="275" t="s">
        <v>1118</v>
      </c>
      <c r="D299" s="275" t="s">
        <v>1119</v>
      </c>
      <c r="F299" s="275">
        <v>1.0580000000000001</v>
      </c>
      <c r="G299" s="275">
        <v>5</v>
      </c>
      <c r="J299" s="275">
        <v>3347</v>
      </c>
      <c r="K299" s="275">
        <v>0</v>
      </c>
      <c r="L299" s="275">
        <v>45.888380099999999</v>
      </c>
      <c r="M299" s="275">
        <v>66.290000000000006</v>
      </c>
      <c r="R299" s="275">
        <v>65.245999999999995</v>
      </c>
      <c r="S299" s="275" t="s">
        <v>935</v>
      </c>
      <c r="T299" s="275" t="s">
        <v>951</v>
      </c>
      <c r="U299" s="275" t="s">
        <v>937</v>
      </c>
      <c r="V299" s="275">
        <v>1.1056589999999999</v>
      </c>
      <c r="X299" s="275">
        <v>1.1784725</v>
      </c>
    </row>
    <row r="300" spans="1:25" x14ac:dyDescent="0.2">
      <c r="A300" s="275" t="s">
        <v>1123</v>
      </c>
      <c r="B300" s="275">
        <v>61</v>
      </c>
      <c r="C300" s="275" t="s">
        <v>1124</v>
      </c>
      <c r="D300" s="275" t="s">
        <v>1119</v>
      </c>
      <c r="F300" s="275">
        <v>0.99</v>
      </c>
      <c r="G300" s="275">
        <v>1</v>
      </c>
      <c r="H300" s="275">
        <v>2910</v>
      </c>
      <c r="I300" s="275">
        <v>-1.4E-2</v>
      </c>
      <c r="L300" s="275">
        <v>8.8097408999999995</v>
      </c>
      <c r="M300" s="275">
        <v>57.436999999999998</v>
      </c>
      <c r="N300" s="275">
        <v>56.999000000000002</v>
      </c>
      <c r="O300" s="275" t="s">
        <v>706</v>
      </c>
      <c r="P300" s="275" t="s">
        <v>1094</v>
      </c>
      <c r="Q300" s="275" t="s">
        <v>1125</v>
      </c>
      <c r="W300" s="275">
        <v>0.36646699999999999</v>
      </c>
      <c r="Y300" s="275">
        <v>0.73005739999999997</v>
      </c>
    </row>
    <row r="301" spans="1:25" x14ac:dyDescent="0.2">
      <c r="A301" s="275" t="s">
        <v>1123</v>
      </c>
      <c r="B301" s="275">
        <v>61</v>
      </c>
      <c r="C301" s="275" t="s">
        <v>1124</v>
      </c>
      <c r="D301" s="275" t="s">
        <v>1119</v>
      </c>
      <c r="F301" s="275">
        <v>0.99</v>
      </c>
      <c r="G301" s="275">
        <v>2</v>
      </c>
      <c r="H301" s="275">
        <v>2907</v>
      </c>
      <c r="I301" s="275">
        <v>0</v>
      </c>
      <c r="L301" s="275">
        <v>8.7967159000000006</v>
      </c>
      <c r="M301" s="275">
        <v>57.351999999999997</v>
      </c>
      <c r="N301" s="275">
        <v>56.914000000000001</v>
      </c>
      <c r="O301" s="275" t="s">
        <v>651</v>
      </c>
      <c r="P301" s="275" t="s">
        <v>1101</v>
      </c>
      <c r="Q301" s="275" t="s">
        <v>1054</v>
      </c>
      <c r="W301" s="275">
        <v>0.36647200000000002</v>
      </c>
      <c r="Y301" s="275">
        <v>0.73006789999999999</v>
      </c>
    </row>
    <row r="302" spans="1:25" x14ac:dyDescent="0.2">
      <c r="A302" s="275" t="s">
        <v>1123</v>
      </c>
      <c r="B302" s="275">
        <v>61</v>
      </c>
      <c r="C302" s="275" t="s">
        <v>1124</v>
      </c>
      <c r="D302" s="275" t="s">
        <v>1119</v>
      </c>
      <c r="F302" s="275">
        <v>0.99</v>
      </c>
      <c r="G302" s="275">
        <v>3</v>
      </c>
      <c r="H302" s="275">
        <v>4828</v>
      </c>
      <c r="I302" s="275">
        <v>10.231999999999999</v>
      </c>
      <c r="L302" s="275">
        <v>15.7041989</v>
      </c>
      <c r="M302" s="275">
        <v>102.387</v>
      </c>
      <c r="N302" s="275">
        <v>101.592</v>
      </c>
      <c r="O302" s="275" t="s">
        <v>706</v>
      </c>
      <c r="P302" s="275" t="s">
        <v>1101</v>
      </c>
      <c r="Q302" s="275" t="s">
        <v>1126</v>
      </c>
      <c r="W302" s="275">
        <v>0.37020799999999998</v>
      </c>
      <c r="Y302" s="275">
        <v>0.73753809999999997</v>
      </c>
    </row>
    <row r="303" spans="1:25" x14ac:dyDescent="0.2">
      <c r="A303" s="275" t="s">
        <v>1123</v>
      </c>
      <c r="B303" s="275">
        <v>61</v>
      </c>
      <c r="C303" s="275" t="s">
        <v>1124</v>
      </c>
      <c r="D303" s="275" t="s">
        <v>1119</v>
      </c>
      <c r="F303" s="275">
        <v>0.99</v>
      </c>
      <c r="G303" s="275">
        <v>4</v>
      </c>
      <c r="J303" s="275">
        <v>2625</v>
      </c>
      <c r="K303" s="275">
        <v>-8.8940000000000001</v>
      </c>
      <c r="L303" s="275">
        <v>46.286535399999998</v>
      </c>
      <c r="M303" s="275">
        <v>62.567</v>
      </c>
      <c r="R303" s="275">
        <v>61.585999999999999</v>
      </c>
      <c r="S303" s="275" t="s">
        <v>739</v>
      </c>
      <c r="T303" s="275" t="s">
        <v>1018</v>
      </c>
      <c r="U303" s="275" t="s">
        <v>920</v>
      </c>
      <c r="V303" s="275">
        <v>1.0959319999999999</v>
      </c>
      <c r="X303" s="275">
        <v>1.1691141</v>
      </c>
    </row>
    <row r="304" spans="1:25" x14ac:dyDescent="0.2">
      <c r="A304" s="275" t="s">
        <v>1123</v>
      </c>
      <c r="B304" s="275">
        <v>61</v>
      </c>
      <c r="C304" s="275" t="s">
        <v>1124</v>
      </c>
      <c r="D304" s="275" t="s">
        <v>1119</v>
      </c>
      <c r="F304" s="275">
        <v>0.99</v>
      </c>
      <c r="G304" s="275">
        <v>5</v>
      </c>
      <c r="J304" s="275">
        <v>3343</v>
      </c>
      <c r="K304" s="275">
        <v>0</v>
      </c>
      <c r="L304" s="275">
        <v>48.941351099999999</v>
      </c>
      <c r="M304" s="275">
        <v>66.156000000000006</v>
      </c>
      <c r="R304" s="275">
        <v>65.114000000000004</v>
      </c>
      <c r="S304" s="275" t="s">
        <v>633</v>
      </c>
      <c r="T304" s="275" t="s">
        <v>676</v>
      </c>
      <c r="U304" s="275" t="s">
        <v>735</v>
      </c>
      <c r="V304" s="275">
        <v>1.1056589999999999</v>
      </c>
      <c r="X304" s="275">
        <v>1.1785779000000001</v>
      </c>
    </row>
    <row r="305" spans="1:25" x14ac:dyDescent="0.2">
      <c r="A305" s="275" t="s">
        <v>1127</v>
      </c>
      <c r="B305" s="275">
        <v>62</v>
      </c>
      <c r="C305" s="275" t="s">
        <v>1128</v>
      </c>
      <c r="D305" s="275" t="s">
        <v>1129</v>
      </c>
      <c r="F305" s="275">
        <v>0.96199999999999997</v>
      </c>
      <c r="G305" s="275">
        <v>1</v>
      </c>
      <c r="H305" s="275">
        <v>2904</v>
      </c>
      <c r="I305" s="275">
        <v>0</v>
      </c>
      <c r="L305" s="275">
        <v>9.0470013999999992</v>
      </c>
      <c r="M305" s="275">
        <v>57.316000000000003</v>
      </c>
      <c r="N305" s="275">
        <v>56.878</v>
      </c>
      <c r="O305" s="275" t="s">
        <v>706</v>
      </c>
      <c r="P305" s="275" t="s">
        <v>1094</v>
      </c>
      <c r="Q305" s="275" t="s">
        <v>1130</v>
      </c>
      <c r="W305" s="275">
        <v>0.36647200000000002</v>
      </c>
      <c r="Y305" s="275">
        <v>0.73007379999999999</v>
      </c>
    </row>
    <row r="306" spans="1:25" x14ac:dyDescent="0.2">
      <c r="A306" s="275" t="s">
        <v>1127</v>
      </c>
      <c r="B306" s="275">
        <v>62</v>
      </c>
      <c r="C306" s="275" t="s">
        <v>1128</v>
      </c>
      <c r="D306" s="275" t="s">
        <v>1129</v>
      </c>
      <c r="F306" s="275">
        <v>0.96199999999999997</v>
      </c>
      <c r="G306" s="275">
        <v>2</v>
      </c>
      <c r="H306" s="275">
        <v>2903</v>
      </c>
      <c r="I306" s="275">
        <v>0</v>
      </c>
      <c r="L306" s="275">
        <v>9.0397335999999999</v>
      </c>
      <c r="M306" s="275">
        <v>57.268999999999998</v>
      </c>
      <c r="N306" s="275">
        <v>56.832999999999998</v>
      </c>
      <c r="O306" s="275" t="s">
        <v>651</v>
      </c>
      <c r="P306" s="275" t="s">
        <v>1101</v>
      </c>
      <c r="Q306" s="275" t="s">
        <v>1059</v>
      </c>
      <c r="W306" s="275">
        <v>0.36647200000000002</v>
      </c>
      <c r="Y306" s="275">
        <v>0.730074</v>
      </c>
    </row>
    <row r="307" spans="1:25" x14ac:dyDescent="0.2">
      <c r="A307" s="275" t="s">
        <v>1127</v>
      </c>
      <c r="B307" s="275">
        <v>62</v>
      </c>
      <c r="C307" s="275" t="s">
        <v>1128</v>
      </c>
      <c r="D307" s="275" t="s">
        <v>1129</v>
      </c>
      <c r="F307" s="275">
        <v>0.96199999999999997</v>
      </c>
      <c r="G307" s="275">
        <v>3</v>
      </c>
      <c r="H307" s="275">
        <v>4398</v>
      </c>
      <c r="I307" s="275">
        <v>8.1859999999999999</v>
      </c>
      <c r="L307" s="275">
        <v>14.699895400000001</v>
      </c>
      <c r="M307" s="275">
        <v>93.128</v>
      </c>
      <c r="N307" s="275">
        <v>92.406999999999996</v>
      </c>
      <c r="O307" s="275" t="s">
        <v>706</v>
      </c>
      <c r="P307" s="275" t="s">
        <v>707</v>
      </c>
      <c r="Q307" s="275" t="s">
        <v>1036</v>
      </c>
      <c r="W307" s="275">
        <v>0.36946099999999998</v>
      </c>
      <c r="Y307" s="275">
        <v>0.73605069999999995</v>
      </c>
    </row>
    <row r="308" spans="1:25" x14ac:dyDescent="0.2">
      <c r="A308" s="275" t="s">
        <v>1127</v>
      </c>
      <c r="B308" s="275">
        <v>62</v>
      </c>
      <c r="C308" s="275" t="s">
        <v>1128</v>
      </c>
      <c r="D308" s="275" t="s">
        <v>1129</v>
      </c>
      <c r="F308" s="275">
        <v>0.96199999999999997</v>
      </c>
      <c r="G308" s="275">
        <v>4</v>
      </c>
      <c r="J308" s="275">
        <v>2700</v>
      </c>
      <c r="K308" s="275">
        <v>-12.712</v>
      </c>
      <c r="L308" s="275">
        <v>49.0017639</v>
      </c>
      <c r="M308" s="275">
        <v>64.364000000000004</v>
      </c>
      <c r="R308" s="275">
        <v>63.356999999999999</v>
      </c>
      <c r="S308" s="275" t="s">
        <v>739</v>
      </c>
      <c r="T308" s="275" t="s">
        <v>1018</v>
      </c>
      <c r="U308" s="275" t="s">
        <v>946</v>
      </c>
      <c r="V308" s="275">
        <v>1.0917570000000001</v>
      </c>
      <c r="X308" s="275">
        <v>1.1649731000000001</v>
      </c>
    </row>
    <row r="309" spans="1:25" x14ac:dyDescent="0.2">
      <c r="A309" s="275" t="s">
        <v>1127</v>
      </c>
      <c r="B309" s="275">
        <v>62</v>
      </c>
      <c r="C309" s="275" t="s">
        <v>1128</v>
      </c>
      <c r="D309" s="275" t="s">
        <v>1129</v>
      </c>
      <c r="F309" s="275">
        <v>0.96199999999999997</v>
      </c>
      <c r="G309" s="275">
        <v>5</v>
      </c>
      <c r="J309" s="275">
        <v>3330</v>
      </c>
      <c r="K309" s="275">
        <v>0</v>
      </c>
      <c r="L309" s="275">
        <v>50.237086699999999</v>
      </c>
      <c r="M309" s="275">
        <v>65.986999999999995</v>
      </c>
      <c r="R309" s="275">
        <v>64.947999999999993</v>
      </c>
      <c r="S309" s="275" t="s">
        <v>633</v>
      </c>
      <c r="T309" s="275" t="s">
        <v>718</v>
      </c>
      <c r="U309" s="275" t="s">
        <v>735</v>
      </c>
      <c r="V309" s="275">
        <v>1.1056589999999999</v>
      </c>
      <c r="X309" s="275">
        <v>1.178634</v>
      </c>
    </row>
    <row r="310" spans="1:25" x14ac:dyDescent="0.2">
      <c r="A310" s="275" t="s">
        <v>1131</v>
      </c>
      <c r="B310" s="275">
        <v>63</v>
      </c>
      <c r="C310" s="275" t="s">
        <v>1132</v>
      </c>
      <c r="D310" s="275" t="s">
        <v>1129</v>
      </c>
      <c r="F310" s="275">
        <v>1.173</v>
      </c>
      <c r="G310" s="275">
        <v>1</v>
      </c>
      <c r="H310" s="275">
        <v>2900</v>
      </c>
      <c r="I310" s="275">
        <v>-1.9E-2</v>
      </c>
      <c r="L310" s="275">
        <v>7.4123218</v>
      </c>
      <c r="M310" s="275">
        <v>57.259</v>
      </c>
      <c r="N310" s="275">
        <v>56.822000000000003</v>
      </c>
      <c r="O310" s="275" t="s">
        <v>706</v>
      </c>
      <c r="P310" s="275" t="s">
        <v>1101</v>
      </c>
      <c r="Q310" s="275" t="s">
        <v>1088</v>
      </c>
      <c r="W310" s="275">
        <v>0.36646499999999999</v>
      </c>
      <c r="Y310" s="275">
        <v>0.73009170000000001</v>
      </c>
    </row>
    <row r="311" spans="1:25" x14ac:dyDescent="0.2">
      <c r="A311" s="275" t="s">
        <v>1131</v>
      </c>
      <c r="B311" s="275">
        <v>63</v>
      </c>
      <c r="C311" s="275" t="s">
        <v>1132</v>
      </c>
      <c r="D311" s="275" t="s">
        <v>1129</v>
      </c>
      <c r="F311" s="275">
        <v>1.173</v>
      </c>
      <c r="G311" s="275">
        <v>2</v>
      </c>
      <c r="H311" s="275">
        <v>2898</v>
      </c>
      <c r="I311" s="275">
        <v>0</v>
      </c>
      <c r="L311" s="275">
        <v>7.4080437000000003</v>
      </c>
      <c r="M311" s="275">
        <v>57.225999999999999</v>
      </c>
      <c r="N311" s="275">
        <v>56.79</v>
      </c>
      <c r="O311" s="275" t="s">
        <v>651</v>
      </c>
      <c r="P311" s="275" t="s">
        <v>707</v>
      </c>
      <c r="Q311" s="275" t="s">
        <v>1133</v>
      </c>
      <c r="W311" s="275">
        <v>0.36647200000000002</v>
      </c>
      <c r="Y311" s="275">
        <v>0.73010569999999997</v>
      </c>
    </row>
    <row r="312" spans="1:25" x14ac:dyDescent="0.2">
      <c r="A312" s="275" t="s">
        <v>1131</v>
      </c>
      <c r="B312" s="275">
        <v>63</v>
      </c>
      <c r="C312" s="275" t="s">
        <v>1132</v>
      </c>
      <c r="D312" s="275" t="s">
        <v>1129</v>
      </c>
      <c r="F312" s="275">
        <v>1.173</v>
      </c>
      <c r="G312" s="275">
        <v>3</v>
      </c>
      <c r="H312" s="275">
        <v>5400</v>
      </c>
      <c r="I312" s="275">
        <v>8.2070000000000007</v>
      </c>
      <c r="L312" s="275">
        <v>14.7384995</v>
      </c>
      <c r="M312" s="275">
        <v>113.85299999999999</v>
      </c>
      <c r="N312" s="275">
        <v>112.97</v>
      </c>
      <c r="O312" s="275" t="s">
        <v>651</v>
      </c>
      <c r="P312" s="275" t="s">
        <v>707</v>
      </c>
      <c r="Q312" s="275" t="s">
        <v>1134</v>
      </c>
      <c r="W312" s="275">
        <v>0.36946899999999999</v>
      </c>
      <c r="Y312" s="275">
        <v>0.73609789999999997</v>
      </c>
    </row>
    <row r="313" spans="1:25" x14ac:dyDescent="0.2">
      <c r="A313" s="275" t="s">
        <v>1131</v>
      </c>
      <c r="B313" s="275">
        <v>63</v>
      </c>
      <c r="C313" s="275" t="s">
        <v>1132</v>
      </c>
      <c r="D313" s="275" t="s">
        <v>1129</v>
      </c>
      <c r="F313" s="275">
        <v>1.173</v>
      </c>
      <c r="G313" s="275">
        <v>4</v>
      </c>
      <c r="J313" s="275">
        <v>3250</v>
      </c>
      <c r="K313" s="275">
        <v>-12.638</v>
      </c>
      <c r="L313" s="275">
        <v>49.021358800000002</v>
      </c>
      <c r="M313" s="275">
        <v>78.513000000000005</v>
      </c>
      <c r="R313" s="275">
        <v>77.284000000000006</v>
      </c>
      <c r="S313" s="275" t="s">
        <v>739</v>
      </c>
      <c r="T313" s="275" t="s">
        <v>1018</v>
      </c>
      <c r="U313" s="275" t="s">
        <v>920</v>
      </c>
      <c r="V313" s="275">
        <v>1.0918380000000001</v>
      </c>
      <c r="X313" s="275">
        <v>1.1650472999999999</v>
      </c>
    </row>
    <row r="314" spans="1:25" x14ac:dyDescent="0.2">
      <c r="A314" s="275" t="s">
        <v>1131</v>
      </c>
      <c r="B314" s="275">
        <v>63</v>
      </c>
      <c r="C314" s="275" t="s">
        <v>1132</v>
      </c>
      <c r="D314" s="275" t="s">
        <v>1129</v>
      </c>
      <c r="F314" s="275">
        <v>1.173</v>
      </c>
      <c r="G314" s="275">
        <v>5</v>
      </c>
      <c r="J314" s="275">
        <v>3328</v>
      </c>
      <c r="K314" s="275">
        <v>0</v>
      </c>
      <c r="L314" s="275">
        <v>41.111794799999998</v>
      </c>
      <c r="M314" s="275">
        <v>65.844999999999999</v>
      </c>
      <c r="R314" s="275">
        <v>64.808000000000007</v>
      </c>
      <c r="S314" s="275" t="s">
        <v>658</v>
      </c>
      <c r="T314" s="275" t="s">
        <v>936</v>
      </c>
      <c r="U314" s="275" t="s">
        <v>947</v>
      </c>
      <c r="V314" s="275">
        <v>1.1056589999999999</v>
      </c>
      <c r="X314" s="275">
        <v>1.1786378</v>
      </c>
    </row>
    <row r="315" spans="1:25" x14ac:dyDescent="0.2">
      <c r="A315" s="275" t="s">
        <v>1135</v>
      </c>
      <c r="B315" s="275">
        <v>64</v>
      </c>
      <c r="C315" s="275" t="s">
        <v>1136</v>
      </c>
      <c r="D315" s="275" t="s">
        <v>1137</v>
      </c>
      <c r="F315" s="275">
        <v>1.099</v>
      </c>
      <c r="G315" s="275">
        <v>1</v>
      </c>
      <c r="H315" s="275">
        <v>2893</v>
      </c>
      <c r="I315" s="275">
        <v>3.5000000000000003E-2</v>
      </c>
      <c r="L315" s="275">
        <v>7.8881239000000001</v>
      </c>
      <c r="M315" s="275">
        <v>57.091000000000001</v>
      </c>
      <c r="N315" s="275">
        <v>56.655000000000001</v>
      </c>
      <c r="O315" s="275" t="s">
        <v>706</v>
      </c>
      <c r="P315" s="275" t="s">
        <v>1094</v>
      </c>
      <c r="Q315" s="275" t="s">
        <v>1138</v>
      </c>
      <c r="W315" s="275">
        <v>0.36648500000000001</v>
      </c>
      <c r="Y315" s="275">
        <v>0.73014869999999998</v>
      </c>
    </row>
    <row r="316" spans="1:25" x14ac:dyDescent="0.2">
      <c r="A316" s="275" t="s">
        <v>1135</v>
      </c>
      <c r="B316" s="275">
        <v>64</v>
      </c>
      <c r="C316" s="275" t="s">
        <v>1136</v>
      </c>
      <c r="D316" s="275" t="s">
        <v>1137</v>
      </c>
      <c r="F316" s="275">
        <v>1.099</v>
      </c>
      <c r="G316" s="275">
        <v>2</v>
      </c>
      <c r="H316" s="275">
        <v>2894</v>
      </c>
      <c r="I316" s="275">
        <v>0</v>
      </c>
      <c r="L316" s="275">
        <v>7.8871947000000002</v>
      </c>
      <c r="M316" s="275">
        <v>57.084000000000003</v>
      </c>
      <c r="N316" s="275">
        <v>56.648000000000003</v>
      </c>
      <c r="O316" s="275" t="s">
        <v>651</v>
      </c>
      <c r="P316" s="275" t="s">
        <v>1101</v>
      </c>
      <c r="Q316" s="275" t="s">
        <v>1061</v>
      </c>
      <c r="W316" s="275">
        <v>0.36647200000000002</v>
      </c>
      <c r="Y316" s="275">
        <v>0.73012299999999997</v>
      </c>
    </row>
    <row r="317" spans="1:25" x14ac:dyDescent="0.2">
      <c r="A317" s="275" t="s">
        <v>1135</v>
      </c>
      <c r="B317" s="275">
        <v>64</v>
      </c>
      <c r="C317" s="275" t="s">
        <v>1136</v>
      </c>
      <c r="D317" s="275" t="s">
        <v>1137</v>
      </c>
      <c r="F317" s="275">
        <v>1.099</v>
      </c>
      <c r="G317" s="275">
        <v>3</v>
      </c>
      <c r="H317" s="275">
        <v>4447</v>
      </c>
      <c r="I317" s="275">
        <v>7.8520000000000003</v>
      </c>
      <c r="L317" s="275">
        <v>12.929865599999999</v>
      </c>
      <c r="M317" s="275">
        <v>93.58</v>
      </c>
      <c r="N317" s="275">
        <v>92.855000000000004</v>
      </c>
      <c r="O317" s="275" t="s">
        <v>706</v>
      </c>
      <c r="P317" s="275" t="s">
        <v>707</v>
      </c>
      <c r="Q317" s="275" t="s">
        <v>1139</v>
      </c>
      <c r="W317" s="275">
        <v>0.36933899999999997</v>
      </c>
      <c r="Y317" s="275">
        <v>0.7358557</v>
      </c>
    </row>
    <row r="318" spans="1:25" x14ac:dyDescent="0.2">
      <c r="A318" s="275" t="s">
        <v>1135</v>
      </c>
      <c r="B318" s="275">
        <v>64</v>
      </c>
      <c r="C318" s="275" t="s">
        <v>1136</v>
      </c>
      <c r="D318" s="275" t="s">
        <v>1137</v>
      </c>
      <c r="F318" s="275">
        <v>1.099</v>
      </c>
      <c r="G318" s="275">
        <v>4</v>
      </c>
      <c r="J318" s="275">
        <v>3208</v>
      </c>
      <c r="K318" s="275">
        <v>-13.584</v>
      </c>
      <c r="L318" s="275">
        <v>51.3227841</v>
      </c>
      <c r="M318" s="275">
        <v>77.013000000000005</v>
      </c>
      <c r="R318" s="275">
        <v>75.808999999999997</v>
      </c>
      <c r="S318" s="275" t="s">
        <v>739</v>
      </c>
      <c r="T318" s="275" t="s">
        <v>1018</v>
      </c>
      <c r="U318" s="275" t="s">
        <v>911</v>
      </c>
      <c r="V318" s="275">
        <v>1.090803</v>
      </c>
      <c r="X318" s="275">
        <v>1.1639278</v>
      </c>
    </row>
    <row r="319" spans="1:25" x14ac:dyDescent="0.2">
      <c r="A319" s="275" t="s">
        <v>1135</v>
      </c>
      <c r="B319" s="275">
        <v>64</v>
      </c>
      <c r="C319" s="275" t="s">
        <v>1136</v>
      </c>
      <c r="D319" s="275" t="s">
        <v>1137</v>
      </c>
      <c r="F319" s="275">
        <v>1.099</v>
      </c>
      <c r="G319" s="275">
        <v>5</v>
      </c>
      <c r="J319" s="275">
        <v>3322</v>
      </c>
      <c r="K319" s="275">
        <v>0</v>
      </c>
      <c r="L319" s="275">
        <v>43.827805499999997</v>
      </c>
      <c r="M319" s="275">
        <v>65.766999999999996</v>
      </c>
      <c r="R319" s="275">
        <v>64.730999999999995</v>
      </c>
      <c r="S319" s="275" t="s">
        <v>935</v>
      </c>
      <c r="T319" s="275" t="s">
        <v>936</v>
      </c>
      <c r="U319" s="275" t="s">
        <v>947</v>
      </c>
      <c r="V319" s="275">
        <v>1.1056589999999999</v>
      </c>
      <c r="X319" s="275">
        <v>1.1785601999999999</v>
      </c>
    </row>
    <row r="320" spans="1:25" x14ac:dyDescent="0.2">
      <c r="A320" s="275" t="s">
        <v>1140</v>
      </c>
      <c r="B320" s="275">
        <v>65</v>
      </c>
      <c r="C320" s="275" t="s">
        <v>1141</v>
      </c>
      <c r="D320" s="275" t="s">
        <v>1137</v>
      </c>
      <c r="F320" s="275">
        <v>0.98499999999999999</v>
      </c>
      <c r="G320" s="275">
        <v>1</v>
      </c>
      <c r="H320" s="275">
        <v>2892</v>
      </c>
      <c r="I320" s="275">
        <v>-4.0000000000000001E-3</v>
      </c>
      <c r="L320" s="275">
        <v>8.7993245000000009</v>
      </c>
      <c r="M320" s="275">
        <v>57.079000000000001</v>
      </c>
      <c r="N320" s="275">
        <v>56.643999999999998</v>
      </c>
      <c r="O320" s="275" t="s">
        <v>706</v>
      </c>
      <c r="P320" s="275" t="s">
        <v>1094</v>
      </c>
      <c r="Q320" s="275" t="s">
        <v>1044</v>
      </c>
      <c r="W320" s="275">
        <v>0.36647099999999999</v>
      </c>
      <c r="Y320" s="275">
        <v>0.73012869999999996</v>
      </c>
    </row>
    <row r="321" spans="1:25" x14ac:dyDescent="0.2">
      <c r="A321" s="275" t="s">
        <v>1140</v>
      </c>
      <c r="B321" s="275">
        <v>65</v>
      </c>
      <c r="C321" s="275" t="s">
        <v>1141</v>
      </c>
      <c r="D321" s="275" t="s">
        <v>1137</v>
      </c>
      <c r="F321" s="275">
        <v>0.98499999999999999</v>
      </c>
      <c r="G321" s="275">
        <v>2</v>
      </c>
      <c r="H321" s="275">
        <v>2889</v>
      </c>
      <c r="I321" s="275">
        <v>0</v>
      </c>
      <c r="L321" s="275">
        <v>8.7858204000000004</v>
      </c>
      <c r="M321" s="275">
        <v>56.991999999999997</v>
      </c>
      <c r="N321" s="275">
        <v>56.557000000000002</v>
      </c>
      <c r="O321" s="275" t="s">
        <v>651</v>
      </c>
      <c r="P321" s="275" t="s">
        <v>707</v>
      </c>
      <c r="Q321" s="275" t="s">
        <v>1061</v>
      </c>
      <c r="W321" s="275">
        <v>0.36647200000000002</v>
      </c>
      <c r="Y321" s="275">
        <v>0.73013170000000005</v>
      </c>
    </row>
    <row r="322" spans="1:25" x14ac:dyDescent="0.2">
      <c r="A322" s="275" t="s">
        <v>1140</v>
      </c>
      <c r="B322" s="275">
        <v>65</v>
      </c>
      <c r="C322" s="275" t="s">
        <v>1141</v>
      </c>
      <c r="D322" s="275" t="s">
        <v>1137</v>
      </c>
      <c r="F322" s="275">
        <v>0.98499999999999999</v>
      </c>
      <c r="G322" s="275">
        <v>3</v>
      </c>
      <c r="H322" s="275">
        <v>4059</v>
      </c>
      <c r="I322" s="275">
        <v>7.7460000000000004</v>
      </c>
      <c r="L322" s="275">
        <v>13.2556049</v>
      </c>
      <c r="M322" s="275">
        <v>85.986000000000004</v>
      </c>
      <c r="N322" s="275">
        <v>85.32</v>
      </c>
      <c r="O322" s="275" t="s">
        <v>651</v>
      </c>
      <c r="P322" s="275" t="s">
        <v>707</v>
      </c>
      <c r="Q322" s="275" t="s">
        <v>1139</v>
      </c>
      <c r="W322" s="275">
        <v>0.36930000000000002</v>
      </c>
      <c r="Y322" s="275">
        <v>0.73578710000000003</v>
      </c>
    </row>
    <row r="323" spans="1:25" x14ac:dyDescent="0.2">
      <c r="A323" s="275" t="s">
        <v>1140</v>
      </c>
      <c r="B323" s="275">
        <v>65</v>
      </c>
      <c r="C323" s="275" t="s">
        <v>1141</v>
      </c>
      <c r="D323" s="275" t="s">
        <v>1137</v>
      </c>
      <c r="F323" s="275">
        <v>0.98499999999999999</v>
      </c>
      <c r="G323" s="275">
        <v>4</v>
      </c>
      <c r="J323" s="275">
        <v>2850</v>
      </c>
      <c r="K323" s="275">
        <v>-13.379</v>
      </c>
      <c r="L323" s="275">
        <v>50.695253700000002</v>
      </c>
      <c r="M323" s="275">
        <v>68.180999999999997</v>
      </c>
      <c r="R323" s="275">
        <v>67.114000000000004</v>
      </c>
      <c r="S323" s="275" t="s">
        <v>739</v>
      </c>
      <c r="T323" s="275" t="s">
        <v>634</v>
      </c>
      <c r="U323" s="275" t="s">
        <v>920</v>
      </c>
      <c r="V323" s="275">
        <v>1.091027</v>
      </c>
      <c r="X323" s="275">
        <v>1.164296</v>
      </c>
    </row>
    <row r="324" spans="1:25" x14ac:dyDescent="0.2">
      <c r="A324" s="275" t="s">
        <v>1140</v>
      </c>
      <c r="B324" s="275">
        <v>65</v>
      </c>
      <c r="C324" s="275" t="s">
        <v>1141</v>
      </c>
      <c r="D324" s="275" t="s">
        <v>1137</v>
      </c>
      <c r="F324" s="275">
        <v>0.98499999999999999</v>
      </c>
      <c r="G324" s="275">
        <v>5</v>
      </c>
      <c r="J324" s="275">
        <v>3318</v>
      </c>
      <c r="K324" s="275">
        <v>0</v>
      </c>
      <c r="L324" s="275">
        <v>48.850445800000003</v>
      </c>
      <c r="M324" s="275">
        <v>65.7</v>
      </c>
      <c r="R324" s="275">
        <v>64.665000000000006</v>
      </c>
      <c r="S324" s="275" t="s">
        <v>647</v>
      </c>
      <c r="T324" s="275" t="s">
        <v>718</v>
      </c>
      <c r="U324" s="275" t="s">
        <v>979</v>
      </c>
      <c r="V324" s="275">
        <v>1.1056589999999999</v>
      </c>
      <c r="X324" s="275">
        <v>1.1786988</v>
      </c>
    </row>
    <row r="325" spans="1:25" x14ac:dyDescent="0.2">
      <c r="A325" s="275" t="s">
        <v>1142</v>
      </c>
      <c r="B325" s="275">
        <v>66</v>
      </c>
      <c r="C325" s="275" t="s">
        <v>1143</v>
      </c>
      <c r="D325" s="275" t="s">
        <v>1144</v>
      </c>
      <c r="F325" s="275">
        <v>0.92</v>
      </c>
      <c r="G325" s="275">
        <v>1</v>
      </c>
      <c r="H325" s="275">
        <v>2883</v>
      </c>
      <c r="I325" s="275">
        <v>-2.7E-2</v>
      </c>
      <c r="L325" s="275">
        <v>9.3852951000000004</v>
      </c>
      <c r="M325" s="275">
        <v>56.863</v>
      </c>
      <c r="N325" s="275">
        <v>56.429000000000002</v>
      </c>
      <c r="O325" s="275" t="s">
        <v>651</v>
      </c>
      <c r="P325" s="275" t="s">
        <v>1101</v>
      </c>
      <c r="Q325" s="275" t="s">
        <v>1056</v>
      </c>
      <c r="W325" s="275">
        <v>0.36646200000000001</v>
      </c>
      <c r="Y325" s="275">
        <v>0.73010350000000002</v>
      </c>
    </row>
    <row r="326" spans="1:25" x14ac:dyDescent="0.2">
      <c r="A326" s="275" t="s">
        <v>1142</v>
      </c>
      <c r="B326" s="275">
        <v>66</v>
      </c>
      <c r="C326" s="275" t="s">
        <v>1143</v>
      </c>
      <c r="D326" s="275" t="s">
        <v>1144</v>
      </c>
      <c r="F326" s="275">
        <v>0.92</v>
      </c>
      <c r="G326" s="275">
        <v>2</v>
      </c>
      <c r="H326" s="275">
        <v>2878</v>
      </c>
      <c r="I326" s="275">
        <v>0</v>
      </c>
      <c r="L326" s="275">
        <v>9.3704745999999997</v>
      </c>
      <c r="M326" s="275">
        <v>56.773000000000003</v>
      </c>
      <c r="N326" s="275">
        <v>56.34</v>
      </c>
      <c r="O326" s="275" t="s">
        <v>655</v>
      </c>
      <c r="P326" s="275" t="s">
        <v>707</v>
      </c>
      <c r="Q326" s="275" t="s">
        <v>1074</v>
      </c>
      <c r="W326" s="275">
        <v>0.36647200000000002</v>
      </c>
      <c r="Y326" s="275">
        <v>0.73012310000000002</v>
      </c>
    </row>
    <row r="327" spans="1:25" x14ac:dyDescent="0.2">
      <c r="A327" s="275" t="s">
        <v>1142</v>
      </c>
      <c r="B327" s="275">
        <v>66</v>
      </c>
      <c r="C327" s="275" t="s">
        <v>1143</v>
      </c>
      <c r="D327" s="275" t="s">
        <v>1144</v>
      </c>
      <c r="F327" s="275">
        <v>0.92</v>
      </c>
      <c r="G327" s="275">
        <v>3</v>
      </c>
      <c r="H327" s="275">
        <v>3646</v>
      </c>
      <c r="I327" s="275">
        <v>10.153</v>
      </c>
      <c r="L327" s="275">
        <v>12.752943200000001</v>
      </c>
      <c r="M327" s="275">
        <v>77.266000000000005</v>
      </c>
      <c r="N327" s="275">
        <v>76.667000000000002</v>
      </c>
      <c r="O327" s="275" t="s">
        <v>651</v>
      </c>
      <c r="P327" s="275" t="s">
        <v>707</v>
      </c>
      <c r="Q327" s="275" t="s">
        <v>1145</v>
      </c>
      <c r="W327" s="275">
        <v>0.37017899999999998</v>
      </c>
      <c r="Y327" s="275">
        <v>0.73753639999999998</v>
      </c>
    </row>
    <row r="328" spans="1:25" x14ac:dyDescent="0.2">
      <c r="A328" s="275" t="s">
        <v>1142</v>
      </c>
      <c r="B328" s="275">
        <v>66</v>
      </c>
      <c r="C328" s="275" t="s">
        <v>1143</v>
      </c>
      <c r="D328" s="275" t="s">
        <v>1144</v>
      </c>
      <c r="F328" s="275">
        <v>0.92</v>
      </c>
      <c r="G328" s="275">
        <v>4</v>
      </c>
      <c r="J328" s="275">
        <v>2710</v>
      </c>
      <c r="K328" s="275">
        <v>-10.752000000000001</v>
      </c>
      <c r="L328" s="275">
        <v>51.525796300000003</v>
      </c>
      <c r="M328" s="275">
        <v>64.724999999999994</v>
      </c>
      <c r="R328" s="275">
        <v>63.710999999999999</v>
      </c>
      <c r="S328" s="275" t="s">
        <v>739</v>
      </c>
      <c r="T328" s="275" t="s">
        <v>1018</v>
      </c>
      <c r="U328" s="275" t="s">
        <v>920</v>
      </c>
      <c r="V328" s="275">
        <v>1.093901</v>
      </c>
      <c r="X328" s="275">
        <v>1.1672969</v>
      </c>
    </row>
    <row r="329" spans="1:25" x14ac:dyDescent="0.2">
      <c r="A329" s="275" t="s">
        <v>1142</v>
      </c>
      <c r="B329" s="275">
        <v>66</v>
      </c>
      <c r="C329" s="275" t="s">
        <v>1143</v>
      </c>
      <c r="D329" s="275" t="s">
        <v>1144</v>
      </c>
      <c r="F329" s="275">
        <v>0.92</v>
      </c>
      <c r="G329" s="275">
        <v>5</v>
      </c>
      <c r="J329" s="275">
        <v>3309</v>
      </c>
      <c r="K329" s="275">
        <v>0</v>
      </c>
      <c r="L329" s="275">
        <v>52.175773800000002</v>
      </c>
      <c r="M329" s="275">
        <v>65.540999999999997</v>
      </c>
      <c r="R329" s="275">
        <v>64.509</v>
      </c>
      <c r="S329" s="275" t="s">
        <v>633</v>
      </c>
      <c r="T329" s="275" t="s">
        <v>718</v>
      </c>
      <c r="U329" s="275" t="s">
        <v>735</v>
      </c>
      <c r="V329" s="275">
        <v>1.1056589999999999</v>
      </c>
      <c r="X329" s="275">
        <v>1.1788110000000001</v>
      </c>
    </row>
    <row r="330" spans="1:25" x14ac:dyDescent="0.2">
      <c r="A330" s="275" t="s">
        <v>1146</v>
      </c>
      <c r="B330" s="275">
        <v>67</v>
      </c>
      <c r="C330" s="275" t="s">
        <v>1147</v>
      </c>
      <c r="D330" s="275" t="s">
        <v>1144</v>
      </c>
      <c r="F330" s="275">
        <v>0.95699999999999996</v>
      </c>
      <c r="G330" s="275">
        <v>1</v>
      </c>
      <c r="H330" s="275">
        <v>2879</v>
      </c>
      <c r="I330" s="275">
        <v>-3.7999999999999999E-2</v>
      </c>
      <c r="L330" s="275">
        <v>9.0128924999999995</v>
      </c>
      <c r="M330" s="275">
        <v>56.802999999999997</v>
      </c>
      <c r="N330" s="275">
        <v>56.369</v>
      </c>
      <c r="O330" s="275" t="s">
        <v>651</v>
      </c>
      <c r="P330" s="275" t="s">
        <v>1101</v>
      </c>
      <c r="Q330" s="275" t="s">
        <v>1148</v>
      </c>
      <c r="W330" s="275">
        <v>0.36645800000000001</v>
      </c>
      <c r="Y330" s="275">
        <v>0.73011459999999995</v>
      </c>
    </row>
    <row r="331" spans="1:25" x14ac:dyDescent="0.2">
      <c r="A331" s="275" t="s">
        <v>1146</v>
      </c>
      <c r="B331" s="275">
        <v>67</v>
      </c>
      <c r="C331" s="275" t="s">
        <v>1147</v>
      </c>
      <c r="D331" s="275" t="s">
        <v>1144</v>
      </c>
      <c r="F331" s="275">
        <v>0.95699999999999996</v>
      </c>
      <c r="G331" s="275">
        <v>2</v>
      </c>
      <c r="H331" s="275">
        <v>2877</v>
      </c>
      <c r="I331" s="275">
        <v>0</v>
      </c>
      <c r="L331" s="275">
        <v>9.0127482000000008</v>
      </c>
      <c r="M331" s="275">
        <v>56.802</v>
      </c>
      <c r="N331" s="275">
        <v>56.369</v>
      </c>
      <c r="O331" s="275" t="s">
        <v>655</v>
      </c>
      <c r="P331" s="275" t="s">
        <v>707</v>
      </c>
      <c r="Q331" s="275" t="s">
        <v>1090</v>
      </c>
      <c r="W331" s="275">
        <v>0.36647200000000002</v>
      </c>
      <c r="Y331" s="275">
        <v>0.73014210000000002</v>
      </c>
    </row>
    <row r="332" spans="1:25" x14ac:dyDescent="0.2">
      <c r="A332" s="275" t="s">
        <v>1146</v>
      </c>
      <c r="B332" s="275">
        <v>67</v>
      </c>
      <c r="C332" s="275" t="s">
        <v>1147</v>
      </c>
      <c r="D332" s="275" t="s">
        <v>1144</v>
      </c>
      <c r="F332" s="275">
        <v>0.95699999999999996</v>
      </c>
      <c r="G332" s="275">
        <v>3</v>
      </c>
      <c r="H332" s="275">
        <v>3747</v>
      </c>
      <c r="I332" s="275">
        <v>10.109</v>
      </c>
      <c r="L332" s="275">
        <v>12.5855856</v>
      </c>
      <c r="M332" s="275">
        <v>79.319000000000003</v>
      </c>
      <c r="N332" s="275">
        <v>78.703999999999994</v>
      </c>
      <c r="O332" s="275" t="s">
        <v>651</v>
      </c>
      <c r="P332" s="275" t="s">
        <v>707</v>
      </c>
      <c r="Q332" s="275" t="s">
        <v>1149</v>
      </c>
      <c r="W332" s="275">
        <v>0.37016300000000002</v>
      </c>
      <c r="Y332" s="275">
        <v>0.73752309999999999</v>
      </c>
    </row>
    <row r="333" spans="1:25" x14ac:dyDescent="0.2">
      <c r="A333" s="275" t="s">
        <v>1146</v>
      </c>
      <c r="B333" s="275">
        <v>67</v>
      </c>
      <c r="C333" s="275" t="s">
        <v>1147</v>
      </c>
      <c r="D333" s="275" t="s">
        <v>1144</v>
      </c>
      <c r="F333" s="275">
        <v>0.95699999999999996</v>
      </c>
      <c r="G333" s="275">
        <v>4</v>
      </c>
      <c r="J333" s="275">
        <v>2779</v>
      </c>
      <c r="K333" s="275">
        <v>-10.744</v>
      </c>
      <c r="L333" s="275">
        <v>50.779386700000003</v>
      </c>
      <c r="M333" s="275">
        <v>66.352000000000004</v>
      </c>
      <c r="R333" s="275">
        <v>65.313000000000002</v>
      </c>
      <c r="S333" s="275" t="s">
        <v>739</v>
      </c>
      <c r="T333" s="275" t="s">
        <v>1018</v>
      </c>
      <c r="U333" s="275" t="s">
        <v>920</v>
      </c>
      <c r="V333" s="275">
        <v>1.0939099999999999</v>
      </c>
      <c r="X333" s="275">
        <v>1.1672094</v>
      </c>
    </row>
    <row r="334" spans="1:25" x14ac:dyDescent="0.2">
      <c r="A334" s="275" t="s">
        <v>1146</v>
      </c>
      <c r="B334" s="275">
        <v>67</v>
      </c>
      <c r="C334" s="275" t="s">
        <v>1147</v>
      </c>
      <c r="D334" s="275" t="s">
        <v>1144</v>
      </c>
      <c r="F334" s="275">
        <v>0.95699999999999996</v>
      </c>
      <c r="G334" s="275">
        <v>5</v>
      </c>
      <c r="J334" s="275">
        <v>3308</v>
      </c>
      <c r="K334" s="275">
        <v>0</v>
      </c>
      <c r="L334" s="275">
        <v>50.091676800000002</v>
      </c>
      <c r="M334" s="275">
        <v>65.453999999999994</v>
      </c>
      <c r="R334" s="275">
        <v>64.423000000000002</v>
      </c>
      <c r="S334" s="275" t="s">
        <v>633</v>
      </c>
      <c r="T334" s="275" t="s">
        <v>813</v>
      </c>
      <c r="U334" s="275" t="s">
        <v>735</v>
      </c>
      <c r="V334" s="275">
        <v>1.1056589999999999</v>
      </c>
      <c r="X334" s="275">
        <v>1.1787128</v>
      </c>
    </row>
    <row r="335" spans="1:25" x14ac:dyDescent="0.2">
      <c r="A335" s="275" t="s">
        <v>1150</v>
      </c>
      <c r="B335" s="275">
        <v>68</v>
      </c>
      <c r="C335" s="275" t="s">
        <v>1151</v>
      </c>
      <c r="D335" s="275" t="s">
        <v>1152</v>
      </c>
      <c r="F335" s="275">
        <v>1.036</v>
      </c>
      <c r="G335" s="275">
        <v>1</v>
      </c>
      <c r="H335" s="275">
        <v>2880</v>
      </c>
      <c r="I335" s="275">
        <v>-1.0999999999999999E-2</v>
      </c>
      <c r="L335" s="275">
        <v>8.3263919000000008</v>
      </c>
      <c r="M335" s="275">
        <v>56.808</v>
      </c>
      <c r="N335" s="275">
        <v>56.375</v>
      </c>
      <c r="O335" s="275" t="s">
        <v>651</v>
      </c>
      <c r="P335" s="275" t="s">
        <v>1101</v>
      </c>
      <c r="Q335" s="275" t="s">
        <v>1105</v>
      </c>
      <c r="W335" s="275">
        <v>0.36646800000000002</v>
      </c>
      <c r="Y335" s="275">
        <v>0.7301493</v>
      </c>
    </row>
    <row r="336" spans="1:25" x14ac:dyDescent="0.2">
      <c r="A336" s="275" t="s">
        <v>1150</v>
      </c>
      <c r="B336" s="275">
        <v>68</v>
      </c>
      <c r="C336" s="275" t="s">
        <v>1151</v>
      </c>
      <c r="D336" s="275" t="s">
        <v>1152</v>
      </c>
      <c r="F336" s="275">
        <v>1.036</v>
      </c>
      <c r="G336" s="275">
        <v>2</v>
      </c>
      <c r="H336" s="275">
        <v>2876</v>
      </c>
      <c r="I336" s="275">
        <v>0</v>
      </c>
      <c r="L336" s="275">
        <v>8.3170301000000002</v>
      </c>
      <c r="M336" s="275">
        <v>56.744</v>
      </c>
      <c r="N336" s="275">
        <v>56.311</v>
      </c>
      <c r="O336" s="275" t="s">
        <v>655</v>
      </c>
      <c r="P336" s="275" t="s">
        <v>652</v>
      </c>
      <c r="Q336" s="275" t="s">
        <v>1153</v>
      </c>
      <c r="W336" s="275">
        <v>0.36647200000000002</v>
      </c>
      <c r="Y336" s="275">
        <v>0.73015739999999996</v>
      </c>
    </row>
    <row r="337" spans="1:25" x14ac:dyDescent="0.2">
      <c r="A337" s="275" t="s">
        <v>1150</v>
      </c>
      <c r="B337" s="275">
        <v>68</v>
      </c>
      <c r="C337" s="275" t="s">
        <v>1151</v>
      </c>
      <c r="D337" s="275" t="s">
        <v>1152</v>
      </c>
      <c r="F337" s="275">
        <v>1.036</v>
      </c>
      <c r="G337" s="275">
        <v>3</v>
      </c>
      <c r="H337" s="275">
        <v>4092</v>
      </c>
      <c r="I337" s="275">
        <v>12.15</v>
      </c>
      <c r="L337" s="275">
        <v>12.668187700000001</v>
      </c>
      <c r="M337" s="275">
        <v>86.43</v>
      </c>
      <c r="N337" s="275">
        <v>85.759</v>
      </c>
      <c r="O337" s="275" t="s">
        <v>651</v>
      </c>
      <c r="P337" s="275" t="s">
        <v>707</v>
      </c>
      <c r="Q337" s="275" t="s">
        <v>1031</v>
      </c>
      <c r="W337" s="275">
        <v>0.37090800000000002</v>
      </c>
      <c r="Y337" s="275">
        <v>0.73902880000000004</v>
      </c>
    </row>
    <row r="338" spans="1:25" x14ac:dyDescent="0.2">
      <c r="A338" s="275" t="s">
        <v>1150</v>
      </c>
      <c r="B338" s="275">
        <v>68</v>
      </c>
      <c r="C338" s="275" t="s">
        <v>1151</v>
      </c>
      <c r="D338" s="275" t="s">
        <v>1152</v>
      </c>
      <c r="F338" s="275">
        <v>1.036</v>
      </c>
      <c r="G338" s="275">
        <v>4</v>
      </c>
      <c r="J338" s="275">
        <v>3086</v>
      </c>
      <c r="K338" s="275">
        <v>-7.9210000000000003</v>
      </c>
      <c r="L338" s="275">
        <v>52.478591100000003</v>
      </c>
      <c r="M338" s="275">
        <v>74.233000000000004</v>
      </c>
      <c r="R338" s="275">
        <v>73.067999999999998</v>
      </c>
      <c r="S338" s="275" t="s">
        <v>739</v>
      </c>
      <c r="T338" s="275" t="s">
        <v>1018</v>
      </c>
      <c r="U338" s="275" t="s">
        <v>920</v>
      </c>
      <c r="V338" s="275">
        <v>1.0969960000000001</v>
      </c>
      <c r="X338" s="275">
        <v>1.1703849</v>
      </c>
    </row>
    <row r="339" spans="1:25" x14ac:dyDescent="0.2">
      <c r="A339" s="275" t="s">
        <v>1150</v>
      </c>
      <c r="B339" s="275">
        <v>68</v>
      </c>
      <c r="C339" s="275" t="s">
        <v>1151</v>
      </c>
      <c r="D339" s="275" t="s">
        <v>1152</v>
      </c>
      <c r="F339" s="275">
        <v>1.036</v>
      </c>
      <c r="G339" s="275">
        <v>5</v>
      </c>
      <c r="J339" s="275">
        <v>3308</v>
      </c>
      <c r="K339" s="275">
        <v>0</v>
      </c>
      <c r="L339" s="275">
        <v>46.339997699999998</v>
      </c>
      <c r="M339" s="275">
        <v>65.55</v>
      </c>
      <c r="R339" s="275">
        <v>64.518000000000001</v>
      </c>
      <c r="S339" s="275" t="s">
        <v>935</v>
      </c>
      <c r="T339" s="275" t="s">
        <v>936</v>
      </c>
      <c r="U339" s="275" t="s">
        <v>937</v>
      </c>
      <c r="V339" s="275">
        <v>1.1056589999999999</v>
      </c>
      <c r="X339" s="275">
        <v>1.1787866</v>
      </c>
    </row>
    <row r="340" spans="1:25" x14ac:dyDescent="0.2">
      <c r="A340" s="275" t="s">
        <v>1154</v>
      </c>
      <c r="B340" s="275">
        <v>69</v>
      </c>
      <c r="C340" s="275" t="s">
        <v>1155</v>
      </c>
      <c r="D340" s="275" t="s">
        <v>1152</v>
      </c>
      <c r="F340" s="275">
        <v>0.96899999999999997</v>
      </c>
      <c r="G340" s="275">
        <v>1</v>
      </c>
      <c r="H340" s="275">
        <v>2873</v>
      </c>
      <c r="I340" s="275">
        <v>-5.0000000000000001E-3</v>
      </c>
      <c r="L340" s="275">
        <v>8.8875410000000006</v>
      </c>
      <c r="M340" s="275">
        <v>56.715000000000003</v>
      </c>
      <c r="N340" s="275">
        <v>56.281999999999996</v>
      </c>
      <c r="O340" s="275" t="s">
        <v>706</v>
      </c>
      <c r="P340" s="275" t="s">
        <v>1101</v>
      </c>
      <c r="Q340" s="275" t="s">
        <v>1083</v>
      </c>
      <c r="W340" s="275">
        <v>0.36647000000000002</v>
      </c>
      <c r="Y340" s="275">
        <v>0.73015129999999995</v>
      </c>
    </row>
    <row r="341" spans="1:25" x14ac:dyDescent="0.2">
      <c r="A341" s="275" t="s">
        <v>1154</v>
      </c>
      <c r="B341" s="275">
        <v>69</v>
      </c>
      <c r="C341" s="275" t="s">
        <v>1155</v>
      </c>
      <c r="D341" s="275" t="s">
        <v>1152</v>
      </c>
      <c r="F341" s="275">
        <v>0.96899999999999997</v>
      </c>
      <c r="G341" s="275">
        <v>2</v>
      </c>
      <c r="H341" s="275">
        <v>2873</v>
      </c>
      <c r="I341" s="275">
        <v>0</v>
      </c>
      <c r="L341" s="275">
        <v>8.8830224999999992</v>
      </c>
      <c r="M341" s="275">
        <v>56.686</v>
      </c>
      <c r="N341" s="275">
        <v>56.253999999999998</v>
      </c>
      <c r="O341" s="275" t="s">
        <v>655</v>
      </c>
      <c r="P341" s="275" t="s">
        <v>707</v>
      </c>
      <c r="Q341" s="275" t="s">
        <v>1156</v>
      </c>
      <c r="W341" s="275">
        <v>0.36647200000000002</v>
      </c>
      <c r="Y341" s="275">
        <v>0.730155</v>
      </c>
    </row>
    <row r="342" spans="1:25" x14ac:dyDescent="0.2">
      <c r="A342" s="275" t="s">
        <v>1154</v>
      </c>
      <c r="B342" s="275">
        <v>69</v>
      </c>
      <c r="C342" s="275" t="s">
        <v>1155</v>
      </c>
      <c r="D342" s="275" t="s">
        <v>1152</v>
      </c>
      <c r="F342" s="275">
        <v>0.96899999999999997</v>
      </c>
      <c r="G342" s="275">
        <v>3</v>
      </c>
      <c r="H342" s="275">
        <v>3879</v>
      </c>
      <c r="I342" s="275">
        <v>12.103</v>
      </c>
      <c r="L342" s="275">
        <v>12.891879899999999</v>
      </c>
      <c r="M342" s="275">
        <v>82.268000000000001</v>
      </c>
      <c r="N342" s="275">
        <v>81.629000000000005</v>
      </c>
      <c r="O342" s="275" t="s">
        <v>651</v>
      </c>
      <c r="P342" s="275" t="s">
        <v>707</v>
      </c>
      <c r="Q342" s="275" t="s">
        <v>1087</v>
      </c>
      <c r="W342" s="275">
        <v>0.37089100000000003</v>
      </c>
      <c r="Y342" s="275">
        <v>0.73899170000000003</v>
      </c>
    </row>
    <row r="343" spans="1:25" x14ac:dyDescent="0.2">
      <c r="A343" s="275" t="s">
        <v>1154</v>
      </c>
      <c r="B343" s="275">
        <v>69</v>
      </c>
      <c r="C343" s="275" t="s">
        <v>1155</v>
      </c>
      <c r="D343" s="275" t="s">
        <v>1152</v>
      </c>
      <c r="F343" s="275">
        <v>0.96899999999999997</v>
      </c>
      <c r="G343" s="275">
        <v>4</v>
      </c>
      <c r="J343" s="275">
        <v>2845</v>
      </c>
      <c r="K343" s="275">
        <v>-7.8129999999999997</v>
      </c>
      <c r="L343" s="275">
        <v>51.538442400000001</v>
      </c>
      <c r="M343" s="275">
        <v>68.188999999999993</v>
      </c>
      <c r="R343" s="275">
        <v>67.117999999999995</v>
      </c>
      <c r="S343" s="275" t="s">
        <v>739</v>
      </c>
      <c r="T343" s="275" t="s">
        <v>1018</v>
      </c>
      <c r="U343" s="275" t="s">
        <v>920</v>
      </c>
      <c r="V343" s="275">
        <v>1.0971150000000001</v>
      </c>
      <c r="X343" s="275">
        <v>1.1705447</v>
      </c>
    </row>
    <row r="344" spans="1:25" x14ac:dyDescent="0.2">
      <c r="A344" s="275" t="s">
        <v>1154</v>
      </c>
      <c r="B344" s="275">
        <v>69</v>
      </c>
      <c r="C344" s="275" t="s">
        <v>1155</v>
      </c>
      <c r="D344" s="275" t="s">
        <v>1152</v>
      </c>
      <c r="F344" s="275">
        <v>0.96899999999999997</v>
      </c>
      <c r="G344" s="275">
        <v>5</v>
      </c>
      <c r="J344" s="275">
        <v>3301</v>
      </c>
      <c r="K344" s="275">
        <v>0</v>
      </c>
      <c r="L344" s="275">
        <v>49.417460499999997</v>
      </c>
      <c r="M344" s="275">
        <v>65.382999999999996</v>
      </c>
      <c r="R344" s="275">
        <v>64.352999999999994</v>
      </c>
      <c r="S344" s="275" t="s">
        <v>647</v>
      </c>
      <c r="T344" s="275" t="s">
        <v>813</v>
      </c>
      <c r="U344" s="275" t="s">
        <v>979</v>
      </c>
      <c r="V344" s="275">
        <v>1.1056589999999999</v>
      </c>
      <c r="X344" s="275">
        <v>1.1788257</v>
      </c>
    </row>
    <row r="345" spans="1:25" x14ac:dyDescent="0.2">
      <c r="A345" s="275" t="s">
        <v>1157</v>
      </c>
      <c r="B345" s="275">
        <v>70</v>
      </c>
      <c r="C345" s="275" t="s">
        <v>1158</v>
      </c>
      <c r="D345" s="275" t="s">
        <v>1159</v>
      </c>
      <c r="F345" s="275">
        <v>0.89100000000000001</v>
      </c>
      <c r="G345" s="275">
        <v>1</v>
      </c>
      <c r="H345" s="275">
        <v>2868</v>
      </c>
      <c r="I345" s="275">
        <v>1E-3</v>
      </c>
      <c r="L345" s="275">
        <v>9.6345790000000004</v>
      </c>
      <c r="M345" s="275">
        <v>56.533000000000001</v>
      </c>
      <c r="N345" s="275">
        <v>56.101999999999997</v>
      </c>
      <c r="O345" s="275" t="s">
        <v>651</v>
      </c>
      <c r="P345" s="275" t="s">
        <v>1101</v>
      </c>
      <c r="Q345" s="275" t="s">
        <v>1051</v>
      </c>
      <c r="W345" s="275">
        <v>0.36647200000000002</v>
      </c>
      <c r="Y345" s="275">
        <v>0.73016349999999997</v>
      </c>
    </row>
    <row r="346" spans="1:25" x14ac:dyDescent="0.2">
      <c r="A346" s="275" t="s">
        <v>1157</v>
      </c>
      <c r="B346" s="275">
        <v>70</v>
      </c>
      <c r="C346" s="275" t="s">
        <v>1158</v>
      </c>
      <c r="D346" s="275" t="s">
        <v>1159</v>
      </c>
      <c r="F346" s="275">
        <v>0.89100000000000001</v>
      </c>
      <c r="G346" s="275">
        <v>2</v>
      </c>
      <c r="H346" s="275">
        <v>2866</v>
      </c>
      <c r="I346" s="275">
        <v>0</v>
      </c>
      <c r="L346" s="275">
        <v>9.6353224999999991</v>
      </c>
      <c r="M346" s="275">
        <v>56.536999999999999</v>
      </c>
      <c r="N346" s="275">
        <v>56.106000000000002</v>
      </c>
      <c r="O346" s="275" t="s">
        <v>655</v>
      </c>
      <c r="P346" s="275" t="s">
        <v>707</v>
      </c>
      <c r="Q346" s="275" t="s">
        <v>1160</v>
      </c>
      <c r="W346" s="275">
        <v>0.36647200000000002</v>
      </c>
      <c r="Y346" s="275">
        <v>0.73016300000000001</v>
      </c>
    </row>
    <row r="347" spans="1:25" x14ac:dyDescent="0.2">
      <c r="A347" s="275" t="s">
        <v>1157</v>
      </c>
      <c r="B347" s="275">
        <v>70</v>
      </c>
      <c r="C347" s="275" t="s">
        <v>1158</v>
      </c>
      <c r="D347" s="275" t="s">
        <v>1159</v>
      </c>
      <c r="F347" s="275">
        <v>0.89100000000000001</v>
      </c>
      <c r="G347" s="275">
        <v>3</v>
      </c>
      <c r="H347" s="275">
        <v>3715</v>
      </c>
      <c r="I347" s="275">
        <v>11.93</v>
      </c>
      <c r="L347" s="275">
        <v>13.4743333</v>
      </c>
      <c r="M347" s="275">
        <v>79.063999999999993</v>
      </c>
      <c r="N347" s="275">
        <v>78.45</v>
      </c>
      <c r="O347" s="275" t="s">
        <v>651</v>
      </c>
      <c r="P347" s="275" t="s">
        <v>707</v>
      </c>
      <c r="Q347" s="275" t="s">
        <v>1161</v>
      </c>
      <c r="W347" s="275">
        <v>0.37082799999999999</v>
      </c>
      <c r="Y347" s="275">
        <v>0.73887400000000003</v>
      </c>
    </row>
    <row r="348" spans="1:25" x14ac:dyDescent="0.2">
      <c r="A348" s="275" t="s">
        <v>1157</v>
      </c>
      <c r="B348" s="275">
        <v>70</v>
      </c>
      <c r="C348" s="275" t="s">
        <v>1158</v>
      </c>
      <c r="D348" s="275" t="s">
        <v>1159</v>
      </c>
      <c r="F348" s="275">
        <v>0.89100000000000001</v>
      </c>
      <c r="G348" s="275">
        <v>4</v>
      </c>
      <c r="J348" s="275">
        <v>2566</v>
      </c>
      <c r="K348" s="275">
        <v>-7.8440000000000003</v>
      </c>
      <c r="L348" s="275">
        <v>50.315074099999997</v>
      </c>
      <c r="M348" s="275">
        <v>61.212000000000003</v>
      </c>
      <c r="R348" s="275">
        <v>60.25</v>
      </c>
      <c r="S348" s="275" t="s">
        <v>739</v>
      </c>
      <c r="T348" s="275" t="s">
        <v>1018</v>
      </c>
      <c r="U348" s="275" t="s">
        <v>920</v>
      </c>
      <c r="V348" s="275">
        <v>1.0970800000000001</v>
      </c>
      <c r="X348" s="275">
        <v>1.1705623999999999</v>
      </c>
    </row>
    <row r="349" spans="1:25" x14ac:dyDescent="0.2">
      <c r="A349" s="275" t="s">
        <v>1157</v>
      </c>
      <c r="B349" s="275">
        <v>70</v>
      </c>
      <c r="C349" s="275" t="s">
        <v>1158</v>
      </c>
      <c r="D349" s="275" t="s">
        <v>1159</v>
      </c>
      <c r="F349" s="275">
        <v>0.89100000000000001</v>
      </c>
      <c r="G349" s="275">
        <v>5</v>
      </c>
      <c r="J349" s="275">
        <v>3288</v>
      </c>
      <c r="K349" s="275">
        <v>0</v>
      </c>
      <c r="L349" s="275">
        <v>53.533959899999999</v>
      </c>
      <c r="M349" s="275">
        <v>65.128</v>
      </c>
      <c r="R349" s="275">
        <v>64.102000000000004</v>
      </c>
      <c r="S349" s="275" t="s">
        <v>682</v>
      </c>
      <c r="T349" s="275" t="s">
        <v>676</v>
      </c>
      <c r="U349" s="275" t="s">
        <v>735</v>
      </c>
      <c r="V349" s="275">
        <v>1.1056589999999999</v>
      </c>
      <c r="X349" s="275">
        <v>1.1788689000000001</v>
      </c>
    </row>
    <row r="350" spans="1:25" x14ac:dyDescent="0.2">
      <c r="A350" s="275" t="s">
        <v>1162</v>
      </c>
      <c r="B350" s="275">
        <v>71</v>
      </c>
      <c r="C350" s="275" t="s">
        <v>1163</v>
      </c>
      <c r="D350" s="275" t="s">
        <v>1159</v>
      </c>
      <c r="F350" s="275">
        <v>0.91900000000000004</v>
      </c>
      <c r="G350" s="275">
        <v>1</v>
      </c>
      <c r="H350" s="275">
        <v>2860</v>
      </c>
      <c r="I350" s="275">
        <v>2E-3</v>
      </c>
      <c r="L350" s="275">
        <v>9.3310762999999994</v>
      </c>
      <c r="M350" s="275">
        <v>56.472999999999999</v>
      </c>
      <c r="N350" s="275">
        <v>56.042000000000002</v>
      </c>
      <c r="O350" s="275" t="s">
        <v>651</v>
      </c>
      <c r="P350" s="275" t="s">
        <v>1101</v>
      </c>
      <c r="Q350" s="275" t="s">
        <v>1121</v>
      </c>
      <c r="W350" s="275">
        <v>0.36647299999999999</v>
      </c>
      <c r="Y350" s="275">
        <v>0.73017659999999995</v>
      </c>
    </row>
    <row r="351" spans="1:25" x14ac:dyDescent="0.2">
      <c r="A351" s="275" t="s">
        <v>1162</v>
      </c>
      <c r="B351" s="275">
        <v>71</v>
      </c>
      <c r="C351" s="275" t="s">
        <v>1163</v>
      </c>
      <c r="D351" s="275" t="s">
        <v>1159</v>
      </c>
      <c r="F351" s="275">
        <v>0.91900000000000004</v>
      </c>
      <c r="G351" s="275">
        <v>2</v>
      </c>
      <c r="H351" s="275">
        <v>2856</v>
      </c>
      <c r="I351" s="275">
        <v>0</v>
      </c>
      <c r="L351" s="275">
        <v>9.3105598999999994</v>
      </c>
      <c r="M351" s="275">
        <v>56.348999999999997</v>
      </c>
      <c r="N351" s="275">
        <v>55.918999999999997</v>
      </c>
      <c r="O351" s="275" t="s">
        <v>655</v>
      </c>
      <c r="P351" s="275" t="s">
        <v>652</v>
      </c>
      <c r="Q351" s="275" t="s">
        <v>1133</v>
      </c>
      <c r="W351" s="275">
        <v>0.36647200000000002</v>
      </c>
      <c r="Y351" s="275">
        <v>0.73017509999999997</v>
      </c>
    </row>
    <row r="352" spans="1:25" x14ac:dyDescent="0.2">
      <c r="A352" s="275" t="s">
        <v>1162</v>
      </c>
      <c r="B352" s="275">
        <v>71</v>
      </c>
      <c r="C352" s="275" t="s">
        <v>1163</v>
      </c>
      <c r="D352" s="275" t="s">
        <v>1159</v>
      </c>
      <c r="F352" s="275">
        <v>0.91900000000000004</v>
      </c>
      <c r="G352" s="275">
        <v>3</v>
      </c>
      <c r="H352" s="275">
        <v>3823</v>
      </c>
      <c r="I352" s="275">
        <v>11.914999999999999</v>
      </c>
      <c r="L352" s="275">
        <v>13.381395299999999</v>
      </c>
      <c r="M352" s="275">
        <v>80.986000000000004</v>
      </c>
      <c r="N352" s="275">
        <v>80.356999999999999</v>
      </c>
      <c r="O352" s="275" t="s">
        <v>655</v>
      </c>
      <c r="P352" s="275" t="s">
        <v>652</v>
      </c>
      <c r="Q352" s="275" t="s">
        <v>1164</v>
      </c>
      <c r="W352" s="275">
        <v>0.37082199999999998</v>
      </c>
      <c r="Y352" s="275">
        <v>0.73887499999999995</v>
      </c>
    </row>
    <row r="353" spans="1:25" x14ac:dyDescent="0.2">
      <c r="A353" s="275" t="s">
        <v>1162</v>
      </c>
      <c r="B353" s="275">
        <v>71</v>
      </c>
      <c r="C353" s="275" t="s">
        <v>1163</v>
      </c>
      <c r="D353" s="275" t="s">
        <v>1159</v>
      </c>
      <c r="F353" s="275">
        <v>0.91900000000000004</v>
      </c>
      <c r="G353" s="275">
        <v>4</v>
      </c>
      <c r="J353" s="275">
        <v>2608</v>
      </c>
      <c r="K353" s="275">
        <v>-7.7220000000000004</v>
      </c>
      <c r="L353" s="275">
        <v>49.422903099999999</v>
      </c>
      <c r="M353" s="275">
        <v>62.015999999999998</v>
      </c>
      <c r="R353" s="275">
        <v>61.042000000000002</v>
      </c>
      <c r="S353" s="275" t="s">
        <v>739</v>
      </c>
      <c r="T353" s="275" t="s">
        <v>1018</v>
      </c>
      <c r="U353" s="275" t="s">
        <v>920</v>
      </c>
      <c r="V353" s="275">
        <v>1.0972150000000001</v>
      </c>
      <c r="X353" s="275">
        <v>1.1707841000000001</v>
      </c>
    </row>
    <row r="354" spans="1:25" x14ac:dyDescent="0.2">
      <c r="A354" s="275" t="s">
        <v>1162</v>
      </c>
      <c r="B354" s="275">
        <v>71</v>
      </c>
      <c r="C354" s="275" t="s">
        <v>1163</v>
      </c>
      <c r="D354" s="275" t="s">
        <v>1159</v>
      </c>
      <c r="F354" s="275">
        <v>0.91900000000000004</v>
      </c>
      <c r="G354" s="275">
        <v>5</v>
      </c>
      <c r="J354" s="275">
        <v>3281</v>
      </c>
      <c r="K354" s="275">
        <v>0</v>
      </c>
      <c r="L354" s="275">
        <v>51.830004099999996</v>
      </c>
      <c r="M354" s="275">
        <v>65.036000000000001</v>
      </c>
      <c r="R354" s="275">
        <v>64.012</v>
      </c>
      <c r="S354" s="275" t="s">
        <v>682</v>
      </c>
      <c r="T354" s="275" t="s">
        <v>676</v>
      </c>
      <c r="U354" s="275" t="s">
        <v>735</v>
      </c>
      <c r="V354" s="275">
        <v>1.1056589999999999</v>
      </c>
      <c r="X354" s="275">
        <v>1.1789536</v>
      </c>
    </row>
    <row r="355" spans="1:25" x14ac:dyDescent="0.2">
      <c r="A355" s="275" t="s">
        <v>1165</v>
      </c>
      <c r="B355" s="275">
        <v>72</v>
      </c>
      <c r="C355" s="275" t="s">
        <v>1166</v>
      </c>
      <c r="D355" s="275" t="s">
        <v>1167</v>
      </c>
      <c r="F355" s="275">
        <v>0.93700000000000006</v>
      </c>
      <c r="G355" s="275">
        <v>1</v>
      </c>
      <c r="H355" s="275">
        <v>2849</v>
      </c>
      <c r="I355" s="275">
        <v>1.9E-2</v>
      </c>
      <c r="L355" s="275">
        <v>9.1050620000000002</v>
      </c>
      <c r="M355" s="275">
        <v>56.183999999999997</v>
      </c>
      <c r="N355" s="275">
        <v>55.756</v>
      </c>
      <c r="O355" s="275" t="s">
        <v>655</v>
      </c>
      <c r="P355" s="275" t="s">
        <v>707</v>
      </c>
      <c r="Q355" s="275" t="s">
        <v>1125</v>
      </c>
      <c r="W355" s="275">
        <v>0.366479</v>
      </c>
      <c r="Y355" s="275">
        <v>0.73019100000000003</v>
      </c>
    </row>
    <row r="356" spans="1:25" x14ac:dyDescent="0.2">
      <c r="A356" s="275" t="s">
        <v>1165</v>
      </c>
      <c r="B356" s="275">
        <v>72</v>
      </c>
      <c r="C356" s="275" t="s">
        <v>1166</v>
      </c>
      <c r="D356" s="275" t="s">
        <v>1167</v>
      </c>
      <c r="F356" s="275">
        <v>0.93700000000000006</v>
      </c>
      <c r="G356" s="275">
        <v>2</v>
      </c>
      <c r="H356" s="275">
        <v>2850</v>
      </c>
      <c r="I356" s="275">
        <v>0</v>
      </c>
      <c r="L356" s="275">
        <v>9.1075470000000003</v>
      </c>
      <c r="M356" s="275">
        <v>56.2</v>
      </c>
      <c r="N356" s="275">
        <v>55.771000000000001</v>
      </c>
      <c r="O356" s="275" t="s">
        <v>612</v>
      </c>
      <c r="P356" s="275" t="s">
        <v>652</v>
      </c>
      <c r="Q356" s="275" t="s">
        <v>1054</v>
      </c>
      <c r="W356" s="275">
        <v>0.36647200000000002</v>
      </c>
      <c r="Y356" s="275">
        <v>0.73017690000000002</v>
      </c>
    </row>
    <row r="357" spans="1:25" x14ac:dyDescent="0.2">
      <c r="A357" s="275" t="s">
        <v>1165</v>
      </c>
      <c r="B357" s="275">
        <v>72</v>
      </c>
      <c r="C357" s="275" t="s">
        <v>1166</v>
      </c>
      <c r="D357" s="275" t="s">
        <v>1167</v>
      </c>
      <c r="F357" s="275">
        <v>0.93700000000000006</v>
      </c>
      <c r="G357" s="275">
        <v>3</v>
      </c>
      <c r="H357" s="275">
        <v>4127</v>
      </c>
      <c r="I357" s="275">
        <v>9.2270000000000003</v>
      </c>
      <c r="L357" s="275">
        <v>14.177263</v>
      </c>
      <c r="M357" s="275">
        <v>87.483000000000004</v>
      </c>
      <c r="N357" s="275">
        <v>86.805000000000007</v>
      </c>
      <c r="O357" s="275" t="s">
        <v>655</v>
      </c>
      <c r="P357" s="275" t="s">
        <v>652</v>
      </c>
      <c r="Q357" s="275" t="s">
        <v>1104</v>
      </c>
      <c r="W357" s="275">
        <v>0.36984099999999998</v>
      </c>
      <c r="Y357" s="275">
        <v>0.73691430000000002</v>
      </c>
    </row>
    <row r="358" spans="1:25" x14ac:dyDescent="0.2">
      <c r="A358" s="275" t="s">
        <v>1165</v>
      </c>
      <c r="B358" s="275">
        <v>72</v>
      </c>
      <c r="C358" s="275" t="s">
        <v>1166</v>
      </c>
      <c r="D358" s="275" t="s">
        <v>1167</v>
      </c>
      <c r="F358" s="275">
        <v>0.93700000000000006</v>
      </c>
      <c r="G358" s="275">
        <v>4</v>
      </c>
      <c r="J358" s="275">
        <v>2556</v>
      </c>
      <c r="K358" s="275">
        <v>-11.675000000000001</v>
      </c>
      <c r="L358" s="275">
        <v>47.500388700000002</v>
      </c>
      <c r="M358" s="275">
        <v>60.771000000000001</v>
      </c>
      <c r="R358" s="275">
        <v>59.819000000000003</v>
      </c>
      <c r="S358" s="275" t="s">
        <v>739</v>
      </c>
      <c r="T358" s="275" t="s">
        <v>1018</v>
      </c>
      <c r="U358" s="275" t="s">
        <v>920</v>
      </c>
      <c r="V358" s="275">
        <v>1.092892</v>
      </c>
      <c r="X358" s="275">
        <v>1.1664356</v>
      </c>
    </row>
    <row r="359" spans="1:25" x14ac:dyDescent="0.2">
      <c r="A359" s="275" t="s">
        <v>1165</v>
      </c>
      <c r="B359" s="275">
        <v>72</v>
      </c>
      <c r="C359" s="275" t="s">
        <v>1166</v>
      </c>
      <c r="D359" s="275" t="s">
        <v>1167</v>
      </c>
      <c r="F359" s="275">
        <v>0.93700000000000006</v>
      </c>
      <c r="G359" s="275">
        <v>5</v>
      </c>
      <c r="J359" s="275">
        <v>3279</v>
      </c>
      <c r="K359" s="275">
        <v>0</v>
      </c>
      <c r="L359" s="275">
        <v>50.7637286</v>
      </c>
      <c r="M359" s="275">
        <v>64.945999999999998</v>
      </c>
      <c r="R359" s="275">
        <v>63.923000000000002</v>
      </c>
      <c r="S359" s="275" t="s">
        <v>682</v>
      </c>
      <c r="T359" s="275" t="s">
        <v>676</v>
      </c>
      <c r="U359" s="275" t="s">
        <v>973</v>
      </c>
      <c r="V359" s="275">
        <v>1.1056589999999999</v>
      </c>
      <c r="X359" s="275">
        <v>1.1789502999999999</v>
      </c>
    </row>
    <row r="360" spans="1:25" x14ac:dyDescent="0.2">
      <c r="A360" s="275" t="s">
        <v>1168</v>
      </c>
      <c r="B360" s="275">
        <v>73</v>
      </c>
      <c r="C360" s="275" t="s">
        <v>1169</v>
      </c>
      <c r="D360" s="275" t="s">
        <v>1167</v>
      </c>
      <c r="F360" s="275">
        <v>0.94799999999999995</v>
      </c>
      <c r="G360" s="275">
        <v>1</v>
      </c>
      <c r="H360" s="275">
        <v>2852</v>
      </c>
      <c r="I360" s="275">
        <v>1E-3</v>
      </c>
      <c r="L360" s="275">
        <v>9.0116712999999997</v>
      </c>
      <c r="M360" s="275">
        <v>56.261000000000003</v>
      </c>
      <c r="N360" s="275">
        <v>55.832000000000001</v>
      </c>
      <c r="O360" s="275" t="s">
        <v>651</v>
      </c>
      <c r="P360" s="275" t="s">
        <v>707</v>
      </c>
      <c r="Q360" s="275" t="s">
        <v>1056</v>
      </c>
      <c r="W360" s="275">
        <v>0.36647299999999999</v>
      </c>
      <c r="Y360" s="275">
        <v>0.73020039999999997</v>
      </c>
    </row>
    <row r="361" spans="1:25" x14ac:dyDescent="0.2">
      <c r="A361" s="275" t="s">
        <v>1168</v>
      </c>
      <c r="B361" s="275">
        <v>73</v>
      </c>
      <c r="C361" s="275" t="s">
        <v>1169</v>
      </c>
      <c r="D361" s="275" t="s">
        <v>1167</v>
      </c>
      <c r="F361" s="275">
        <v>0.94799999999999995</v>
      </c>
      <c r="G361" s="275">
        <v>2</v>
      </c>
      <c r="H361" s="275">
        <v>2853</v>
      </c>
      <c r="I361" s="275">
        <v>0</v>
      </c>
      <c r="L361" s="275">
        <v>9.0079989000000005</v>
      </c>
      <c r="M361" s="275">
        <v>56.238</v>
      </c>
      <c r="N361" s="275">
        <v>55.808999999999997</v>
      </c>
      <c r="O361" s="275" t="s">
        <v>655</v>
      </c>
      <c r="P361" s="275" t="s">
        <v>652</v>
      </c>
      <c r="Q361" s="275" t="s">
        <v>1170</v>
      </c>
      <c r="W361" s="275">
        <v>0.36647200000000002</v>
      </c>
      <c r="Y361" s="275">
        <v>0.73019940000000005</v>
      </c>
    </row>
    <row r="362" spans="1:25" x14ac:dyDescent="0.2">
      <c r="A362" s="275" t="s">
        <v>1168</v>
      </c>
      <c r="B362" s="275">
        <v>73</v>
      </c>
      <c r="C362" s="275" t="s">
        <v>1169</v>
      </c>
      <c r="D362" s="275" t="s">
        <v>1167</v>
      </c>
      <c r="F362" s="275">
        <v>0.94799999999999995</v>
      </c>
      <c r="G362" s="275">
        <v>3</v>
      </c>
      <c r="H362" s="275">
        <v>4143</v>
      </c>
      <c r="I362" s="275">
        <v>9.1869999999999994</v>
      </c>
      <c r="L362" s="275">
        <v>14.0944851</v>
      </c>
      <c r="M362" s="275">
        <v>87.992999999999995</v>
      </c>
      <c r="N362" s="275">
        <v>87.311000000000007</v>
      </c>
      <c r="O362" s="275" t="s">
        <v>655</v>
      </c>
      <c r="P362" s="275" t="s">
        <v>652</v>
      </c>
      <c r="Q362" s="275" t="s">
        <v>1171</v>
      </c>
      <c r="W362" s="275">
        <v>0.36982599999999999</v>
      </c>
      <c r="Y362" s="275">
        <v>0.73690750000000005</v>
      </c>
    </row>
    <row r="363" spans="1:25" x14ac:dyDescent="0.2">
      <c r="A363" s="275" t="s">
        <v>1168</v>
      </c>
      <c r="B363" s="275">
        <v>73</v>
      </c>
      <c r="C363" s="275" t="s">
        <v>1169</v>
      </c>
      <c r="D363" s="275" t="s">
        <v>1167</v>
      </c>
      <c r="F363" s="275">
        <v>0.94799999999999995</v>
      </c>
      <c r="G363" s="275">
        <v>4</v>
      </c>
      <c r="J363" s="275">
        <v>2549</v>
      </c>
      <c r="K363" s="275">
        <v>-11.643000000000001</v>
      </c>
      <c r="L363" s="275">
        <v>46.908161300000003</v>
      </c>
      <c r="M363" s="275">
        <v>60.718000000000004</v>
      </c>
      <c r="R363" s="275">
        <v>59.767000000000003</v>
      </c>
      <c r="S363" s="275" t="s">
        <v>739</v>
      </c>
      <c r="T363" s="275" t="s">
        <v>1018</v>
      </c>
      <c r="U363" s="275" t="s">
        <v>946</v>
      </c>
      <c r="V363" s="275">
        <v>1.0929260000000001</v>
      </c>
      <c r="X363" s="275">
        <v>1.1664489</v>
      </c>
    </row>
    <row r="364" spans="1:25" x14ac:dyDescent="0.2">
      <c r="A364" s="275" t="s">
        <v>1168</v>
      </c>
      <c r="B364" s="275">
        <v>73</v>
      </c>
      <c r="C364" s="275" t="s">
        <v>1169</v>
      </c>
      <c r="D364" s="275" t="s">
        <v>1167</v>
      </c>
      <c r="F364" s="275">
        <v>0.94799999999999995</v>
      </c>
      <c r="G364" s="275">
        <v>5</v>
      </c>
      <c r="J364" s="275">
        <v>3279</v>
      </c>
      <c r="K364" s="275">
        <v>0</v>
      </c>
      <c r="L364" s="275">
        <v>50.194092400000002</v>
      </c>
      <c r="M364" s="275">
        <v>64.971000000000004</v>
      </c>
      <c r="R364" s="275">
        <v>63.947000000000003</v>
      </c>
      <c r="S364" s="275" t="s">
        <v>682</v>
      </c>
      <c r="T364" s="275" t="s">
        <v>676</v>
      </c>
      <c r="U364" s="275" t="s">
        <v>735</v>
      </c>
      <c r="V364" s="275">
        <v>1.1056589999999999</v>
      </c>
      <c r="X364" s="275">
        <v>1.1789239</v>
      </c>
    </row>
    <row r="365" spans="1:25" x14ac:dyDescent="0.2">
      <c r="A365" s="275" t="s">
        <v>1172</v>
      </c>
      <c r="B365" s="275">
        <v>74</v>
      </c>
      <c r="C365" s="275" t="s">
        <v>1173</v>
      </c>
      <c r="D365" s="275" t="s">
        <v>1174</v>
      </c>
      <c r="F365" s="275">
        <v>1.0580000000000001</v>
      </c>
      <c r="G365" s="275">
        <v>1</v>
      </c>
      <c r="H365" s="275">
        <v>2851</v>
      </c>
      <c r="I365" s="275">
        <v>-2E-3</v>
      </c>
      <c r="L365" s="275">
        <v>8.0805959000000005</v>
      </c>
      <c r="M365" s="275">
        <v>56.302</v>
      </c>
      <c r="N365" s="275">
        <v>55.872</v>
      </c>
      <c r="O365" s="275" t="s">
        <v>651</v>
      </c>
      <c r="P365" s="275" t="s">
        <v>707</v>
      </c>
      <c r="Q365" s="275" t="s">
        <v>1099</v>
      </c>
      <c r="W365" s="275">
        <v>0.36647099999999999</v>
      </c>
      <c r="Y365" s="275">
        <v>0.73024250000000002</v>
      </c>
    </row>
    <row r="366" spans="1:25" x14ac:dyDescent="0.2">
      <c r="A366" s="275" t="s">
        <v>1172</v>
      </c>
      <c r="B366" s="275">
        <v>74</v>
      </c>
      <c r="C366" s="275" t="s">
        <v>1173</v>
      </c>
      <c r="D366" s="275" t="s">
        <v>1174</v>
      </c>
      <c r="F366" s="275">
        <v>1.0580000000000001</v>
      </c>
      <c r="G366" s="275">
        <v>2</v>
      </c>
      <c r="H366" s="275">
        <v>2851</v>
      </c>
      <c r="I366" s="275">
        <v>0</v>
      </c>
      <c r="L366" s="275">
        <v>8.0745363999999995</v>
      </c>
      <c r="M366" s="275">
        <v>56.259</v>
      </c>
      <c r="N366" s="275">
        <v>55.83</v>
      </c>
      <c r="O366" s="275" t="s">
        <v>655</v>
      </c>
      <c r="P366" s="275" t="s">
        <v>652</v>
      </c>
      <c r="Q366" s="275" t="s">
        <v>1175</v>
      </c>
      <c r="W366" s="275">
        <v>0.36647200000000002</v>
      </c>
      <c r="Y366" s="275">
        <v>0.73024429999999996</v>
      </c>
    </row>
    <row r="367" spans="1:25" x14ac:dyDescent="0.2">
      <c r="A367" s="275" t="s">
        <v>1172</v>
      </c>
      <c r="B367" s="275">
        <v>74</v>
      </c>
      <c r="C367" s="275" t="s">
        <v>1173</v>
      </c>
      <c r="D367" s="275" t="s">
        <v>1174</v>
      </c>
      <c r="F367" s="275">
        <v>1.0580000000000001</v>
      </c>
      <c r="G367" s="275">
        <v>3</v>
      </c>
      <c r="H367" s="275">
        <v>4799</v>
      </c>
      <c r="I367" s="275">
        <v>7.7329999999999997</v>
      </c>
      <c r="L367" s="275">
        <v>14.5421858</v>
      </c>
      <c r="M367" s="275">
        <v>101.32299999999999</v>
      </c>
      <c r="N367" s="275">
        <v>100.538</v>
      </c>
      <c r="O367" s="275" t="s">
        <v>655</v>
      </c>
      <c r="P367" s="275" t="s">
        <v>652</v>
      </c>
      <c r="Q367" s="275" t="s">
        <v>1087</v>
      </c>
      <c r="W367" s="275">
        <v>0.36929499999999998</v>
      </c>
      <c r="Y367" s="275">
        <v>0.73589090000000001</v>
      </c>
    </row>
    <row r="368" spans="1:25" x14ac:dyDescent="0.2">
      <c r="A368" s="275" t="s">
        <v>1172</v>
      </c>
      <c r="B368" s="275">
        <v>74</v>
      </c>
      <c r="C368" s="275" t="s">
        <v>1173</v>
      </c>
      <c r="D368" s="275" t="s">
        <v>1174</v>
      </c>
      <c r="F368" s="275">
        <v>1.0580000000000001</v>
      </c>
      <c r="G368" s="275">
        <v>4</v>
      </c>
      <c r="J368" s="275">
        <v>2914</v>
      </c>
      <c r="K368" s="275">
        <v>-12.054</v>
      </c>
      <c r="L368" s="275">
        <v>48.283334400000001</v>
      </c>
      <c r="M368" s="275">
        <v>69.748999999999995</v>
      </c>
      <c r="R368" s="275">
        <v>68.656999999999996</v>
      </c>
      <c r="S368" s="275" t="s">
        <v>739</v>
      </c>
      <c r="T368" s="275" t="s">
        <v>1018</v>
      </c>
      <c r="U368" s="275" t="s">
        <v>920</v>
      </c>
      <c r="V368" s="275">
        <v>1.092476</v>
      </c>
      <c r="X368" s="275">
        <v>1.1659440999999999</v>
      </c>
    </row>
    <row r="369" spans="1:25" x14ac:dyDescent="0.2">
      <c r="A369" s="275" t="s">
        <v>1172</v>
      </c>
      <c r="B369" s="275">
        <v>74</v>
      </c>
      <c r="C369" s="275" t="s">
        <v>1173</v>
      </c>
      <c r="D369" s="275" t="s">
        <v>1174</v>
      </c>
      <c r="F369" s="275">
        <v>1.0580000000000001</v>
      </c>
      <c r="G369" s="275">
        <v>5</v>
      </c>
      <c r="J369" s="275">
        <v>3278</v>
      </c>
      <c r="K369" s="275">
        <v>0</v>
      </c>
      <c r="L369" s="275">
        <v>45.018175399999997</v>
      </c>
      <c r="M369" s="275">
        <v>65.033000000000001</v>
      </c>
      <c r="R369" s="275">
        <v>64.007999999999996</v>
      </c>
      <c r="S369" s="275" t="s">
        <v>647</v>
      </c>
      <c r="T369" s="275" t="s">
        <v>813</v>
      </c>
      <c r="U369" s="275" t="s">
        <v>960</v>
      </c>
      <c r="V369" s="275">
        <v>1.1056589999999999</v>
      </c>
      <c r="X369" s="275">
        <v>1.178876</v>
      </c>
    </row>
    <row r="370" spans="1:25" x14ac:dyDescent="0.2">
      <c r="A370" s="275" t="s">
        <v>1176</v>
      </c>
      <c r="B370" s="275">
        <v>75</v>
      </c>
      <c r="C370" s="275" t="s">
        <v>1177</v>
      </c>
      <c r="D370" s="275" t="s">
        <v>1174</v>
      </c>
      <c r="F370" s="275">
        <v>1.1779999999999999</v>
      </c>
      <c r="G370" s="275">
        <v>1</v>
      </c>
      <c r="H370" s="275">
        <v>2853</v>
      </c>
      <c r="I370" s="275">
        <v>1E-3</v>
      </c>
      <c r="L370" s="275">
        <v>7.2565470999999997</v>
      </c>
      <c r="M370" s="275">
        <v>56.295000000000002</v>
      </c>
      <c r="N370" s="275">
        <v>55.865000000000002</v>
      </c>
      <c r="O370" s="275" t="s">
        <v>651</v>
      </c>
      <c r="P370" s="275" t="s">
        <v>1101</v>
      </c>
      <c r="Q370" s="275" t="s">
        <v>1027</v>
      </c>
      <c r="W370" s="275">
        <v>0.36647200000000002</v>
      </c>
      <c r="Y370" s="275">
        <v>0.73017750000000003</v>
      </c>
    </row>
    <row r="371" spans="1:25" x14ac:dyDescent="0.2">
      <c r="A371" s="275" t="s">
        <v>1176</v>
      </c>
      <c r="B371" s="275">
        <v>75</v>
      </c>
      <c r="C371" s="275" t="s">
        <v>1177</v>
      </c>
      <c r="D371" s="275" t="s">
        <v>1174</v>
      </c>
      <c r="F371" s="275">
        <v>1.1779999999999999</v>
      </c>
      <c r="G371" s="275">
        <v>2</v>
      </c>
      <c r="H371" s="275">
        <v>2854</v>
      </c>
      <c r="I371" s="275">
        <v>0</v>
      </c>
      <c r="L371" s="275">
        <v>7.2552915999999996</v>
      </c>
      <c r="M371" s="275">
        <v>56.284999999999997</v>
      </c>
      <c r="N371" s="275">
        <v>55.856000000000002</v>
      </c>
      <c r="O371" s="275" t="s">
        <v>655</v>
      </c>
      <c r="P371" s="275" t="s">
        <v>707</v>
      </c>
      <c r="Q371" s="275" t="s">
        <v>1178</v>
      </c>
      <c r="W371" s="275">
        <v>0.36647200000000002</v>
      </c>
      <c r="Y371" s="275">
        <v>0.73017679999999996</v>
      </c>
    </row>
    <row r="372" spans="1:25" x14ac:dyDescent="0.2">
      <c r="A372" s="275" t="s">
        <v>1176</v>
      </c>
      <c r="B372" s="275">
        <v>75</v>
      </c>
      <c r="C372" s="275" t="s">
        <v>1177</v>
      </c>
      <c r="D372" s="275" t="s">
        <v>1174</v>
      </c>
      <c r="F372" s="275">
        <v>1.1779999999999999</v>
      </c>
      <c r="G372" s="275">
        <v>3</v>
      </c>
      <c r="H372" s="275">
        <v>5336</v>
      </c>
      <c r="I372" s="275">
        <v>7.7759999999999998</v>
      </c>
      <c r="L372" s="275">
        <v>14.456994999999999</v>
      </c>
      <c r="M372" s="275">
        <v>112.154</v>
      </c>
      <c r="N372" s="275">
        <v>111.285</v>
      </c>
      <c r="O372" s="275" t="s">
        <v>651</v>
      </c>
      <c r="P372" s="275" t="s">
        <v>707</v>
      </c>
      <c r="Q372" s="275" t="s">
        <v>1179</v>
      </c>
      <c r="W372" s="275">
        <v>0.369311</v>
      </c>
      <c r="Y372" s="275">
        <v>0.73585440000000002</v>
      </c>
    </row>
    <row r="373" spans="1:25" x14ac:dyDescent="0.2">
      <c r="A373" s="275" t="s">
        <v>1176</v>
      </c>
      <c r="B373" s="275">
        <v>75</v>
      </c>
      <c r="C373" s="275" t="s">
        <v>1177</v>
      </c>
      <c r="D373" s="275" t="s">
        <v>1174</v>
      </c>
      <c r="F373" s="275">
        <v>1.1779999999999999</v>
      </c>
      <c r="G373" s="275">
        <v>4</v>
      </c>
      <c r="J373" s="275">
        <v>3211</v>
      </c>
      <c r="K373" s="275">
        <v>-12.048</v>
      </c>
      <c r="L373" s="275">
        <v>47.915225</v>
      </c>
      <c r="M373" s="275">
        <v>77.067999999999998</v>
      </c>
      <c r="R373" s="275">
        <v>75.861999999999995</v>
      </c>
      <c r="S373" s="275" t="s">
        <v>739</v>
      </c>
      <c r="T373" s="275" t="s">
        <v>1018</v>
      </c>
      <c r="U373" s="275" t="s">
        <v>920</v>
      </c>
      <c r="V373" s="275">
        <v>1.0924830000000001</v>
      </c>
      <c r="X373" s="275">
        <v>1.1660026999999999</v>
      </c>
    </row>
    <row r="374" spans="1:25" x14ac:dyDescent="0.2">
      <c r="A374" s="275" t="s">
        <v>1176</v>
      </c>
      <c r="B374" s="275">
        <v>75</v>
      </c>
      <c r="C374" s="275" t="s">
        <v>1177</v>
      </c>
      <c r="D374" s="275" t="s">
        <v>1174</v>
      </c>
      <c r="F374" s="275">
        <v>1.1779999999999999</v>
      </c>
      <c r="G374" s="275">
        <v>5</v>
      </c>
      <c r="J374" s="275">
        <v>3276</v>
      </c>
      <c r="K374" s="275">
        <v>0</v>
      </c>
      <c r="L374" s="275">
        <v>40.349820000000001</v>
      </c>
      <c r="M374" s="275">
        <v>64.900000000000006</v>
      </c>
      <c r="R374" s="275">
        <v>63.878</v>
      </c>
      <c r="S374" s="275" t="s">
        <v>935</v>
      </c>
      <c r="T374" s="275" t="s">
        <v>936</v>
      </c>
      <c r="U374" s="275" t="s">
        <v>947</v>
      </c>
      <c r="V374" s="275">
        <v>1.1056589999999999</v>
      </c>
      <c r="X374" s="275">
        <v>1.1789361</v>
      </c>
    </row>
    <row r="375" spans="1:25" x14ac:dyDescent="0.2">
      <c r="A375" s="275" t="s">
        <v>1180</v>
      </c>
      <c r="B375" s="275">
        <v>76</v>
      </c>
      <c r="C375" s="275" t="s">
        <v>1181</v>
      </c>
      <c r="D375" s="275" t="s">
        <v>1182</v>
      </c>
      <c r="F375" s="275">
        <v>0.97199999999999998</v>
      </c>
      <c r="G375" s="275">
        <v>1</v>
      </c>
      <c r="H375" s="275">
        <v>2849</v>
      </c>
      <c r="I375" s="275">
        <v>-2.8000000000000001E-2</v>
      </c>
      <c r="L375" s="275">
        <v>8.7868756999999995</v>
      </c>
      <c r="M375" s="275">
        <v>56.246000000000002</v>
      </c>
      <c r="N375" s="275">
        <v>55.817</v>
      </c>
      <c r="O375" s="275" t="s">
        <v>651</v>
      </c>
      <c r="P375" s="275" t="s">
        <v>1101</v>
      </c>
      <c r="Q375" s="275" t="s">
        <v>1183</v>
      </c>
      <c r="W375" s="275">
        <v>0.36646200000000001</v>
      </c>
      <c r="Y375" s="275">
        <v>0.73021939999999996</v>
      </c>
    </row>
    <row r="376" spans="1:25" x14ac:dyDescent="0.2">
      <c r="A376" s="275" t="s">
        <v>1180</v>
      </c>
      <c r="B376" s="275">
        <v>76</v>
      </c>
      <c r="C376" s="275" t="s">
        <v>1181</v>
      </c>
      <c r="D376" s="275" t="s">
        <v>1182</v>
      </c>
      <c r="F376" s="275">
        <v>0.97199999999999998</v>
      </c>
      <c r="G376" s="275">
        <v>2</v>
      </c>
      <c r="H376" s="275">
        <v>2847</v>
      </c>
      <c r="I376" s="275">
        <v>0</v>
      </c>
      <c r="L376" s="275">
        <v>8.7789558999999997</v>
      </c>
      <c r="M376" s="275">
        <v>56.195999999999998</v>
      </c>
      <c r="N376" s="275">
        <v>55.767000000000003</v>
      </c>
      <c r="O376" s="275" t="s">
        <v>655</v>
      </c>
      <c r="P376" s="275" t="s">
        <v>707</v>
      </c>
      <c r="Q376" s="275" t="s">
        <v>1184</v>
      </c>
      <c r="W376" s="275">
        <v>0.36647200000000002</v>
      </c>
      <c r="Y376" s="275">
        <v>0.73024020000000001</v>
      </c>
    </row>
    <row r="377" spans="1:25" x14ac:dyDescent="0.2">
      <c r="A377" s="275" t="s">
        <v>1180</v>
      </c>
      <c r="B377" s="275">
        <v>76</v>
      </c>
      <c r="C377" s="275" t="s">
        <v>1181</v>
      </c>
      <c r="D377" s="275" t="s">
        <v>1182</v>
      </c>
      <c r="F377" s="275">
        <v>0.97199999999999998</v>
      </c>
      <c r="G377" s="275">
        <v>3</v>
      </c>
      <c r="H377" s="275">
        <v>4194</v>
      </c>
      <c r="I377" s="275">
        <v>7.5540000000000003</v>
      </c>
      <c r="L377" s="275">
        <v>13.909257800000001</v>
      </c>
      <c r="M377" s="275">
        <v>89.034999999999997</v>
      </c>
      <c r="N377" s="275">
        <v>88.346000000000004</v>
      </c>
      <c r="O377" s="275" t="s">
        <v>651</v>
      </c>
      <c r="P377" s="275" t="s">
        <v>707</v>
      </c>
      <c r="Q377" s="275" t="s">
        <v>1125</v>
      </c>
      <c r="W377" s="275">
        <v>0.36923</v>
      </c>
      <c r="Y377" s="275">
        <v>0.73575630000000003</v>
      </c>
    </row>
    <row r="378" spans="1:25" x14ac:dyDescent="0.2">
      <c r="A378" s="275" t="s">
        <v>1180</v>
      </c>
      <c r="B378" s="275">
        <v>76</v>
      </c>
      <c r="C378" s="275" t="s">
        <v>1181</v>
      </c>
      <c r="D378" s="275" t="s">
        <v>1182</v>
      </c>
      <c r="F378" s="275">
        <v>0.97199999999999998</v>
      </c>
      <c r="G378" s="275">
        <v>4</v>
      </c>
      <c r="J378" s="275">
        <v>2701</v>
      </c>
      <c r="K378" s="275">
        <v>-13.000999999999999</v>
      </c>
      <c r="L378" s="275">
        <v>48.583990300000004</v>
      </c>
      <c r="M378" s="275">
        <v>64.478999999999999</v>
      </c>
      <c r="R378" s="275">
        <v>63.47</v>
      </c>
      <c r="S378" s="275" t="s">
        <v>739</v>
      </c>
      <c r="T378" s="275" t="s">
        <v>1018</v>
      </c>
      <c r="U378" s="275" t="s">
        <v>920</v>
      </c>
      <c r="V378" s="275">
        <v>1.0914410000000001</v>
      </c>
      <c r="X378" s="275">
        <v>1.1649484000000001</v>
      </c>
    </row>
    <row r="379" spans="1:25" x14ac:dyDescent="0.2">
      <c r="A379" s="275" t="s">
        <v>1180</v>
      </c>
      <c r="B379" s="275">
        <v>76</v>
      </c>
      <c r="C379" s="275" t="s">
        <v>1181</v>
      </c>
      <c r="D379" s="275" t="s">
        <v>1182</v>
      </c>
      <c r="F379" s="275">
        <v>0.97199999999999998</v>
      </c>
      <c r="G379" s="275">
        <v>5</v>
      </c>
      <c r="J379" s="275">
        <v>3271</v>
      </c>
      <c r="K379" s="275">
        <v>0</v>
      </c>
      <c r="L379" s="275">
        <v>48.811479800000001</v>
      </c>
      <c r="M379" s="275">
        <v>64.781000000000006</v>
      </c>
      <c r="R379" s="275">
        <v>63.76</v>
      </c>
      <c r="S379" s="275" t="s">
        <v>633</v>
      </c>
      <c r="T379" s="275" t="s">
        <v>718</v>
      </c>
      <c r="U379" s="275" t="s">
        <v>979</v>
      </c>
      <c r="V379" s="275">
        <v>1.1056589999999999</v>
      </c>
      <c r="X379" s="275">
        <v>1.1789183000000001</v>
      </c>
    </row>
    <row r="380" spans="1:25" x14ac:dyDescent="0.2">
      <c r="A380" s="275" t="s">
        <v>1185</v>
      </c>
      <c r="B380" s="275">
        <v>77</v>
      </c>
      <c r="C380" s="275" t="s">
        <v>1186</v>
      </c>
      <c r="D380" s="275" t="s">
        <v>1182</v>
      </c>
      <c r="F380" s="275">
        <v>0.86099999999999999</v>
      </c>
      <c r="G380" s="275">
        <v>1</v>
      </c>
      <c r="H380" s="275">
        <v>2844</v>
      </c>
      <c r="I380" s="275">
        <v>-8.9999999999999993E-3</v>
      </c>
      <c r="L380" s="275">
        <v>9.9011563999999996</v>
      </c>
      <c r="M380" s="275">
        <v>56.140999999999998</v>
      </c>
      <c r="N380" s="275">
        <v>55.713000000000001</v>
      </c>
      <c r="O380" s="275" t="s">
        <v>651</v>
      </c>
      <c r="P380" s="275" t="s">
        <v>1101</v>
      </c>
      <c r="Q380" s="275" t="s">
        <v>1187</v>
      </c>
      <c r="W380" s="275">
        <v>0.36646899999999999</v>
      </c>
      <c r="Y380" s="275">
        <v>0.73019330000000005</v>
      </c>
    </row>
    <row r="381" spans="1:25" x14ac:dyDescent="0.2">
      <c r="A381" s="275" t="s">
        <v>1185</v>
      </c>
      <c r="B381" s="275">
        <v>77</v>
      </c>
      <c r="C381" s="275" t="s">
        <v>1186</v>
      </c>
      <c r="D381" s="275" t="s">
        <v>1182</v>
      </c>
      <c r="F381" s="275">
        <v>0.86099999999999999</v>
      </c>
      <c r="G381" s="275">
        <v>2</v>
      </c>
      <c r="H381" s="275">
        <v>2844</v>
      </c>
      <c r="I381" s="275">
        <v>0</v>
      </c>
      <c r="L381" s="275">
        <v>9.8951767000000004</v>
      </c>
      <c r="M381" s="275">
        <v>56.106999999999999</v>
      </c>
      <c r="N381" s="275">
        <v>55.679000000000002</v>
      </c>
      <c r="O381" s="275" t="s">
        <v>655</v>
      </c>
      <c r="P381" s="275" t="s">
        <v>652</v>
      </c>
      <c r="Q381" s="275" t="s">
        <v>1057</v>
      </c>
      <c r="W381" s="275">
        <v>0.36647200000000002</v>
      </c>
      <c r="Y381" s="275">
        <v>0.73019990000000001</v>
      </c>
    </row>
    <row r="382" spans="1:25" x14ac:dyDescent="0.2">
      <c r="A382" s="275" t="s">
        <v>1185</v>
      </c>
      <c r="B382" s="275">
        <v>77</v>
      </c>
      <c r="C382" s="275" t="s">
        <v>1186</v>
      </c>
      <c r="D382" s="275" t="s">
        <v>1182</v>
      </c>
      <c r="F382" s="275">
        <v>0.86099999999999999</v>
      </c>
      <c r="G382" s="275">
        <v>3</v>
      </c>
      <c r="H382" s="275">
        <v>3685</v>
      </c>
      <c r="I382" s="275">
        <v>7.4939999999999998</v>
      </c>
      <c r="L382" s="275">
        <v>13.808016</v>
      </c>
      <c r="M382" s="275">
        <v>78.293999999999997</v>
      </c>
      <c r="N382" s="275">
        <v>77.688000000000002</v>
      </c>
      <c r="O382" s="275" t="s">
        <v>655</v>
      </c>
      <c r="P382" s="275" t="s">
        <v>652</v>
      </c>
      <c r="Q382" s="275" t="s">
        <v>1188</v>
      </c>
      <c r="W382" s="275">
        <v>0.36920799999999998</v>
      </c>
      <c r="Y382" s="275">
        <v>0.73567229999999995</v>
      </c>
    </row>
    <row r="383" spans="1:25" x14ac:dyDescent="0.2">
      <c r="A383" s="275" t="s">
        <v>1185</v>
      </c>
      <c r="B383" s="275">
        <v>77</v>
      </c>
      <c r="C383" s="275" t="s">
        <v>1186</v>
      </c>
      <c r="D383" s="275" t="s">
        <v>1182</v>
      </c>
      <c r="F383" s="275">
        <v>0.86099999999999999</v>
      </c>
      <c r="G383" s="275">
        <v>4</v>
      </c>
      <c r="J383" s="275">
        <v>2410</v>
      </c>
      <c r="K383" s="275">
        <v>-13.042999999999999</v>
      </c>
      <c r="L383" s="275">
        <v>48.535138699999997</v>
      </c>
      <c r="M383" s="275">
        <v>57.058</v>
      </c>
      <c r="R383" s="275">
        <v>56.164999999999999</v>
      </c>
      <c r="S383" s="275" t="s">
        <v>739</v>
      </c>
      <c r="T383" s="275" t="s">
        <v>1018</v>
      </c>
      <c r="U383" s="275" t="s">
        <v>920</v>
      </c>
      <c r="V383" s="275">
        <v>1.0913949999999999</v>
      </c>
      <c r="X383" s="275">
        <v>1.1650392000000001</v>
      </c>
    </row>
    <row r="384" spans="1:25" x14ac:dyDescent="0.2">
      <c r="A384" s="275" t="s">
        <v>1185</v>
      </c>
      <c r="B384" s="275">
        <v>77</v>
      </c>
      <c r="C384" s="275" t="s">
        <v>1186</v>
      </c>
      <c r="D384" s="275" t="s">
        <v>1182</v>
      </c>
      <c r="F384" s="275">
        <v>0.86099999999999999</v>
      </c>
      <c r="G384" s="275">
        <v>5</v>
      </c>
      <c r="J384" s="275">
        <v>3266</v>
      </c>
      <c r="K384" s="275">
        <v>0</v>
      </c>
      <c r="L384" s="275">
        <v>55.031517700000002</v>
      </c>
      <c r="M384" s="275">
        <v>64.694999999999993</v>
      </c>
      <c r="R384" s="275">
        <v>63.676000000000002</v>
      </c>
      <c r="S384" s="275" t="s">
        <v>682</v>
      </c>
      <c r="T384" s="275" t="s">
        <v>658</v>
      </c>
      <c r="U384" s="275" t="s">
        <v>973</v>
      </c>
      <c r="V384" s="275">
        <v>1.1056589999999999</v>
      </c>
      <c r="X384" s="275">
        <v>1.179049</v>
      </c>
    </row>
    <row r="385" spans="1:25" x14ac:dyDescent="0.2">
      <c r="A385" s="275" t="s">
        <v>1189</v>
      </c>
      <c r="B385" s="275">
        <v>78</v>
      </c>
      <c r="C385" s="275" t="s">
        <v>1190</v>
      </c>
      <c r="D385" s="275" t="s">
        <v>1191</v>
      </c>
      <c r="F385" s="275">
        <v>0.96399999999999997</v>
      </c>
      <c r="G385" s="275">
        <v>1</v>
      </c>
      <c r="H385" s="275">
        <v>2842</v>
      </c>
      <c r="I385" s="275">
        <v>2.3E-2</v>
      </c>
      <c r="L385" s="275">
        <v>8.8295106000000008</v>
      </c>
      <c r="M385" s="275">
        <v>56.054000000000002</v>
      </c>
      <c r="N385" s="275">
        <v>55.625999999999998</v>
      </c>
      <c r="O385" s="275" t="s">
        <v>651</v>
      </c>
      <c r="P385" s="275" t="s">
        <v>707</v>
      </c>
      <c r="Q385" s="275" t="s">
        <v>1192</v>
      </c>
      <c r="W385" s="275">
        <v>0.366481</v>
      </c>
      <c r="Y385" s="275">
        <v>0.73023970000000005</v>
      </c>
    </row>
    <row r="386" spans="1:25" x14ac:dyDescent="0.2">
      <c r="A386" s="275" t="s">
        <v>1189</v>
      </c>
      <c r="B386" s="275">
        <v>78</v>
      </c>
      <c r="C386" s="275" t="s">
        <v>1190</v>
      </c>
      <c r="D386" s="275" t="s">
        <v>1191</v>
      </c>
      <c r="F386" s="275">
        <v>0.96399999999999997</v>
      </c>
      <c r="G386" s="275">
        <v>2</v>
      </c>
      <c r="H386" s="275">
        <v>2842</v>
      </c>
      <c r="I386" s="275">
        <v>0</v>
      </c>
      <c r="L386" s="275">
        <v>8.8416336999999992</v>
      </c>
      <c r="M386" s="275">
        <v>56.131</v>
      </c>
      <c r="N386" s="275">
        <v>55.703000000000003</v>
      </c>
      <c r="O386" s="275" t="s">
        <v>655</v>
      </c>
      <c r="P386" s="275" t="s">
        <v>652</v>
      </c>
      <c r="Q386" s="275" t="s">
        <v>1086</v>
      </c>
      <c r="W386" s="275">
        <v>0.36647200000000002</v>
      </c>
      <c r="Y386" s="275">
        <v>0.7302227</v>
      </c>
    </row>
    <row r="387" spans="1:25" x14ac:dyDescent="0.2">
      <c r="A387" s="275" t="s">
        <v>1189</v>
      </c>
      <c r="B387" s="275">
        <v>78</v>
      </c>
      <c r="C387" s="275" t="s">
        <v>1190</v>
      </c>
      <c r="D387" s="275" t="s">
        <v>1191</v>
      </c>
      <c r="F387" s="275">
        <v>0.96399999999999997</v>
      </c>
      <c r="G387" s="275">
        <v>3</v>
      </c>
      <c r="H387" s="275">
        <v>4097</v>
      </c>
      <c r="I387" s="275">
        <v>7.5229999999999997</v>
      </c>
      <c r="L387" s="275">
        <v>13.6555369</v>
      </c>
      <c r="M387" s="275">
        <v>86.691999999999993</v>
      </c>
      <c r="N387" s="275">
        <v>86.021000000000001</v>
      </c>
      <c r="O387" s="275" t="s">
        <v>655</v>
      </c>
      <c r="P387" s="275" t="s">
        <v>652</v>
      </c>
      <c r="Q387" s="275" t="s">
        <v>1193</v>
      </c>
      <c r="W387" s="275">
        <v>0.36921900000000002</v>
      </c>
      <c r="Y387" s="275">
        <v>0.73571629999999999</v>
      </c>
    </row>
    <row r="388" spans="1:25" x14ac:dyDescent="0.2">
      <c r="A388" s="275" t="s">
        <v>1189</v>
      </c>
      <c r="B388" s="275">
        <v>78</v>
      </c>
      <c r="C388" s="275" t="s">
        <v>1190</v>
      </c>
      <c r="D388" s="275" t="s">
        <v>1191</v>
      </c>
      <c r="F388" s="275">
        <v>0.96399999999999997</v>
      </c>
      <c r="G388" s="275">
        <v>4</v>
      </c>
      <c r="J388" s="275">
        <v>2718</v>
      </c>
      <c r="K388" s="275">
        <v>-13.007</v>
      </c>
      <c r="L388" s="275">
        <v>49.103957000000001</v>
      </c>
      <c r="M388" s="275">
        <v>64.632000000000005</v>
      </c>
      <c r="R388" s="275">
        <v>63.621000000000002</v>
      </c>
      <c r="S388" s="275" t="s">
        <v>697</v>
      </c>
      <c r="T388" s="275" t="s">
        <v>910</v>
      </c>
      <c r="U388" s="275" t="s">
        <v>946</v>
      </c>
      <c r="V388" s="275">
        <v>1.091434</v>
      </c>
      <c r="X388" s="275">
        <v>1.1650529999999999</v>
      </c>
    </row>
    <row r="389" spans="1:25" x14ac:dyDescent="0.2">
      <c r="A389" s="275" t="s">
        <v>1189</v>
      </c>
      <c r="B389" s="275">
        <v>78</v>
      </c>
      <c r="C389" s="275" t="s">
        <v>1190</v>
      </c>
      <c r="D389" s="275" t="s">
        <v>1191</v>
      </c>
      <c r="F389" s="275">
        <v>0.96399999999999997</v>
      </c>
      <c r="G389" s="275">
        <v>5</v>
      </c>
      <c r="J389" s="275">
        <v>3263</v>
      </c>
      <c r="K389" s="275">
        <v>0</v>
      </c>
      <c r="L389" s="275">
        <v>49.057010200000001</v>
      </c>
      <c r="M389" s="275">
        <v>64.570999999999998</v>
      </c>
      <c r="R389" s="275">
        <v>63.554000000000002</v>
      </c>
      <c r="S389" s="275" t="s">
        <v>633</v>
      </c>
      <c r="T389" s="275" t="s">
        <v>676</v>
      </c>
      <c r="U389" s="275" t="s">
        <v>979</v>
      </c>
      <c r="V389" s="275">
        <v>1.1056589999999999</v>
      </c>
      <c r="X389" s="275">
        <v>1.1790232</v>
      </c>
    </row>
    <row r="390" spans="1:25" x14ac:dyDescent="0.2">
      <c r="A390" s="275" t="s">
        <v>1194</v>
      </c>
      <c r="B390" s="275">
        <v>79</v>
      </c>
      <c r="C390" s="275" t="s">
        <v>1195</v>
      </c>
      <c r="D390" s="275" t="s">
        <v>1191</v>
      </c>
      <c r="F390" s="275">
        <v>1.0129999999999999</v>
      </c>
      <c r="G390" s="275">
        <v>1</v>
      </c>
      <c r="H390" s="275">
        <v>2838</v>
      </c>
      <c r="I390" s="275">
        <v>-8.9999999999999993E-3</v>
      </c>
      <c r="L390" s="275">
        <v>8.3918429999999997</v>
      </c>
      <c r="M390" s="275">
        <v>55.982999999999997</v>
      </c>
      <c r="N390" s="275">
        <v>55.557000000000002</v>
      </c>
      <c r="O390" s="275" t="s">
        <v>651</v>
      </c>
      <c r="P390" s="275" t="s">
        <v>1101</v>
      </c>
      <c r="Q390" s="275" t="s">
        <v>1138</v>
      </c>
      <c r="W390" s="275">
        <v>0.36646899999999999</v>
      </c>
      <c r="Y390" s="275">
        <v>0.7302014</v>
      </c>
    </row>
    <row r="391" spans="1:25" x14ac:dyDescent="0.2">
      <c r="A391" s="275" t="s">
        <v>1194</v>
      </c>
      <c r="B391" s="275">
        <v>79</v>
      </c>
      <c r="C391" s="275" t="s">
        <v>1195</v>
      </c>
      <c r="D391" s="275" t="s">
        <v>1191</v>
      </c>
      <c r="F391" s="275">
        <v>1.0129999999999999</v>
      </c>
      <c r="G391" s="275">
        <v>2</v>
      </c>
      <c r="H391" s="275">
        <v>2838</v>
      </c>
      <c r="I391" s="275">
        <v>0</v>
      </c>
      <c r="L391" s="275">
        <v>8.3875089000000003</v>
      </c>
      <c r="M391" s="275">
        <v>55.954000000000001</v>
      </c>
      <c r="N391" s="275">
        <v>55.527999999999999</v>
      </c>
      <c r="O391" s="275" t="s">
        <v>655</v>
      </c>
      <c r="P391" s="275" t="s">
        <v>652</v>
      </c>
      <c r="Q391" s="275" t="s">
        <v>1196</v>
      </c>
      <c r="W391" s="275">
        <v>0.36647200000000002</v>
      </c>
      <c r="Y391" s="275">
        <v>0.73020790000000002</v>
      </c>
    </row>
    <row r="392" spans="1:25" x14ac:dyDescent="0.2">
      <c r="A392" s="275" t="s">
        <v>1194</v>
      </c>
      <c r="B392" s="275">
        <v>79</v>
      </c>
      <c r="C392" s="275" t="s">
        <v>1195</v>
      </c>
      <c r="D392" s="275" t="s">
        <v>1191</v>
      </c>
      <c r="F392" s="275">
        <v>1.0129999999999999</v>
      </c>
      <c r="G392" s="275">
        <v>3</v>
      </c>
      <c r="H392" s="275">
        <v>4292</v>
      </c>
      <c r="I392" s="275">
        <v>7.4980000000000002</v>
      </c>
      <c r="L392" s="275">
        <v>13.5632096</v>
      </c>
      <c r="M392" s="275">
        <v>90.481999999999999</v>
      </c>
      <c r="N392" s="275">
        <v>89.781999999999996</v>
      </c>
      <c r="O392" s="275" t="s">
        <v>655</v>
      </c>
      <c r="P392" s="275" t="s">
        <v>652</v>
      </c>
      <c r="Q392" s="275" t="s">
        <v>1197</v>
      </c>
      <c r="W392" s="275">
        <v>0.36920999999999998</v>
      </c>
      <c r="Y392" s="275">
        <v>0.73568279999999997</v>
      </c>
    </row>
    <row r="393" spans="1:25" x14ac:dyDescent="0.2">
      <c r="A393" s="275" t="s">
        <v>1194</v>
      </c>
      <c r="B393" s="275">
        <v>79</v>
      </c>
      <c r="C393" s="275" t="s">
        <v>1195</v>
      </c>
      <c r="D393" s="275" t="s">
        <v>1191</v>
      </c>
      <c r="F393" s="275">
        <v>1.0129999999999999</v>
      </c>
      <c r="G393" s="275">
        <v>4</v>
      </c>
      <c r="J393" s="275">
        <v>2833</v>
      </c>
      <c r="K393" s="275">
        <v>-12.997</v>
      </c>
      <c r="L393" s="275">
        <v>48.780280400000002</v>
      </c>
      <c r="M393" s="275">
        <v>67.47</v>
      </c>
      <c r="R393" s="275">
        <v>66.414000000000001</v>
      </c>
      <c r="S393" s="275" t="s">
        <v>697</v>
      </c>
      <c r="T393" s="275" t="s">
        <v>1018</v>
      </c>
      <c r="U393" s="275" t="s">
        <v>946</v>
      </c>
      <c r="V393" s="275">
        <v>1.091445</v>
      </c>
      <c r="X393" s="275">
        <v>1.1650685000000001</v>
      </c>
    </row>
    <row r="394" spans="1:25" x14ac:dyDescent="0.2">
      <c r="A394" s="275" t="s">
        <v>1194</v>
      </c>
      <c r="B394" s="275">
        <v>79</v>
      </c>
      <c r="C394" s="275" t="s">
        <v>1195</v>
      </c>
      <c r="D394" s="275" t="s">
        <v>1191</v>
      </c>
      <c r="F394" s="275">
        <v>1.0129999999999999</v>
      </c>
      <c r="G394" s="275">
        <v>5</v>
      </c>
      <c r="J394" s="275">
        <v>3261</v>
      </c>
      <c r="K394" s="275">
        <v>0</v>
      </c>
      <c r="L394" s="275">
        <v>46.661650100000003</v>
      </c>
      <c r="M394" s="275">
        <v>64.540000000000006</v>
      </c>
      <c r="R394" s="275">
        <v>63.523000000000003</v>
      </c>
      <c r="S394" s="275" t="s">
        <v>633</v>
      </c>
      <c r="T394" s="275" t="s">
        <v>813</v>
      </c>
      <c r="U394" s="275" t="s">
        <v>960</v>
      </c>
      <c r="V394" s="275">
        <v>1.1056589999999999</v>
      </c>
      <c r="X394" s="275">
        <v>1.1790290999999999</v>
      </c>
    </row>
    <row r="395" spans="1:25" x14ac:dyDescent="0.2">
      <c r="A395" s="275" t="s">
        <v>1198</v>
      </c>
      <c r="B395" s="275">
        <v>80</v>
      </c>
      <c r="C395" s="275" t="s">
        <v>1199</v>
      </c>
      <c r="D395" s="275" t="s">
        <v>1200</v>
      </c>
      <c r="F395" s="275">
        <v>1.0249999999999999</v>
      </c>
      <c r="G395" s="275">
        <v>1</v>
      </c>
      <c r="H395" s="275">
        <v>2833</v>
      </c>
      <c r="I395" s="275">
        <v>1E-3</v>
      </c>
      <c r="L395" s="275">
        <v>8.2834195000000008</v>
      </c>
      <c r="M395" s="275">
        <v>55.914999999999999</v>
      </c>
      <c r="N395" s="275">
        <v>55.488</v>
      </c>
      <c r="O395" s="275" t="s">
        <v>651</v>
      </c>
      <c r="P395" s="275" t="s">
        <v>707</v>
      </c>
      <c r="Q395" s="275" t="s">
        <v>1201</v>
      </c>
      <c r="W395" s="275">
        <v>0.36647200000000002</v>
      </c>
      <c r="Y395" s="275">
        <v>0.73023159999999998</v>
      </c>
    </row>
    <row r="396" spans="1:25" x14ac:dyDescent="0.2">
      <c r="A396" s="275" t="s">
        <v>1198</v>
      </c>
      <c r="B396" s="275">
        <v>80</v>
      </c>
      <c r="C396" s="275" t="s">
        <v>1199</v>
      </c>
      <c r="D396" s="275" t="s">
        <v>1200</v>
      </c>
      <c r="F396" s="275">
        <v>1.0249999999999999</v>
      </c>
      <c r="G396" s="275">
        <v>2</v>
      </c>
      <c r="H396" s="275">
        <v>2835</v>
      </c>
      <c r="I396" s="275">
        <v>0</v>
      </c>
      <c r="L396" s="275">
        <v>8.2839428000000002</v>
      </c>
      <c r="M396" s="275">
        <v>55.917999999999999</v>
      </c>
      <c r="N396" s="275">
        <v>55.491999999999997</v>
      </c>
      <c r="O396" s="275" t="s">
        <v>655</v>
      </c>
      <c r="P396" s="275" t="s">
        <v>652</v>
      </c>
      <c r="Q396" s="275" t="s">
        <v>1064</v>
      </c>
      <c r="W396" s="275">
        <v>0.36647200000000002</v>
      </c>
      <c r="Y396" s="275">
        <v>0.73023110000000002</v>
      </c>
    </row>
    <row r="397" spans="1:25" x14ac:dyDescent="0.2">
      <c r="A397" s="275" t="s">
        <v>1198</v>
      </c>
      <c r="B397" s="275">
        <v>80</v>
      </c>
      <c r="C397" s="275" t="s">
        <v>1199</v>
      </c>
      <c r="D397" s="275" t="s">
        <v>1200</v>
      </c>
      <c r="F397" s="275">
        <v>1.0249999999999999</v>
      </c>
      <c r="G397" s="275">
        <v>3</v>
      </c>
      <c r="H397" s="275">
        <v>4450</v>
      </c>
      <c r="I397" s="275">
        <v>8.3629999999999995</v>
      </c>
      <c r="L397" s="275">
        <v>13.9081265</v>
      </c>
      <c r="M397" s="275">
        <v>93.882999999999996</v>
      </c>
      <c r="N397" s="275">
        <v>93.155000000000001</v>
      </c>
      <c r="O397" s="275" t="s">
        <v>655</v>
      </c>
      <c r="P397" s="275" t="s">
        <v>652</v>
      </c>
      <c r="Q397" s="275" t="s">
        <v>1034</v>
      </c>
      <c r="W397" s="275">
        <v>0.36952600000000002</v>
      </c>
      <c r="Y397" s="275">
        <v>0.73633839999999995</v>
      </c>
    </row>
    <row r="398" spans="1:25" x14ac:dyDescent="0.2">
      <c r="A398" s="275" t="s">
        <v>1198</v>
      </c>
      <c r="B398" s="275">
        <v>80</v>
      </c>
      <c r="C398" s="275" t="s">
        <v>1199</v>
      </c>
      <c r="D398" s="275" t="s">
        <v>1200</v>
      </c>
      <c r="F398" s="275">
        <v>1.0249999999999999</v>
      </c>
      <c r="G398" s="275">
        <v>4</v>
      </c>
      <c r="J398" s="275">
        <v>2852</v>
      </c>
      <c r="K398" s="275">
        <v>-12.228</v>
      </c>
      <c r="L398" s="275">
        <v>48.651664699999998</v>
      </c>
      <c r="M398" s="275">
        <v>68.088999999999999</v>
      </c>
      <c r="R398" s="275">
        <v>67.022999999999996</v>
      </c>
      <c r="S398" s="275" t="s">
        <v>697</v>
      </c>
      <c r="T398" s="275" t="s">
        <v>1018</v>
      </c>
      <c r="U398" s="275" t="s">
        <v>920</v>
      </c>
      <c r="V398" s="275">
        <v>1.0922860000000001</v>
      </c>
      <c r="X398" s="275">
        <v>1.1658389</v>
      </c>
    </row>
    <row r="399" spans="1:25" x14ac:dyDescent="0.2">
      <c r="A399" s="275" t="s">
        <v>1198</v>
      </c>
      <c r="B399" s="275">
        <v>80</v>
      </c>
      <c r="C399" s="275" t="s">
        <v>1199</v>
      </c>
      <c r="D399" s="275" t="s">
        <v>1200</v>
      </c>
      <c r="F399" s="275">
        <v>1.0249999999999999</v>
      </c>
      <c r="G399" s="275">
        <v>5</v>
      </c>
      <c r="J399" s="275">
        <v>3265</v>
      </c>
      <c r="K399" s="275">
        <v>0</v>
      </c>
      <c r="L399" s="275">
        <v>46.1270156</v>
      </c>
      <c r="M399" s="275">
        <v>64.555999999999997</v>
      </c>
      <c r="R399" s="275">
        <v>63.539000000000001</v>
      </c>
      <c r="S399" s="275" t="s">
        <v>647</v>
      </c>
      <c r="T399" s="275" t="s">
        <v>813</v>
      </c>
      <c r="U399" s="275" t="s">
        <v>960</v>
      </c>
      <c r="V399" s="275">
        <v>1.1056589999999999</v>
      </c>
      <c r="X399" s="275">
        <v>1.178955</v>
      </c>
    </row>
    <row r="400" spans="1:25" x14ac:dyDescent="0.2">
      <c r="A400" s="275" t="s">
        <v>1202</v>
      </c>
      <c r="B400" s="275">
        <v>81</v>
      </c>
      <c r="C400" s="275" t="s">
        <v>1203</v>
      </c>
      <c r="D400" s="275" t="s">
        <v>1200</v>
      </c>
      <c r="F400" s="275">
        <v>1.0329999999999999</v>
      </c>
      <c r="G400" s="275">
        <v>1</v>
      </c>
      <c r="H400" s="275">
        <v>2835</v>
      </c>
      <c r="I400" s="275">
        <v>-1E-3</v>
      </c>
      <c r="L400" s="275">
        <v>8.2272920999999997</v>
      </c>
      <c r="M400" s="275">
        <v>55.969000000000001</v>
      </c>
      <c r="N400" s="275">
        <v>55.542000000000002</v>
      </c>
      <c r="O400" s="275" t="s">
        <v>651</v>
      </c>
      <c r="P400" s="275" t="s">
        <v>1101</v>
      </c>
      <c r="Q400" s="275" t="s">
        <v>1050</v>
      </c>
      <c r="W400" s="275">
        <v>0.36647200000000002</v>
      </c>
      <c r="Y400" s="275">
        <v>0.73016979999999998</v>
      </c>
    </row>
    <row r="401" spans="1:25" x14ac:dyDescent="0.2">
      <c r="A401" s="275" t="s">
        <v>1202</v>
      </c>
      <c r="B401" s="275">
        <v>81</v>
      </c>
      <c r="C401" s="275" t="s">
        <v>1203</v>
      </c>
      <c r="D401" s="275" t="s">
        <v>1200</v>
      </c>
      <c r="F401" s="275">
        <v>1.0329999999999999</v>
      </c>
      <c r="G401" s="275">
        <v>2</v>
      </c>
      <c r="H401" s="275">
        <v>2835</v>
      </c>
      <c r="I401" s="275">
        <v>0</v>
      </c>
      <c r="L401" s="275">
        <v>8.2204674000000004</v>
      </c>
      <c r="M401" s="275">
        <v>55.923000000000002</v>
      </c>
      <c r="N401" s="275">
        <v>55.497</v>
      </c>
      <c r="O401" s="275" t="s">
        <v>655</v>
      </c>
      <c r="P401" s="275" t="s">
        <v>707</v>
      </c>
      <c r="Q401" s="275" t="s">
        <v>1204</v>
      </c>
      <c r="W401" s="275">
        <v>0.36647200000000002</v>
      </c>
      <c r="Y401" s="275">
        <v>0.73017049999999994</v>
      </c>
    </row>
    <row r="402" spans="1:25" x14ac:dyDescent="0.2">
      <c r="A402" s="275" t="s">
        <v>1202</v>
      </c>
      <c r="B402" s="275">
        <v>81</v>
      </c>
      <c r="C402" s="275" t="s">
        <v>1203</v>
      </c>
      <c r="D402" s="275" t="s">
        <v>1200</v>
      </c>
      <c r="F402" s="275">
        <v>1.0329999999999999</v>
      </c>
      <c r="G402" s="275">
        <v>3</v>
      </c>
      <c r="H402" s="275">
        <v>4471</v>
      </c>
      <c r="I402" s="275">
        <v>8.3930000000000007</v>
      </c>
      <c r="L402" s="275">
        <v>13.8794866</v>
      </c>
      <c r="M402" s="275">
        <v>94.421000000000006</v>
      </c>
      <c r="N402" s="275">
        <v>93.688999999999993</v>
      </c>
      <c r="O402" s="275" t="s">
        <v>655</v>
      </c>
      <c r="P402" s="275" t="s">
        <v>652</v>
      </c>
      <c r="Q402" s="275" t="s">
        <v>1179</v>
      </c>
      <c r="W402" s="275">
        <v>0.36953599999999998</v>
      </c>
      <c r="Y402" s="275">
        <v>0.73629880000000003</v>
      </c>
    </row>
    <row r="403" spans="1:25" x14ac:dyDescent="0.2">
      <c r="A403" s="275" t="s">
        <v>1202</v>
      </c>
      <c r="B403" s="275">
        <v>81</v>
      </c>
      <c r="C403" s="275" t="s">
        <v>1203</v>
      </c>
      <c r="D403" s="275" t="s">
        <v>1200</v>
      </c>
      <c r="F403" s="275">
        <v>1.0329999999999999</v>
      </c>
      <c r="G403" s="275">
        <v>4</v>
      </c>
      <c r="J403" s="275">
        <v>2873</v>
      </c>
      <c r="K403" s="275">
        <v>-12.223000000000001</v>
      </c>
      <c r="L403" s="275">
        <v>48.622262300000003</v>
      </c>
      <c r="M403" s="275">
        <v>68.578999999999994</v>
      </c>
      <c r="R403" s="275">
        <v>67.504999999999995</v>
      </c>
      <c r="S403" s="275" t="s">
        <v>739</v>
      </c>
      <c r="T403" s="275" t="s">
        <v>1018</v>
      </c>
      <c r="U403" s="275" t="s">
        <v>920</v>
      </c>
      <c r="V403" s="275">
        <v>1.0922909999999999</v>
      </c>
      <c r="X403" s="275">
        <v>1.1659538</v>
      </c>
    </row>
    <row r="404" spans="1:25" x14ac:dyDescent="0.2">
      <c r="A404" s="275" t="s">
        <v>1202</v>
      </c>
      <c r="B404" s="275">
        <v>81</v>
      </c>
      <c r="C404" s="275" t="s">
        <v>1203</v>
      </c>
      <c r="D404" s="275" t="s">
        <v>1200</v>
      </c>
      <c r="F404" s="275">
        <v>1.0329999999999999</v>
      </c>
      <c r="G404" s="275">
        <v>5</v>
      </c>
      <c r="J404" s="275">
        <v>3253</v>
      </c>
      <c r="K404" s="275">
        <v>0</v>
      </c>
      <c r="L404" s="275">
        <v>45.720186300000002</v>
      </c>
      <c r="M404" s="275">
        <v>64.486000000000004</v>
      </c>
      <c r="R404" s="275">
        <v>63.47</v>
      </c>
      <c r="S404" s="275" t="s">
        <v>647</v>
      </c>
      <c r="T404" s="275" t="s">
        <v>813</v>
      </c>
      <c r="U404" s="275" t="s">
        <v>960</v>
      </c>
      <c r="V404" s="275">
        <v>1.1056589999999999</v>
      </c>
      <c r="X404" s="275">
        <v>1.1790639999999999</v>
      </c>
    </row>
    <row r="405" spans="1:25" x14ac:dyDescent="0.2">
      <c r="A405" s="275" t="s">
        <v>555</v>
      </c>
      <c r="B405" s="275">
        <v>82</v>
      </c>
      <c r="C405" s="275" t="s">
        <v>552</v>
      </c>
      <c r="D405" s="275" t="s">
        <v>374</v>
      </c>
      <c r="F405" s="275">
        <v>0.74</v>
      </c>
      <c r="G405" s="275">
        <v>1</v>
      </c>
      <c r="H405" s="275">
        <v>2828</v>
      </c>
      <c r="I405" s="275">
        <v>0.03</v>
      </c>
      <c r="L405" s="275">
        <v>11.458929700000001</v>
      </c>
      <c r="M405" s="275">
        <v>55.843000000000004</v>
      </c>
      <c r="N405" s="275">
        <v>55.417000000000002</v>
      </c>
      <c r="O405" s="275" t="s">
        <v>651</v>
      </c>
      <c r="P405" s="275" t="s">
        <v>707</v>
      </c>
      <c r="Q405" s="275" t="s">
        <v>1205</v>
      </c>
      <c r="W405" s="275">
        <v>0.366483</v>
      </c>
      <c r="Y405" s="275">
        <v>0.73039189999999998</v>
      </c>
    </row>
    <row r="406" spans="1:25" x14ac:dyDescent="0.2">
      <c r="A406" s="275" t="s">
        <v>555</v>
      </c>
      <c r="B406" s="275">
        <v>82</v>
      </c>
      <c r="C406" s="275" t="s">
        <v>552</v>
      </c>
      <c r="D406" s="275" t="s">
        <v>374</v>
      </c>
      <c r="F406" s="275">
        <v>0.74</v>
      </c>
      <c r="G406" s="275">
        <v>2</v>
      </c>
      <c r="H406" s="275">
        <v>2831</v>
      </c>
      <c r="I406" s="275">
        <v>0</v>
      </c>
      <c r="L406" s="275">
        <v>11.457302</v>
      </c>
      <c r="M406" s="275">
        <v>55.835000000000001</v>
      </c>
      <c r="N406" s="275">
        <v>55.408999999999999</v>
      </c>
      <c r="O406" s="275" t="s">
        <v>655</v>
      </c>
      <c r="P406" s="275" t="s">
        <v>652</v>
      </c>
      <c r="Q406" s="275" t="s">
        <v>1070</v>
      </c>
      <c r="W406" s="275">
        <v>0.36647200000000002</v>
      </c>
      <c r="Y406" s="275">
        <v>0.73037030000000003</v>
      </c>
    </row>
    <row r="407" spans="1:25" x14ac:dyDescent="0.2">
      <c r="A407" s="275" t="s">
        <v>555</v>
      </c>
      <c r="B407" s="275">
        <v>82</v>
      </c>
      <c r="C407" s="275" t="s">
        <v>552</v>
      </c>
      <c r="D407" s="275" t="s">
        <v>374</v>
      </c>
      <c r="F407" s="275">
        <v>0.74</v>
      </c>
      <c r="G407" s="275">
        <v>3</v>
      </c>
      <c r="H407" s="275">
        <v>2093</v>
      </c>
      <c r="I407" s="275">
        <v>-4.0570000000000004</v>
      </c>
      <c r="L407" s="275">
        <v>9.2416061999999997</v>
      </c>
      <c r="M407" s="275">
        <v>45.036999999999999</v>
      </c>
      <c r="N407" s="275">
        <v>44.694000000000003</v>
      </c>
      <c r="O407" s="275" t="s">
        <v>655</v>
      </c>
      <c r="P407" s="275" t="s">
        <v>652</v>
      </c>
      <c r="Q407" s="275" t="s">
        <v>1206</v>
      </c>
      <c r="W407" s="275">
        <v>0.36499100000000001</v>
      </c>
      <c r="Y407" s="275">
        <v>0.72740729999999998</v>
      </c>
    </row>
    <row r="408" spans="1:25" x14ac:dyDescent="0.2">
      <c r="A408" s="275" t="s">
        <v>555</v>
      </c>
      <c r="B408" s="275">
        <v>82</v>
      </c>
      <c r="C408" s="275" t="s">
        <v>552</v>
      </c>
      <c r="D408" s="275" t="s">
        <v>374</v>
      </c>
      <c r="F408" s="275">
        <v>0.74</v>
      </c>
      <c r="G408" s="275">
        <v>4</v>
      </c>
      <c r="J408" s="275">
        <v>1727</v>
      </c>
      <c r="K408" s="275">
        <v>-14.420999999999999</v>
      </c>
      <c r="L408" s="275">
        <v>40.241064799999997</v>
      </c>
      <c r="M408" s="275">
        <v>40.658999999999999</v>
      </c>
      <c r="R408" s="275">
        <v>40.023000000000003</v>
      </c>
      <c r="S408" s="275" t="s">
        <v>697</v>
      </c>
      <c r="T408" s="275" t="s">
        <v>1018</v>
      </c>
      <c r="U408" s="275" t="s">
        <v>946</v>
      </c>
      <c r="V408" s="275">
        <v>1.089888</v>
      </c>
      <c r="X408" s="275">
        <v>1.1636831999999999</v>
      </c>
    </row>
    <row r="409" spans="1:25" x14ac:dyDescent="0.2">
      <c r="A409" s="275" t="s">
        <v>555</v>
      </c>
      <c r="B409" s="275">
        <v>82</v>
      </c>
      <c r="C409" s="275" t="s">
        <v>552</v>
      </c>
      <c r="D409" s="275" t="s">
        <v>374</v>
      </c>
      <c r="F409" s="275">
        <v>0.74</v>
      </c>
      <c r="G409" s="275">
        <v>5</v>
      </c>
      <c r="J409" s="275">
        <v>3249</v>
      </c>
      <c r="K409" s="275">
        <v>0</v>
      </c>
      <c r="L409" s="275">
        <v>63.639645199999997</v>
      </c>
      <c r="M409" s="275">
        <v>64.301000000000002</v>
      </c>
      <c r="R409" s="275">
        <v>63.287999999999997</v>
      </c>
      <c r="S409" s="275" t="s">
        <v>681</v>
      </c>
      <c r="T409" s="275" t="s">
        <v>682</v>
      </c>
      <c r="U409" s="275" t="s">
        <v>649</v>
      </c>
      <c r="V409" s="275">
        <v>1.1056589999999999</v>
      </c>
      <c r="X409" s="275">
        <v>1.1791917999999999</v>
      </c>
    </row>
    <row r="410" spans="1:25" x14ac:dyDescent="0.2">
      <c r="A410" s="275" t="s">
        <v>556</v>
      </c>
      <c r="B410" s="275">
        <v>83</v>
      </c>
      <c r="C410" s="275" t="s">
        <v>554</v>
      </c>
      <c r="D410" s="275" t="s">
        <v>374</v>
      </c>
      <c r="F410" s="275">
        <v>0.77400000000000002</v>
      </c>
      <c r="G410" s="275">
        <v>1</v>
      </c>
      <c r="H410" s="275">
        <v>2829</v>
      </c>
      <c r="I410" s="275">
        <v>1.2999999999999999E-2</v>
      </c>
      <c r="L410" s="275">
        <v>10.9492437</v>
      </c>
      <c r="M410" s="275">
        <v>55.811</v>
      </c>
      <c r="N410" s="275">
        <v>55.384999999999998</v>
      </c>
      <c r="O410" s="275" t="s">
        <v>655</v>
      </c>
      <c r="P410" s="275" t="s">
        <v>652</v>
      </c>
      <c r="Q410" s="275" t="s">
        <v>1088</v>
      </c>
      <c r="W410" s="275">
        <v>0.366477</v>
      </c>
      <c r="Y410" s="275">
        <v>0.73022480000000001</v>
      </c>
    </row>
    <row r="411" spans="1:25" x14ac:dyDescent="0.2">
      <c r="A411" s="275" t="s">
        <v>556</v>
      </c>
      <c r="B411" s="275">
        <v>83</v>
      </c>
      <c r="C411" s="275" t="s">
        <v>554</v>
      </c>
      <c r="D411" s="275" t="s">
        <v>374</v>
      </c>
      <c r="F411" s="275">
        <v>0.77400000000000002</v>
      </c>
      <c r="G411" s="275">
        <v>2</v>
      </c>
      <c r="H411" s="275">
        <v>2829</v>
      </c>
      <c r="I411" s="275">
        <v>0</v>
      </c>
      <c r="L411" s="275">
        <v>10.946187</v>
      </c>
      <c r="M411" s="275">
        <v>55.795000000000002</v>
      </c>
      <c r="N411" s="275">
        <v>55.37</v>
      </c>
      <c r="O411" s="275" t="s">
        <v>612</v>
      </c>
      <c r="P411" s="275" t="s">
        <v>652</v>
      </c>
      <c r="Q411" s="275" t="s">
        <v>1090</v>
      </c>
      <c r="W411" s="275">
        <v>0.36647200000000002</v>
      </c>
      <c r="Y411" s="275">
        <v>0.73021499999999995</v>
      </c>
    </row>
    <row r="412" spans="1:25" x14ac:dyDescent="0.2">
      <c r="A412" s="275" t="s">
        <v>556</v>
      </c>
      <c r="B412" s="275">
        <v>83</v>
      </c>
      <c r="C412" s="275" t="s">
        <v>554</v>
      </c>
      <c r="D412" s="275" t="s">
        <v>374</v>
      </c>
      <c r="F412" s="275">
        <v>0.77400000000000002</v>
      </c>
      <c r="G412" s="275">
        <v>3</v>
      </c>
      <c r="H412" s="275">
        <v>2181</v>
      </c>
      <c r="I412" s="275">
        <v>-4.0369999999999999</v>
      </c>
      <c r="L412" s="275">
        <v>9.1831738000000005</v>
      </c>
      <c r="M412" s="275">
        <v>46.808999999999997</v>
      </c>
      <c r="N412" s="275">
        <v>46.451999999999998</v>
      </c>
      <c r="O412" s="275" t="s">
        <v>612</v>
      </c>
      <c r="P412" s="275" t="s">
        <v>669</v>
      </c>
      <c r="Q412" s="275" t="s">
        <v>1207</v>
      </c>
      <c r="W412" s="275">
        <v>0.36499799999999999</v>
      </c>
      <c r="Y412" s="275">
        <v>0.72726729999999995</v>
      </c>
    </row>
    <row r="413" spans="1:25" x14ac:dyDescent="0.2">
      <c r="A413" s="275" t="s">
        <v>556</v>
      </c>
      <c r="B413" s="275">
        <v>83</v>
      </c>
      <c r="C413" s="275" t="s">
        <v>554</v>
      </c>
      <c r="D413" s="275" t="s">
        <v>374</v>
      </c>
      <c r="F413" s="275">
        <v>0.77400000000000002</v>
      </c>
      <c r="G413" s="275">
        <v>4</v>
      </c>
      <c r="J413" s="275">
        <v>1802</v>
      </c>
      <c r="K413" s="275">
        <v>-14.391999999999999</v>
      </c>
      <c r="L413" s="275">
        <v>40.067090299999997</v>
      </c>
      <c r="M413" s="275">
        <v>42.343000000000004</v>
      </c>
      <c r="R413" s="275">
        <v>41.680999999999997</v>
      </c>
      <c r="S413" s="275" t="s">
        <v>697</v>
      </c>
      <c r="T413" s="275" t="s">
        <v>910</v>
      </c>
      <c r="U413" s="275" t="s">
        <v>951</v>
      </c>
      <c r="V413" s="275">
        <v>1.08992</v>
      </c>
      <c r="X413" s="275">
        <v>1.1636785999999999</v>
      </c>
    </row>
    <row r="414" spans="1:25" x14ac:dyDescent="0.2">
      <c r="A414" s="275" t="s">
        <v>556</v>
      </c>
      <c r="B414" s="275">
        <v>83</v>
      </c>
      <c r="C414" s="275" t="s">
        <v>554</v>
      </c>
      <c r="D414" s="275" t="s">
        <v>374</v>
      </c>
      <c r="F414" s="275">
        <v>0.77400000000000002</v>
      </c>
      <c r="G414" s="275">
        <v>5</v>
      </c>
      <c r="J414" s="275">
        <v>3246</v>
      </c>
      <c r="K414" s="275">
        <v>0</v>
      </c>
      <c r="L414" s="275">
        <v>60.897117700000003</v>
      </c>
      <c r="M414" s="275">
        <v>64.356999999999999</v>
      </c>
      <c r="R414" s="275">
        <v>63.343000000000004</v>
      </c>
      <c r="S414" s="275" t="s">
        <v>681</v>
      </c>
      <c r="T414" s="275" t="s">
        <v>633</v>
      </c>
      <c r="U414" s="275" t="s">
        <v>649</v>
      </c>
      <c r="V414" s="275">
        <v>1.1056589999999999</v>
      </c>
      <c r="X414" s="275">
        <v>1.1791412999999999</v>
      </c>
    </row>
    <row r="415" spans="1:25" x14ac:dyDescent="0.2">
      <c r="A415" s="275" t="s">
        <v>569</v>
      </c>
      <c r="B415" s="275">
        <v>84</v>
      </c>
      <c r="C415" s="275" t="s">
        <v>566</v>
      </c>
      <c r="D415" s="275" t="s">
        <v>391</v>
      </c>
      <c r="F415" s="275">
        <v>0.76700000000000002</v>
      </c>
      <c r="G415" s="275">
        <v>1</v>
      </c>
      <c r="H415" s="275">
        <v>2825</v>
      </c>
      <c r="I415" s="275">
        <v>-2.5999999999999999E-2</v>
      </c>
      <c r="L415" s="275">
        <v>11.029825600000001</v>
      </c>
      <c r="M415" s="275">
        <v>55.713000000000001</v>
      </c>
      <c r="N415" s="275">
        <v>55.287999999999997</v>
      </c>
      <c r="O415" s="275" t="s">
        <v>655</v>
      </c>
      <c r="P415" s="275" t="s">
        <v>652</v>
      </c>
      <c r="Q415" s="275" t="s">
        <v>1208</v>
      </c>
      <c r="W415" s="275">
        <v>0.36646299999999998</v>
      </c>
      <c r="Y415" s="275">
        <v>0.73020560000000001</v>
      </c>
    </row>
    <row r="416" spans="1:25" x14ac:dyDescent="0.2">
      <c r="A416" s="275" t="s">
        <v>569</v>
      </c>
      <c r="B416" s="275">
        <v>84</v>
      </c>
      <c r="C416" s="275" t="s">
        <v>566</v>
      </c>
      <c r="D416" s="275" t="s">
        <v>391</v>
      </c>
      <c r="F416" s="275">
        <v>0.76700000000000002</v>
      </c>
      <c r="G416" s="275">
        <v>2</v>
      </c>
      <c r="H416" s="275">
        <v>2825</v>
      </c>
      <c r="I416" s="275">
        <v>0</v>
      </c>
      <c r="L416" s="275">
        <v>11.0341589</v>
      </c>
      <c r="M416" s="275">
        <v>55.734999999999999</v>
      </c>
      <c r="N416" s="275">
        <v>55.31</v>
      </c>
      <c r="O416" s="275" t="s">
        <v>612</v>
      </c>
      <c r="P416" s="275" t="s">
        <v>669</v>
      </c>
      <c r="Q416" s="275" t="s">
        <v>1032</v>
      </c>
      <c r="W416" s="275">
        <v>0.36647200000000002</v>
      </c>
      <c r="Y416" s="275">
        <v>0.73022430000000005</v>
      </c>
    </row>
    <row r="417" spans="1:25" x14ac:dyDescent="0.2">
      <c r="A417" s="275" t="s">
        <v>569</v>
      </c>
      <c r="B417" s="275">
        <v>84</v>
      </c>
      <c r="C417" s="275" t="s">
        <v>566</v>
      </c>
      <c r="D417" s="275" t="s">
        <v>391</v>
      </c>
      <c r="F417" s="275">
        <v>0.76700000000000002</v>
      </c>
      <c r="G417" s="275">
        <v>3</v>
      </c>
      <c r="H417" s="275">
        <v>2369</v>
      </c>
      <c r="I417" s="275">
        <v>28.41</v>
      </c>
      <c r="L417" s="275">
        <v>10.0390215</v>
      </c>
      <c r="M417" s="275">
        <v>50.707999999999998</v>
      </c>
      <c r="N417" s="275">
        <v>50.31</v>
      </c>
      <c r="O417" s="275" t="s">
        <v>612</v>
      </c>
      <c r="P417" s="275" t="s">
        <v>669</v>
      </c>
      <c r="Q417" s="275" t="s">
        <v>1110</v>
      </c>
      <c r="W417" s="275">
        <v>0.37684400000000001</v>
      </c>
      <c r="Y417" s="275">
        <v>0.75096989999999997</v>
      </c>
    </row>
    <row r="418" spans="1:25" x14ac:dyDescent="0.2">
      <c r="A418" s="275" t="s">
        <v>569</v>
      </c>
      <c r="B418" s="275">
        <v>84</v>
      </c>
      <c r="C418" s="275" t="s">
        <v>566</v>
      </c>
      <c r="D418" s="275" t="s">
        <v>391</v>
      </c>
      <c r="F418" s="275">
        <v>0.76700000000000002</v>
      </c>
      <c r="G418" s="275">
        <v>4</v>
      </c>
      <c r="J418" s="275">
        <v>1948</v>
      </c>
      <c r="K418" s="275">
        <v>37.542000000000002</v>
      </c>
      <c r="L418" s="275">
        <v>43.746846099999999</v>
      </c>
      <c r="M418" s="275">
        <v>45.814</v>
      </c>
      <c r="R418" s="275">
        <v>45.072000000000003</v>
      </c>
      <c r="S418" s="275" t="s">
        <v>697</v>
      </c>
      <c r="T418" s="275" t="s">
        <v>910</v>
      </c>
      <c r="U418" s="275" t="s">
        <v>946</v>
      </c>
      <c r="V418" s="275">
        <v>1.1466909999999999</v>
      </c>
      <c r="X418" s="275">
        <v>1.2211350999999999</v>
      </c>
    </row>
    <row r="419" spans="1:25" x14ac:dyDescent="0.2">
      <c r="A419" s="275" t="s">
        <v>569</v>
      </c>
      <c r="B419" s="275">
        <v>84</v>
      </c>
      <c r="C419" s="275" t="s">
        <v>566</v>
      </c>
      <c r="D419" s="275" t="s">
        <v>391</v>
      </c>
      <c r="F419" s="275">
        <v>0.76700000000000002</v>
      </c>
      <c r="G419" s="275">
        <v>5</v>
      </c>
      <c r="J419" s="275">
        <v>3247</v>
      </c>
      <c r="K419" s="275">
        <v>0</v>
      </c>
      <c r="L419" s="275">
        <v>61.399959600000003</v>
      </c>
      <c r="M419" s="275">
        <v>64.301000000000002</v>
      </c>
      <c r="R419" s="275">
        <v>63.287999999999997</v>
      </c>
      <c r="S419" s="275" t="s">
        <v>648</v>
      </c>
      <c r="T419" s="275" t="s">
        <v>647</v>
      </c>
      <c r="U419" s="275" t="s">
        <v>809</v>
      </c>
      <c r="V419" s="275">
        <v>1.1056589999999999</v>
      </c>
      <c r="X419" s="275">
        <v>1.1794640999999999</v>
      </c>
    </row>
    <row r="420" spans="1:25" x14ac:dyDescent="0.2">
      <c r="A420" s="275" t="s">
        <v>570</v>
      </c>
      <c r="B420" s="275">
        <v>85</v>
      </c>
      <c r="C420" s="275" t="s">
        <v>568</v>
      </c>
      <c r="D420" s="275" t="s">
        <v>391</v>
      </c>
      <c r="F420" s="275">
        <v>0.73</v>
      </c>
      <c r="G420" s="275">
        <v>1</v>
      </c>
      <c r="H420" s="275">
        <v>2824</v>
      </c>
      <c r="I420" s="275">
        <v>-1.2999999999999999E-2</v>
      </c>
      <c r="L420" s="275">
        <v>11.588362800000001</v>
      </c>
      <c r="M420" s="275">
        <v>55.710999999999999</v>
      </c>
      <c r="N420" s="275">
        <v>55.286000000000001</v>
      </c>
      <c r="O420" s="275" t="s">
        <v>655</v>
      </c>
      <c r="P420" s="275" t="s">
        <v>707</v>
      </c>
      <c r="Q420" s="275" t="s">
        <v>1209</v>
      </c>
      <c r="W420" s="275">
        <v>0.36646699999999999</v>
      </c>
      <c r="Y420" s="275">
        <v>0.73018570000000005</v>
      </c>
    </row>
    <row r="421" spans="1:25" x14ac:dyDescent="0.2">
      <c r="A421" s="275" t="s">
        <v>570</v>
      </c>
      <c r="B421" s="275">
        <v>85</v>
      </c>
      <c r="C421" s="275" t="s">
        <v>568</v>
      </c>
      <c r="D421" s="275" t="s">
        <v>391</v>
      </c>
      <c r="F421" s="275">
        <v>0.73</v>
      </c>
      <c r="G421" s="275">
        <v>2</v>
      </c>
      <c r="H421" s="275">
        <v>2823</v>
      </c>
      <c r="I421" s="275">
        <v>0</v>
      </c>
      <c r="L421" s="275">
        <v>11.5823444</v>
      </c>
      <c r="M421" s="275">
        <v>55.682000000000002</v>
      </c>
      <c r="N421" s="275">
        <v>55.256999999999998</v>
      </c>
      <c r="O421" s="275" t="s">
        <v>612</v>
      </c>
      <c r="P421" s="275" t="s">
        <v>652</v>
      </c>
      <c r="Q421" s="275" t="s">
        <v>1210</v>
      </c>
      <c r="W421" s="275">
        <v>0.36647200000000002</v>
      </c>
      <c r="Y421" s="275">
        <v>0.73019540000000005</v>
      </c>
    </row>
    <row r="422" spans="1:25" x14ac:dyDescent="0.2">
      <c r="A422" s="275" t="s">
        <v>570</v>
      </c>
      <c r="B422" s="275">
        <v>85</v>
      </c>
      <c r="C422" s="275" t="s">
        <v>568</v>
      </c>
      <c r="D422" s="275" t="s">
        <v>391</v>
      </c>
      <c r="F422" s="275">
        <v>0.73</v>
      </c>
      <c r="G422" s="275">
        <v>3</v>
      </c>
      <c r="H422" s="275">
        <v>2237</v>
      </c>
      <c r="I422" s="275">
        <v>28.393999999999998</v>
      </c>
      <c r="L422" s="275">
        <v>9.9613622999999993</v>
      </c>
      <c r="M422" s="275">
        <v>47.889000000000003</v>
      </c>
      <c r="N422" s="275">
        <v>47.512</v>
      </c>
      <c r="O422" s="275" t="s">
        <v>612</v>
      </c>
      <c r="P422" s="275" t="s">
        <v>652</v>
      </c>
      <c r="Q422" s="275" t="s">
        <v>1211</v>
      </c>
      <c r="W422" s="275">
        <v>0.37683899999999998</v>
      </c>
      <c r="Y422" s="275">
        <v>0.7509287</v>
      </c>
    </row>
    <row r="423" spans="1:25" x14ac:dyDescent="0.2">
      <c r="A423" s="275" t="s">
        <v>570</v>
      </c>
      <c r="B423" s="275">
        <v>85</v>
      </c>
      <c r="C423" s="275" t="s">
        <v>568</v>
      </c>
      <c r="D423" s="275" t="s">
        <v>391</v>
      </c>
      <c r="F423" s="275">
        <v>0.73</v>
      </c>
      <c r="G423" s="275">
        <v>4</v>
      </c>
      <c r="J423" s="275">
        <v>1845</v>
      </c>
      <c r="K423" s="275">
        <v>37.529000000000003</v>
      </c>
      <c r="L423" s="275">
        <v>43.482926599999999</v>
      </c>
      <c r="M423" s="275">
        <v>43.341000000000001</v>
      </c>
      <c r="R423" s="275">
        <v>42.639000000000003</v>
      </c>
      <c r="S423" s="275" t="s">
        <v>697</v>
      </c>
      <c r="T423" s="275" t="s">
        <v>910</v>
      </c>
      <c r="U423" s="275" t="s">
        <v>951</v>
      </c>
      <c r="V423" s="275">
        <v>1.1466769999999999</v>
      </c>
      <c r="X423" s="275">
        <v>1.2211999</v>
      </c>
    </row>
    <row r="424" spans="1:25" x14ac:dyDescent="0.2">
      <c r="A424" s="275" t="s">
        <v>570</v>
      </c>
      <c r="B424" s="275">
        <v>85</v>
      </c>
      <c r="C424" s="275" t="s">
        <v>568</v>
      </c>
      <c r="D424" s="275" t="s">
        <v>391</v>
      </c>
      <c r="F424" s="275">
        <v>0.73</v>
      </c>
      <c r="G424" s="275">
        <v>5</v>
      </c>
      <c r="J424" s="275">
        <v>3239</v>
      </c>
      <c r="K424" s="275">
        <v>0</v>
      </c>
      <c r="L424" s="275">
        <v>64.3437646</v>
      </c>
      <c r="M424" s="275">
        <v>64.134</v>
      </c>
      <c r="R424" s="275">
        <v>63.122999999999998</v>
      </c>
      <c r="S424" s="275" t="s">
        <v>648</v>
      </c>
      <c r="T424" s="275" t="s">
        <v>647</v>
      </c>
      <c r="U424" s="275" t="s">
        <v>649</v>
      </c>
      <c r="V424" s="275">
        <v>1.1056589999999999</v>
      </c>
      <c r="X424" s="275">
        <v>1.1795361</v>
      </c>
    </row>
    <row r="425" spans="1:25" x14ac:dyDescent="0.2">
      <c r="A425" s="275" t="s">
        <v>541</v>
      </c>
      <c r="B425" s="275">
        <v>86</v>
      </c>
      <c r="C425" s="275" t="s">
        <v>538</v>
      </c>
      <c r="D425" s="275" t="s">
        <v>355</v>
      </c>
      <c r="F425" s="275">
        <v>0.78900000000000003</v>
      </c>
      <c r="G425" s="275">
        <v>1</v>
      </c>
      <c r="H425" s="275">
        <v>2825</v>
      </c>
      <c r="I425" s="275">
        <v>0.01</v>
      </c>
      <c r="L425" s="275">
        <v>10.7370275</v>
      </c>
      <c r="M425" s="275">
        <v>55.79</v>
      </c>
      <c r="N425" s="275">
        <v>55.363999999999997</v>
      </c>
      <c r="O425" s="275" t="s">
        <v>655</v>
      </c>
      <c r="P425" s="275" t="s">
        <v>652</v>
      </c>
      <c r="Q425" s="275" t="s">
        <v>1087</v>
      </c>
      <c r="W425" s="275">
        <v>0.36647600000000002</v>
      </c>
      <c r="Y425" s="275">
        <v>0.73020050000000003</v>
      </c>
    </row>
    <row r="426" spans="1:25" x14ac:dyDescent="0.2">
      <c r="A426" s="275" t="s">
        <v>541</v>
      </c>
      <c r="B426" s="275">
        <v>86</v>
      </c>
      <c r="C426" s="275" t="s">
        <v>538</v>
      </c>
      <c r="D426" s="275" t="s">
        <v>355</v>
      </c>
      <c r="F426" s="275">
        <v>0.78900000000000003</v>
      </c>
      <c r="G426" s="275">
        <v>2</v>
      </c>
      <c r="H426" s="275">
        <v>2824</v>
      </c>
      <c r="I426" s="275">
        <v>0</v>
      </c>
      <c r="L426" s="275">
        <v>10.725441200000001</v>
      </c>
      <c r="M426" s="275">
        <v>55.728999999999999</v>
      </c>
      <c r="N426" s="275">
        <v>55.305</v>
      </c>
      <c r="O426" s="275" t="s">
        <v>612</v>
      </c>
      <c r="P426" s="275" t="s">
        <v>669</v>
      </c>
      <c r="Q426" s="275" t="s">
        <v>1024</v>
      </c>
      <c r="W426" s="275">
        <v>0.36647200000000002</v>
      </c>
      <c r="Y426" s="275">
        <v>0.73019290000000003</v>
      </c>
    </row>
    <row r="427" spans="1:25" x14ac:dyDescent="0.2">
      <c r="A427" s="275" t="s">
        <v>541</v>
      </c>
      <c r="B427" s="275">
        <v>86</v>
      </c>
      <c r="C427" s="275" t="s">
        <v>538</v>
      </c>
      <c r="D427" s="275" t="s">
        <v>355</v>
      </c>
      <c r="F427" s="275">
        <v>0.78900000000000003</v>
      </c>
      <c r="G427" s="275">
        <v>3</v>
      </c>
      <c r="H427" s="275">
        <v>2988</v>
      </c>
      <c r="I427" s="275">
        <v>7.3540000000000001</v>
      </c>
      <c r="L427" s="275">
        <v>12.284375799999999</v>
      </c>
      <c r="M427" s="275">
        <v>63.83</v>
      </c>
      <c r="N427" s="275">
        <v>63.337000000000003</v>
      </c>
      <c r="O427" s="275" t="s">
        <v>612</v>
      </c>
      <c r="P427" s="275" t="s">
        <v>669</v>
      </c>
      <c r="Q427" s="275" t="s">
        <v>1005</v>
      </c>
      <c r="W427" s="275">
        <v>0.36915700000000001</v>
      </c>
      <c r="Y427" s="275">
        <v>0.73556279999999996</v>
      </c>
    </row>
    <row r="428" spans="1:25" x14ac:dyDescent="0.2">
      <c r="A428" s="275" t="s">
        <v>541</v>
      </c>
      <c r="B428" s="275">
        <v>86</v>
      </c>
      <c r="C428" s="275" t="s">
        <v>538</v>
      </c>
      <c r="D428" s="275" t="s">
        <v>355</v>
      </c>
      <c r="F428" s="275">
        <v>0.78900000000000003</v>
      </c>
      <c r="G428" s="275">
        <v>4</v>
      </c>
      <c r="J428" s="275">
        <v>2190</v>
      </c>
      <c r="K428" s="275">
        <v>-3.9550000000000001</v>
      </c>
      <c r="L428" s="275">
        <v>48.114022400000003</v>
      </c>
      <c r="M428" s="275">
        <v>51.832999999999998</v>
      </c>
      <c r="R428" s="275">
        <v>51.015999999999998</v>
      </c>
      <c r="S428" s="275" t="s">
        <v>697</v>
      </c>
      <c r="T428" s="275" t="s">
        <v>910</v>
      </c>
      <c r="U428" s="275" t="s">
        <v>951</v>
      </c>
      <c r="V428" s="275">
        <v>1.101334</v>
      </c>
      <c r="X428" s="275">
        <v>1.1752880000000001</v>
      </c>
    </row>
    <row r="429" spans="1:25" x14ac:dyDescent="0.2">
      <c r="A429" s="275" t="s">
        <v>541</v>
      </c>
      <c r="B429" s="275">
        <v>86</v>
      </c>
      <c r="C429" s="275" t="s">
        <v>538</v>
      </c>
      <c r="D429" s="275" t="s">
        <v>355</v>
      </c>
      <c r="F429" s="275">
        <v>0.78900000000000003</v>
      </c>
      <c r="G429" s="275">
        <v>5</v>
      </c>
      <c r="J429" s="275">
        <v>3248</v>
      </c>
      <c r="K429" s="275">
        <v>0</v>
      </c>
      <c r="L429" s="275">
        <v>59.693623600000002</v>
      </c>
      <c r="M429" s="275">
        <v>64.308000000000007</v>
      </c>
      <c r="R429" s="275">
        <v>63.293999999999997</v>
      </c>
      <c r="S429" s="275" t="s">
        <v>660</v>
      </c>
      <c r="T429" s="275" t="s">
        <v>935</v>
      </c>
      <c r="U429" s="275" t="s">
        <v>1037</v>
      </c>
      <c r="V429" s="275">
        <v>1.1056589999999999</v>
      </c>
      <c r="X429" s="275">
        <v>1.1792673</v>
      </c>
    </row>
    <row r="430" spans="1:25" x14ac:dyDescent="0.2">
      <c r="A430" s="275" t="s">
        <v>542</v>
      </c>
      <c r="B430" s="275">
        <v>87</v>
      </c>
      <c r="C430" s="275" t="s">
        <v>540</v>
      </c>
      <c r="D430" s="275" t="s">
        <v>355</v>
      </c>
      <c r="F430" s="275">
        <v>0.79</v>
      </c>
      <c r="G430" s="275">
        <v>1</v>
      </c>
      <c r="H430" s="275">
        <v>2825</v>
      </c>
      <c r="I430" s="275">
        <v>-2.4E-2</v>
      </c>
      <c r="L430" s="275">
        <v>10.711270000000001</v>
      </c>
      <c r="M430" s="275">
        <v>55.725999999999999</v>
      </c>
      <c r="N430" s="275">
        <v>55.302</v>
      </c>
      <c r="O430" s="275" t="s">
        <v>655</v>
      </c>
      <c r="P430" s="275" t="s">
        <v>707</v>
      </c>
      <c r="Q430" s="275" t="s">
        <v>1041</v>
      </c>
      <c r="W430" s="275">
        <v>0.36646299999999998</v>
      </c>
      <c r="Y430" s="275">
        <v>0.73019420000000002</v>
      </c>
    </row>
    <row r="431" spans="1:25" x14ac:dyDescent="0.2">
      <c r="A431" s="275" t="s">
        <v>542</v>
      </c>
      <c r="B431" s="275">
        <v>87</v>
      </c>
      <c r="C431" s="275" t="s">
        <v>540</v>
      </c>
      <c r="D431" s="275" t="s">
        <v>355</v>
      </c>
      <c r="F431" s="275">
        <v>0.79</v>
      </c>
      <c r="G431" s="275">
        <v>2</v>
      </c>
      <c r="H431" s="275">
        <v>2826</v>
      </c>
      <c r="I431" s="275">
        <v>0</v>
      </c>
      <c r="L431" s="275">
        <v>10.7084347</v>
      </c>
      <c r="M431" s="275">
        <v>55.712000000000003</v>
      </c>
      <c r="N431" s="275">
        <v>55.286999999999999</v>
      </c>
      <c r="O431" s="275" t="s">
        <v>612</v>
      </c>
      <c r="P431" s="275" t="s">
        <v>652</v>
      </c>
      <c r="Q431" s="275" t="s">
        <v>1212</v>
      </c>
      <c r="W431" s="275">
        <v>0.36647200000000002</v>
      </c>
      <c r="Y431" s="275">
        <v>0.73021179999999997</v>
      </c>
    </row>
    <row r="432" spans="1:25" x14ac:dyDescent="0.2">
      <c r="A432" s="275" t="s">
        <v>542</v>
      </c>
      <c r="B432" s="275">
        <v>87</v>
      </c>
      <c r="C432" s="275" t="s">
        <v>540</v>
      </c>
      <c r="D432" s="275" t="s">
        <v>355</v>
      </c>
      <c r="F432" s="275">
        <v>0.79</v>
      </c>
      <c r="G432" s="275">
        <v>3</v>
      </c>
      <c r="H432" s="275">
        <v>3019</v>
      </c>
      <c r="I432" s="275">
        <v>7.3129999999999997</v>
      </c>
      <c r="L432" s="275">
        <v>12.376241</v>
      </c>
      <c r="M432" s="275">
        <v>64.388999999999996</v>
      </c>
      <c r="N432" s="275">
        <v>63.890999999999998</v>
      </c>
      <c r="O432" s="275" t="s">
        <v>655</v>
      </c>
      <c r="P432" s="275" t="s">
        <v>652</v>
      </c>
      <c r="Q432" s="275" t="s">
        <v>1213</v>
      </c>
      <c r="W432" s="275">
        <v>0.36914200000000003</v>
      </c>
      <c r="Y432" s="275">
        <v>0.73555159999999997</v>
      </c>
    </row>
    <row r="433" spans="1:25" x14ac:dyDescent="0.2">
      <c r="A433" s="275" t="s">
        <v>542</v>
      </c>
      <c r="B433" s="275">
        <v>87</v>
      </c>
      <c r="C433" s="275" t="s">
        <v>540</v>
      </c>
      <c r="D433" s="275" t="s">
        <v>355</v>
      </c>
      <c r="F433" s="275">
        <v>0.79</v>
      </c>
      <c r="G433" s="275">
        <v>4</v>
      </c>
      <c r="J433" s="275">
        <v>2211</v>
      </c>
      <c r="K433" s="275">
        <v>-4.0090000000000003</v>
      </c>
      <c r="L433" s="275">
        <v>48.512197499999999</v>
      </c>
      <c r="M433" s="275">
        <v>52.328000000000003</v>
      </c>
      <c r="R433" s="275">
        <v>51.503999999999998</v>
      </c>
      <c r="S433" s="275" t="s">
        <v>697</v>
      </c>
      <c r="T433" s="275" t="s">
        <v>910</v>
      </c>
      <c r="U433" s="275" t="s">
        <v>951</v>
      </c>
      <c r="V433" s="275">
        <v>1.101275</v>
      </c>
      <c r="X433" s="275">
        <v>1.1752237000000001</v>
      </c>
    </row>
    <row r="434" spans="1:25" x14ac:dyDescent="0.2">
      <c r="A434" s="275" t="s">
        <v>542</v>
      </c>
      <c r="B434" s="275">
        <v>87</v>
      </c>
      <c r="C434" s="275" t="s">
        <v>540</v>
      </c>
      <c r="D434" s="275" t="s">
        <v>355</v>
      </c>
      <c r="F434" s="275">
        <v>0.79</v>
      </c>
      <c r="G434" s="275">
        <v>5</v>
      </c>
      <c r="J434" s="275">
        <v>3252</v>
      </c>
      <c r="K434" s="275">
        <v>0</v>
      </c>
      <c r="L434" s="275">
        <v>59.679429599999999</v>
      </c>
      <c r="M434" s="275">
        <v>64.373999999999995</v>
      </c>
      <c r="R434" s="275">
        <v>63.36</v>
      </c>
      <c r="S434" s="275" t="s">
        <v>660</v>
      </c>
      <c r="T434" s="275" t="s">
        <v>935</v>
      </c>
      <c r="U434" s="275" t="s">
        <v>1037</v>
      </c>
      <c r="V434" s="275">
        <v>1.1056589999999999</v>
      </c>
      <c r="X434" s="275">
        <v>1.1792609999999999</v>
      </c>
    </row>
    <row r="435" spans="1:25" x14ac:dyDescent="0.2">
      <c r="A435" s="275" t="s">
        <v>1214</v>
      </c>
      <c r="B435" s="275">
        <v>88</v>
      </c>
      <c r="C435" s="275" t="s">
        <v>1215</v>
      </c>
      <c r="D435" s="275" t="s">
        <v>1216</v>
      </c>
      <c r="F435" s="275">
        <v>0.76100000000000001</v>
      </c>
      <c r="G435" s="275">
        <v>1</v>
      </c>
      <c r="H435" s="275">
        <v>2827</v>
      </c>
      <c r="I435" s="275">
        <v>5.5E-2</v>
      </c>
      <c r="L435" s="275">
        <v>11.119341800000001</v>
      </c>
      <c r="M435" s="275">
        <v>55.725999999999999</v>
      </c>
      <c r="N435" s="275">
        <v>55.301000000000002</v>
      </c>
      <c r="O435" s="275" t="s">
        <v>655</v>
      </c>
      <c r="P435" s="275" t="s">
        <v>707</v>
      </c>
      <c r="Q435" s="275" t="s">
        <v>1034</v>
      </c>
      <c r="W435" s="275">
        <v>0.36649199999999998</v>
      </c>
      <c r="Y435" s="275">
        <v>0.73028689999999996</v>
      </c>
    </row>
    <row r="436" spans="1:25" x14ac:dyDescent="0.2">
      <c r="A436" s="275" t="s">
        <v>1214</v>
      </c>
      <c r="B436" s="275">
        <v>88</v>
      </c>
      <c r="C436" s="275" t="s">
        <v>1215</v>
      </c>
      <c r="D436" s="275" t="s">
        <v>1216</v>
      </c>
      <c r="F436" s="275">
        <v>0.76100000000000001</v>
      </c>
      <c r="G436" s="275">
        <v>2</v>
      </c>
      <c r="H436" s="275">
        <v>2825</v>
      </c>
      <c r="I436" s="275">
        <v>0</v>
      </c>
      <c r="L436" s="275">
        <v>11.1219245</v>
      </c>
      <c r="M436" s="275">
        <v>55.738999999999997</v>
      </c>
      <c r="N436" s="275">
        <v>55.314</v>
      </c>
      <c r="O436" s="275" t="s">
        <v>612</v>
      </c>
      <c r="P436" s="275" t="s">
        <v>652</v>
      </c>
      <c r="Q436" s="275" t="s">
        <v>1042</v>
      </c>
      <c r="W436" s="275">
        <v>0.36647200000000002</v>
      </c>
      <c r="Y436" s="275">
        <v>0.73024670000000003</v>
      </c>
    </row>
    <row r="437" spans="1:25" x14ac:dyDescent="0.2">
      <c r="A437" s="275" t="s">
        <v>1214</v>
      </c>
      <c r="B437" s="275">
        <v>88</v>
      </c>
      <c r="C437" s="275" t="s">
        <v>1215</v>
      </c>
      <c r="D437" s="275" t="s">
        <v>1216</v>
      </c>
      <c r="F437" s="275">
        <v>0.76100000000000001</v>
      </c>
      <c r="G437" s="275">
        <v>3</v>
      </c>
      <c r="H437" s="275">
        <v>3116</v>
      </c>
      <c r="I437" s="275">
        <v>10.226000000000001</v>
      </c>
      <c r="L437" s="275">
        <v>13.3112207</v>
      </c>
      <c r="M437" s="275">
        <v>66.710999999999999</v>
      </c>
      <c r="N437" s="275">
        <v>66.194000000000003</v>
      </c>
      <c r="O437" s="275" t="s">
        <v>655</v>
      </c>
      <c r="P437" s="275" t="s">
        <v>652</v>
      </c>
      <c r="Q437" s="275" t="s">
        <v>1040</v>
      </c>
      <c r="W437" s="275">
        <v>0.37020599999999998</v>
      </c>
      <c r="Y437" s="275">
        <v>0.73771430000000005</v>
      </c>
    </row>
    <row r="438" spans="1:25" x14ac:dyDescent="0.2">
      <c r="A438" s="275" t="s">
        <v>1214</v>
      </c>
      <c r="B438" s="275">
        <v>88</v>
      </c>
      <c r="C438" s="275" t="s">
        <v>1215</v>
      </c>
      <c r="D438" s="275" t="s">
        <v>1216</v>
      </c>
      <c r="F438" s="275">
        <v>0.76100000000000001</v>
      </c>
      <c r="G438" s="275">
        <v>4</v>
      </c>
      <c r="J438" s="275">
        <v>1868</v>
      </c>
      <c r="K438" s="275">
        <v>-12.249000000000001</v>
      </c>
      <c r="L438" s="275">
        <v>42.279588500000003</v>
      </c>
      <c r="M438" s="275">
        <v>43.930999999999997</v>
      </c>
      <c r="R438" s="275">
        <v>43.243000000000002</v>
      </c>
      <c r="S438" s="275" t="s">
        <v>697</v>
      </c>
      <c r="T438" s="275" t="s">
        <v>910</v>
      </c>
      <c r="U438" s="275" t="s">
        <v>946</v>
      </c>
      <c r="V438" s="275">
        <v>1.0922639999999999</v>
      </c>
      <c r="X438" s="275">
        <v>1.1660877000000001</v>
      </c>
    </row>
    <row r="439" spans="1:25" x14ac:dyDescent="0.2">
      <c r="A439" s="275" t="s">
        <v>1214</v>
      </c>
      <c r="B439" s="275">
        <v>88</v>
      </c>
      <c r="C439" s="275" t="s">
        <v>1215</v>
      </c>
      <c r="D439" s="275" t="s">
        <v>1216</v>
      </c>
      <c r="F439" s="275">
        <v>0.76100000000000001</v>
      </c>
      <c r="G439" s="275">
        <v>5</v>
      </c>
      <c r="J439" s="275">
        <v>3252</v>
      </c>
      <c r="K439" s="275">
        <v>0</v>
      </c>
      <c r="L439" s="275">
        <v>61.968091399999999</v>
      </c>
      <c r="M439" s="275">
        <v>64.388999999999996</v>
      </c>
      <c r="R439" s="275">
        <v>63.374000000000002</v>
      </c>
      <c r="S439" s="275" t="s">
        <v>648</v>
      </c>
      <c r="T439" s="275" t="s">
        <v>633</v>
      </c>
      <c r="U439" s="275" t="s">
        <v>809</v>
      </c>
      <c r="V439" s="275">
        <v>1.1056589999999999</v>
      </c>
      <c r="X439" s="275">
        <v>1.1791856999999999</v>
      </c>
    </row>
  </sheetData>
  <pageMargins left="0.75" right="0.75" top="1" bottom="1" header="0.5" footer="0.5"/>
  <headerFooter alignWithMargins="0">
    <oddHeader>&amp;A</oddHeader>
    <oddFooter>Page &amp;P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26300"/>
  </sheetPr>
  <dimension ref="B36:F59"/>
  <sheetViews>
    <sheetView workbookViewId="0">
      <selection activeCell="F58" sqref="F58"/>
    </sheetView>
  </sheetViews>
  <sheetFormatPr defaultColWidth="8.85546875" defaultRowHeight="12.75" x14ac:dyDescent="0.2"/>
  <cols>
    <col min="1" max="1" width="8.85546875" style="167"/>
    <col min="2" max="2" width="69.7109375" style="167" customWidth="1"/>
    <col min="3" max="10" width="8.85546875" style="167"/>
    <col min="11" max="11" width="22" style="167" customWidth="1"/>
    <col min="12" max="12" width="16.42578125" style="167" customWidth="1"/>
    <col min="13" max="16384" width="8.85546875" style="167"/>
  </cols>
  <sheetData>
    <row r="36" spans="2:2" ht="15.75" x14ac:dyDescent="0.2">
      <c r="B36" s="166"/>
    </row>
    <row r="53" spans="2:6" ht="17.25" customHeight="1" x14ac:dyDescent="0.2"/>
    <row r="54" spans="2:6" ht="15.75" x14ac:dyDescent="0.2">
      <c r="B54" s="168"/>
      <c r="D54" s="169"/>
    </row>
    <row r="55" spans="2:6" ht="15.75" x14ac:dyDescent="0.2">
      <c r="B55" s="168"/>
      <c r="C55" s="169"/>
      <c r="D55" s="169"/>
    </row>
    <row r="56" spans="2:6" ht="15.75" x14ac:dyDescent="0.2">
      <c r="B56" s="166"/>
    </row>
    <row r="57" spans="2:6" ht="15.75" x14ac:dyDescent="0.2">
      <c r="B57" s="170"/>
    </row>
    <row r="58" spans="2:6" ht="16.5" customHeight="1" x14ac:dyDescent="0.2">
      <c r="B58" s="171"/>
      <c r="F58" s="169"/>
    </row>
    <row r="59" spans="2:6" ht="15.75" x14ac:dyDescent="0.2">
      <c r="B59" s="168"/>
      <c r="F59" s="169"/>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rgb="FFF26300"/>
  </sheetPr>
  <dimension ref="B2:H21"/>
  <sheetViews>
    <sheetView workbookViewId="0">
      <selection activeCell="F27" sqref="F27"/>
    </sheetView>
  </sheetViews>
  <sheetFormatPr defaultColWidth="11.42578125" defaultRowHeight="12.75" x14ac:dyDescent="0.2"/>
  <cols>
    <col min="1" max="1" width="11.42578125" style="87" customWidth="1"/>
    <col min="2" max="2" width="4.28515625" style="87" customWidth="1"/>
    <col min="3" max="3" width="9.42578125" style="87" customWidth="1"/>
    <col min="4" max="5" width="11.42578125" style="87" customWidth="1"/>
    <col min="6" max="6" width="16" style="87" customWidth="1"/>
    <col min="7" max="7" width="10.140625" style="87" customWidth="1"/>
    <col min="8" max="8" width="16.7109375" style="87" customWidth="1"/>
    <col min="9" max="16384" width="11.42578125" style="87"/>
  </cols>
  <sheetData>
    <row r="2" spans="2:8" ht="18.75" thickBot="1" x14ac:dyDescent="0.3">
      <c r="B2" s="88" t="s">
        <v>21</v>
      </c>
      <c r="C2" s="88"/>
      <c r="D2" s="88"/>
      <c r="E2" s="88"/>
      <c r="F2" s="88"/>
    </row>
    <row r="3" spans="2:8" ht="18" x14ac:dyDescent="0.25">
      <c r="B3" s="172"/>
      <c r="C3" s="173"/>
      <c r="D3" s="173" t="s">
        <v>16</v>
      </c>
      <c r="E3" s="173"/>
      <c r="F3" s="173"/>
      <c r="G3" s="173" t="s">
        <v>63</v>
      </c>
      <c r="H3" s="174"/>
    </row>
    <row r="4" spans="2:8" ht="18" x14ac:dyDescent="0.25">
      <c r="B4" s="175"/>
      <c r="C4" s="176" t="s">
        <v>8</v>
      </c>
      <c r="D4" s="177" t="s">
        <v>17</v>
      </c>
      <c r="E4" s="178"/>
      <c r="F4" s="179"/>
      <c r="G4" s="179"/>
      <c r="H4" s="180"/>
    </row>
    <row r="5" spans="2:8" ht="18" x14ac:dyDescent="0.25">
      <c r="B5" s="175"/>
      <c r="C5" s="176"/>
      <c r="D5" s="178"/>
      <c r="E5" s="178"/>
      <c r="F5" s="178"/>
      <c r="G5" s="179"/>
      <c r="H5" s="180"/>
    </row>
    <row r="6" spans="2:8" ht="18.75" thickBot="1" x14ac:dyDescent="0.3">
      <c r="B6" s="181"/>
      <c r="C6" s="182" t="s">
        <v>24</v>
      </c>
      <c r="D6" s="183" t="s">
        <v>22</v>
      </c>
      <c r="E6" s="184"/>
      <c r="F6" s="184"/>
      <c r="G6" s="185"/>
      <c r="H6" s="186"/>
    </row>
    <row r="7" spans="2:8" ht="18" x14ac:dyDescent="0.25">
      <c r="B7" s="89"/>
      <c r="C7" s="89"/>
      <c r="D7" s="90"/>
      <c r="E7" s="89"/>
      <c r="F7" s="89"/>
      <c r="G7" s="91"/>
      <c r="H7" s="91"/>
    </row>
    <row r="8" spans="2:8" ht="18.75" thickBot="1" x14ac:dyDescent="0.3">
      <c r="B8" s="88" t="s">
        <v>64</v>
      </c>
      <c r="C8" s="88"/>
      <c r="D8" s="88"/>
      <c r="E8" s="88"/>
      <c r="F8" s="88"/>
    </row>
    <row r="9" spans="2:8" ht="18" x14ac:dyDescent="0.25">
      <c r="B9" s="193"/>
      <c r="C9" s="187" t="s">
        <v>13</v>
      </c>
      <c r="D9" s="173" t="s">
        <v>18</v>
      </c>
      <c r="E9" s="173"/>
      <c r="F9" s="173"/>
      <c r="G9" s="173" t="s">
        <v>11</v>
      </c>
      <c r="H9" s="174"/>
    </row>
    <row r="10" spans="2:8" ht="18" x14ac:dyDescent="0.25">
      <c r="B10" s="175"/>
      <c r="C10" s="178"/>
      <c r="D10" s="177" t="s">
        <v>14</v>
      </c>
      <c r="E10" s="178"/>
      <c r="F10" s="178"/>
      <c r="G10" s="178"/>
      <c r="H10" s="188"/>
    </row>
    <row r="11" spans="2:8" ht="18" x14ac:dyDescent="0.25">
      <c r="B11" s="175"/>
      <c r="C11" s="178"/>
      <c r="D11" s="178" t="s">
        <v>4</v>
      </c>
      <c r="E11" s="178"/>
      <c r="F11" s="178"/>
      <c r="G11" s="178" t="s">
        <v>12</v>
      </c>
      <c r="H11" s="188"/>
    </row>
    <row r="12" spans="2:8" ht="18" x14ac:dyDescent="0.25">
      <c r="B12" s="175"/>
      <c r="C12" s="178"/>
      <c r="D12" s="177" t="s">
        <v>15</v>
      </c>
      <c r="E12" s="178"/>
      <c r="F12" s="179"/>
      <c r="G12" s="179"/>
      <c r="H12" s="180"/>
    </row>
    <row r="13" spans="2:8" ht="18" x14ac:dyDescent="0.25">
      <c r="B13" s="175"/>
      <c r="C13" s="178"/>
      <c r="D13" s="178" t="s">
        <v>16</v>
      </c>
      <c r="E13" s="178"/>
      <c r="F13" s="178"/>
      <c r="G13" s="178" t="s">
        <v>63</v>
      </c>
      <c r="H13" s="188"/>
    </row>
    <row r="14" spans="2:8" ht="18.75" thickBot="1" x14ac:dyDescent="0.3">
      <c r="B14" s="181"/>
      <c r="C14" s="184"/>
      <c r="D14" s="189" t="s">
        <v>17</v>
      </c>
      <c r="E14" s="184"/>
      <c r="F14" s="185"/>
      <c r="G14" s="185"/>
      <c r="H14" s="186"/>
    </row>
    <row r="15" spans="2:8" ht="18" x14ac:dyDescent="0.25">
      <c r="B15" s="172"/>
      <c r="C15" s="187" t="s">
        <v>7</v>
      </c>
      <c r="D15" s="173" t="s">
        <v>1</v>
      </c>
      <c r="E15" s="173"/>
      <c r="F15" s="173"/>
      <c r="G15" s="190"/>
      <c r="H15" s="191"/>
    </row>
    <row r="16" spans="2:8" ht="18" x14ac:dyDescent="0.25">
      <c r="B16" s="175"/>
      <c r="C16" s="178"/>
      <c r="D16" s="178" t="s">
        <v>2</v>
      </c>
      <c r="E16" s="178"/>
      <c r="F16" s="178"/>
      <c r="G16" s="179"/>
      <c r="H16" s="180"/>
    </row>
    <row r="17" spans="2:8" ht="18" x14ac:dyDescent="0.25">
      <c r="B17" s="175"/>
      <c r="C17" s="178"/>
      <c r="D17" s="178" t="s">
        <v>65</v>
      </c>
      <c r="E17" s="178"/>
      <c r="F17" s="178"/>
      <c r="G17" s="179"/>
      <c r="H17" s="180"/>
    </row>
    <row r="18" spans="2:8" ht="18.75" thickBot="1" x14ac:dyDescent="0.3">
      <c r="B18" s="181"/>
      <c r="C18" s="184"/>
      <c r="D18" s="184" t="s">
        <v>3</v>
      </c>
      <c r="E18" s="184"/>
      <c r="F18" s="184"/>
      <c r="G18" s="185"/>
      <c r="H18" s="186"/>
    </row>
    <row r="19" spans="2:8" ht="18" x14ac:dyDescent="0.25">
      <c r="B19" s="172"/>
      <c r="C19" s="187" t="s">
        <v>8</v>
      </c>
      <c r="D19" s="192" t="s">
        <v>23</v>
      </c>
      <c r="E19" s="173"/>
      <c r="F19" s="173"/>
      <c r="G19" s="190"/>
      <c r="H19" s="191"/>
    </row>
    <row r="20" spans="2:8" ht="18" x14ac:dyDescent="0.25">
      <c r="B20" s="175"/>
      <c r="C20" s="176" t="s">
        <v>24</v>
      </c>
      <c r="D20" s="178" t="s">
        <v>9</v>
      </c>
      <c r="E20" s="178"/>
      <c r="F20" s="178"/>
      <c r="G20" s="179"/>
      <c r="H20" s="180"/>
    </row>
    <row r="21" spans="2:8" ht="18.75" thickBot="1" x14ac:dyDescent="0.3">
      <c r="B21" s="181"/>
      <c r="C21" s="182" t="s">
        <v>25</v>
      </c>
      <c r="D21" s="184" t="s">
        <v>10</v>
      </c>
      <c r="E21" s="184"/>
      <c r="F21" s="184"/>
      <c r="G21" s="185"/>
      <c r="H21" s="186"/>
    </row>
  </sheetData>
  <hyperlinks>
    <hyperlink ref="D10" r:id="rId1"/>
    <hyperlink ref="D12" r:id="rId2"/>
    <hyperlink ref="D14" r:id="rId3"/>
    <hyperlink ref="D4" r:id="rId4"/>
    <hyperlink ref="D19" r:id="rId5"/>
  </hyperlinks>
  <pageMargins left="0.7" right="0.7" top="0.75" bottom="0.75" header="0.3" footer="0.3"/>
  <pageSetup orientation="portrai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F1C89CA6FD94745B5721A025ADC314F" ma:contentTypeVersion="1" ma:contentTypeDescription="Create a new document." ma:contentTypeScope="" ma:versionID="9c8b9057af39ae3d6823559e7a15ea1b">
  <xsd:schema xmlns:xsd="http://www.w3.org/2001/XMLSchema" xmlns:xs="http://www.w3.org/2001/XMLSchema" xmlns:p="http://schemas.microsoft.com/office/2006/metadata/properties" xmlns:ns3="d2ccbbc5-702b-444b-9f83-8538eea9e26d" targetNamespace="http://schemas.microsoft.com/office/2006/metadata/properties" ma:root="true" ma:fieldsID="70bddb91bf52c3c0720aae8bde0d65a3" ns3:_="">
    <xsd:import namespace="d2ccbbc5-702b-444b-9f83-8538eea9e26d"/>
    <xsd:element name="properties">
      <xsd:complexType>
        <xsd:sequence>
          <xsd:element name="documentManagement">
            <xsd:complexType>
              <xsd:all>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ccbbc5-702b-444b-9f83-8538eea9e26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8A38A5-5A68-4F84-805B-6EF22F92FC7E}">
  <ds:schemaRefs>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d2ccbbc5-702b-444b-9f83-8538eea9e26d"/>
    <ds:schemaRef ds:uri="http://www.w3.org/XML/1998/namespace"/>
  </ds:schemaRefs>
</ds:datastoreItem>
</file>

<file path=customXml/itemProps2.xml><?xml version="1.0" encoding="utf-8"?>
<ds:datastoreItem xmlns:ds="http://schemas.openxmlformats.org/officeDocument/2006/customXml" ds:itemID="{833E1339-2821-49AA-8093-2BB4936448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ccbbc5-702b-444b-9f83-8538eea9e2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ACD99E-C298-482D-83B6-98842FCE9D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Final Report </vt:lpstr>
      <vt:lpstr>QAQC, calculations</vt:lpstr>
      <vt:lpstr>Run 1</vt:lpstr>
      <vt:lpstr>Run 2</vt:lpstr>
      <vt:lpstr>Original 1</vt:lpstr>
      <vt:lpstr>Original 2</vt:lpstr>
      <vt:lpstr>Analysis Information</vt:lpstr>
      <vt:lpstr>Contact</vt:lpstr>
      <vt:lpstr>'Run 1'!CNanalysis.wke</vt:lpstr>
      <vt:lpstr>'Run 2'!CNanalysis.wke</vt:lpstr>
      <vt:lpstr>'Final Report '!Print_Area</vt:lpstr>
    </vt:vector>
  </TitlesOfParts>
  <Company>University of Wyoming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shikha</dc:creator>
  <cp:lastModifiedBy>Peuclide</cp:lastModifiedBy>
  <cp:lastPrinted>2012-08-01T16:58:37Z</cp:lastPrinted>
  <dcterms:created xsi:type="dcterms:W3CDTF">2008-06-05T15:24:41Z</dcterms:created>
  <dcterms:modified xsi:type="dcterms:W3CDTF">2014-06-20T13:13:14Z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0x0101000F1C89CA6FD94745B5721A025ADC314F</vt:lpwstr>
  </property>
  <property fmtid="{D5CDD505-2E9C-101B-9397-08002B2CF9AE}" pid="3" name="IsMyDocuments">
    <vt:bool>true</vt:bool>
  </property>
</Properties>
</file>