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bookViews>
    <workbookView xWindow="2415" yWindow="60" windowWidth="29040" windowHeight="16440" tabRatio="787"/>
  </bookViews>
  <sheets>
    <sheet name="Final Report " sheetId="29" r:id="rId1"/>
    <sheet name="QAQC, calculations" sheetId="13" r:id="rId2"/>
    <sheet name="Run 1" sheetId="32" r:id="rId3"/>
    <sheet name="Original 1" sheetId="33" r:id="rId4"/>
    <sheet name="Analysis Information" sheetId="31" r:id="rId5"/>
    <sheet name="Contact" sheetId="28" r:id="rId6"/>
  </sheets>
  <externalReferences>
    <externalReference r:id="rId7"/>
    <externalReference r:id="rId8"/>
  </externalReferences>
  <definedNames>
    <definedName name="CN.wke">#REF!</definedName>
    <definedName name="CNanalysis.wke" localSheetId="4">[1]Sorted!$A$1:$H$50</definedName>
    <definedName name="CNanalysis.wke" localSheetId="5">[1]Sorted!$A$1:$H$50</definedName>
    <definedName name="CNanalysis.wke" localSheetId="2">'Run 1'!$B$1:$I$1</definedName>
    <definedName name="CNanalysis.wke">[2]Origional!$A$1:$H$7</definedName>
    <definedName name="_xlnm.Print_Area" localSheetId="0">'Final Report '!$A$1:$J$69</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26" i="29" l="1"/>
  <c r="J16" i="32"/>
  <c r="D43" i="32"/>
  <c r="M26" i="32"/>
  <c r="M27" i="32"/>
  <c r="M29" i="32"/>
  <c r="K29" i="32"/>
  <c r="J29" i="32"/>
  <c r="I29" i="32"/>
  <c r="G29" i="32"/>
  <c r="K28" i="32"/>
  <c r="J28" i="32"/>
  <c r="I28" i="32"/>
  <c r="D49" i="32"/>
  <c r="G28" i="32"/>
  <c r="D36" i="32"/>
  <c r="N27" i="32"/>
  <c r="N26" i="32"/>
  <c r="N28" i="32"/>
  <c r="L27" i="32"/>
  <c r="M28" i="32"/>
  <c r="L26" i="32"/>
  <c r="M21" i="32"/>
  <c r="M22" i="32"/>
  <c r="M24" i="32"/>
  <c r="K24" i="32"/>
  <c r="J24" i="32"/>
  <c r="I24" i="32"/>
  <c r="G24" i="32"/>
  <c r="K23" i="32"/>
  <c r="J23" i="32"/>
  <c r="I23" i="32"/>
  <c r="D48" i="32"/>
  <c r="G23" i="32"/>
  <c r="D35" i="32"/>
  <c r="N22" i="32"/>
  <c r="L22" i="32"/>
  <c r="N21" i="32"/>
  <c r="N23" i="32"/>
  <c r="M23" i="32"/>
  <c r="L21" i="32"/>
  <c r="K17" i="32"/>
  <c r="J17" i="32"/>
  <c r="I17" i="32"/>
  <c r="G17" i="32"/>
  <c r="M12" i="32"/>
  <c r="M13" i="32"/>
  <c r="M14" i="32"/>
  <c r="M15" i="32"/>
  <c r="M16" i="32"/>
  <c r="D41" i="32"/>
  <c r="F41" i="32"/>
  <c r="K16" i="32"/>
  <c r="D56" i="32"/>
  <c r="I16" i="32"/>
  <c r="G16" i="32"/>
  <c r="N15" i="32"/>
  <c r="N14" i="32"/>
  <c r="N13" i="32"/>
  <c r="N12" i="32"/>
  <c r="N17" i="32"/>
  <c r="M17" i="32"/>
  <c r="N8" i="32"/>
  <c r="M8" i="32"/>
  <c r="L8" i="32"/>
  <c r="N7" i="32"/>
  <c r="M7" i="32"/>
  <c r="L7" i="32"/>
  <c r="N6" i="32"/>
  <c r="M6" i="32"/>
  <c r="L6" i="32"/>
  <c r="N5" i="32"/>
  <c r="M5" i="32"/>
  <c r="L5" i="32"/>
  <c r="N4" i="32"/>
  <c r="M4" i="32"/>
  <c r="L4" i="32"/>
  <c r="N3" i="32"/>
  <c r="M3" i="32"/>
  <c r="L3" i="32"/>
  <c r="N2" i="32"/>
  <c r="M2" i="32"/>
  <c r="L2" i="32"/>
  <c r="N16" i="32"/>
  <c r="D54" i="32"/>
  <c r="F54" i="32"/>
  <c r="N24" i="32"/>
  <c r="N29" i="32"/>
  <c r="D33" i="29"/>
  <c r="B33" i="29"/>
  <c r="D37" i="29"/>
  <c r="B37" i="29"/>
  <c r="N6" i="13"/>
  <c r="O6" i="13"/>
  <c r="N7" i="13"/>
  <c r="O7" i="13"/>
  <c r="N8" i="13"/>
  <c r="O8" i="13"/>
  <c r="O5" i="13"/>
  <c r="N5" i="13"/>
  <c r="D7" i="13"/>
  <c r="U13" i="13"/>
  <c r="U12" i="13"/>
  <c r="S13" i="13"/>
  <c r="S12" i="13"/>
  <c r="U11" i="13"/>
  <c r="H34" i="29"/>
  <c r="U10" i="13"/>
  <c r="H33" i="29"/>
  <c r="S11" i="13"/>
  <c r="J34" i="29"/>
  <c r="S10" i="13"/>
  <c r="J33" i="29"/>
  <c r="P10" i="13"/>
  <c r="J39" i="29"/>
  <c r="Q10" i="13"/>
  <c r="H39" i="29"/>
  <c r="P11" i="13"/>
  <c r="J40" i="29"/>
  <c r="Q11" i="13"/>
  <c r="H40" i="29"/>
  <c r="I39" i="29"/>
  <c r="G39" i="29"/>
  <c r="I33" i="29"/>
  <c r="J35" i="29"/>
  <c r="G33" i="29"/>
  <c r="H36" i="29"/>
  <c r="L9" i="13"/>
  <c r="G7" i="13"/>
  <c r="B7" i="13"/>
  <c r="J7" i="13"/>
  <c r="I7" i="13"/>
  <c r="J8" i="13"/>
  <c r="B34" i="29"/>
  <c r="I8" i="13"/>
  <c r="D34" i="29"/>
  <c r="E8" i="13"/>
  <c r="B38" i="29"/>
  <c r="E7" i="13"/>
  <c r="D8" i="13"/>
  <c r="D38" i="29"/>
  <c r="J36" i="29"/>
  <c r="H35" i="29"/>
  <c r="P12" i="13"/>
  <c r="P13" i="13"/>
  <c r="J41" i="29"/>
  <c r="Q12" i="13"/>
  <c r="Q13" i="13"/>
  <c r="H41" i="29"/>
</calcChain>
</file>

<file path=xl/sharedStrings.xml><?xml version="1.0" encoding="utf-8"?>
<sst xmlns="http://schemas.openxmlformats.org/spreadsheetml/2006/main" count="1049" uniqueCount="393">
  <si>
    <t>average</t>
  </si>
  <si>
    <t>UWYO Stable Isotope Facility</t>
  </si>
  <si>
    <t>University of Wyoming</t>
  </si>
  <si>
    <t>Laramie, WY 82071</t>
  </si>
  <si>
    <t>Craig Cook</t>
  </si>
  <si>
    <t>Date Submited:</t>
  </si>
  <si>
    <t>Analytical Code:</t>
  </si>
  <si>
    <t>Address:</t>
  </si>
  <si>
    <t>email:</t>
  </si>
  <si>
    <t> (307) 766-6373</t>
  </si>
  <si>
    <t xml:space="preserve"> (307) 766-6403</t>
  </si>
  <si>
    <t>Faculty Director</t>
  </si>
  <si>
    <t>Facility Director</t>
  </si>
  <si>
    <t>Personnel:</t>
  </si>
  <si>
    <t>dgw@uwyo.edu</t>
  </si>
  <si>
    <t>ccook21@uwyo.edu</t>
  </si>
  <si>
    <t>Chandelle Macdonald</t>
  </si>
  <si>
    <t>cmacdon1@uwyo.edu</t>
  </si>
  <si>
    <t>Dr. David G. Williams</t>
  </si>
  <si>
    <t>Units:</t>
  </si>
  <si>
    <t>Isotope(s) requested:</t>
  </si>
  <si>
    <t>For questions about the analysis, please contact:</t>
  </si>
  <si>
    <t>(307) 766-6373</t>
  </si>
  <si>
    <t>uwyosif@uwyo.edu</t>
  </si>
  <si>
    <t>Phone:</t>
  </si>
  <si>
    <t>Fax:</t>
  </si>
  <si>
    <t>Wt% C</t>
  </si>
  <si>
    <t>Wt% N</t>
  </si>
  <si>
    <t>Identifier 1</t>
  </si>
  <si>
    <t>Known</t>
  </si>
  <si>
    <t>standard uncertainty</t>
  </si>
  <si>
    <t>Normalized</t>
  </si>
  <si>
    <t>Measured</t>
  </si>
  <si>
    <t>relative error (%)</t>
  </si>
  <si>
    <t>Line</t>
  </si>
  <si>
    <r>
      <t>δ</t>
    </r>
    <r>
      <rPr>
        <b/>
        <vertAlign val="superscript"/>
        <sz val="12"/>
        <rFont val="Times New Roman"/>
        <family val="1"/>
      </rPr>
      <t>15</t>
    </r>
    <r>
      <rPr>
        <b/>
        <sz val="12"/>
        <rFont val="Times New Roman"/>
        <family val="1"/>
      </rPr>
      <t>N</t>
    </r>
  </si>
  <si>
    <r>
      <t xml:space="preserve"> δ</t>
    </r>
    <r>
      <rPr>
        <b/>
        <vertAlign val="superscript"/>
        <sz val="12"/>
        <rFont val="Times New Roman"/>
        <family val="1"/>
      </rPr>
      <t>13</t>
    </r>
    <r>
      <rPr>
        <b/>
        <sz val="12"/>
        <rFont val="Times New Roman"/>
        <family val="1"/>
      </rPr>
      <t>C</t>
    </r>
  </si>
  <si>
    <r>
      <t>δ</t>
    </r>
    <r>
      <rPr>
        <b/>
        <vertAlign val="superscript"/>
        <sz val="12"/>
        <rFont val="Times New Roman"/>
        <family val="1"/>
      </rPr>
      <t>13</t>
    </r>
    <r>
      <rPr>
        <b/>
        <sz val="12"/>
        <rFont val="Times New Roman"/>
        <family val="1"/>
      </rPr>
      <t>C</t>
    </r>
  </si>
  <si>
    <t>QC Reference Materials</t>
  </si>
  <si>
    <r>
      <t>δ</t>
    </r>
    <r>
      <rPr>
        <vertAlign val="superscript"/>
        <sz val="12"/>
        <rFont val="Times New Roman"/>
        <family val="1"/>
      </rPr>
      <t>15</t>
    </r>
    <r>
      <rPr>
        <sz val="12"/>
        <rFont val="Times New Roman"/>
        <family val="1"/>
      </rPr>
      <t>N known</t>
    </r>
  </si>
  <si>
    <r>
      <t>δ</t>
    </r>
    <r>
      <rPr>
        <vertAlign val="superscript"/>
        <sz val="12"/>
        <rFont val="Times New Roman"/>
        <family val="1"/>
      </rPr>
      <t>13</t>
    </r>
    <r>
      <rPr>
        <sz val="12"/>
        <rFont val="Times New Roman"/>
        <family val="1"/>
      </rPr>
      <t>C known</t>
    </r>
  </si>
  <si>
    <r>
      <t>average  δ</t>
    </r>
    <r>
      <rPr>
        <vertAlign val="superscript"/>
        <sz val="12"/>
        <color indexed="8"/>
        <rFont val="Times New Roman"/>
        <family val="1"/>
      </rPr>
      <t>15</t>
    </r>
    <r>
      <rPr>
        <sz val="12"/>
        <color indexed="8"/>
        <rFont val="Times New Roman"/>
        <family val="1"/>
      </rPr>
      <t>N</t>
    </r>
  </si>
  <si>
    <r>
      <t>average  δ</t>
    </r>
    <r>
      <rPr>
        <vertAlign val="superscript"/>
        <sz val="12"/>
        <color indexed="8"/>
        <rFont val="Times New Roman"/>
        <family val="1"/>
      </rPr>
      <t>13</t>
    </r>
    <r>
      <rPr>
        <sz val="12"/>
        <color indexed="8"/>
        <rFont val="Times New Roman"/>
        <family val="1"/>
      </rPr>
      <t>C</t>
    </r>
  </si>
  <si>
    <r>
      <t>stdev  δ</t>
    </r>
    <r>
      <rPr>
        <vertAlign val="superscript"/>
        <sz val="12"/>
        <color indexed="8"/>
        <rFont val="Times New Roman"/>
        <family val="1"/>
      </rPr>
      <t>15</t>
    </r>
    <r>
      <rPr>
        <sz val="12"/>
        <color indexed="8"/>
        <rFont val="Times New Roman"/>
        <family val="1"/>
      </rPr>
      <t>N</t>
    </r>
  </si>
  <si>
    <r>
      <t>stdev  δ</t>
    </r>
    <r>
      <rPr>
        <vertAlign val="superscript"/>
        <sz val="12"/>
        <color indexed="8"/>
        <rFont val="Times New Roman"/>
        <family val="1"/>
      </rPr>
      <t>13</t>
    </r>
    <r>
      <rPr>
        <sz val="12"/>
        <color indexed="8"/>
        <rFont val="Times New Roman"/>
        <family val="1"/>
      </rPr>
      <t>C</t>
    </r>
  </si>
  <si>
    <t>std uncertainty</t>
  </si>
  <si>
    <t>Comments</t>
  </si>
  <si>
    <t>Comments:</t>
  </si>
  <si>
    <t>Yellow</t>
  </si>
  <si>
    <t>Green</t>
  </si>
  <si>
    <t>Wt% N*</t>
  </si>
  <si>
    <t>Wt% C*</t>
  </si>
  <si>
    <t>Weight percent values wrong. Use with caution.</t>
  </si>
  <si>
    <t>Pink</t>
  </si>
  <si>
    <t>Potential outlier. Use with caution.</t>
  </si>
  <si>
    <t>Peak amplitudes too low for reliable results. Use with extreme caution or rerun the sample.</t>
  </si>
  <si>
    <t>Blue</t>
  </si>
  <si>
    <t>Sample lost during the analysis. Reload and rerun the sample.</t>
  </si>
  <si>
    <t>Olive</t>
  </si>
  <si>
    <t>Possible sample ID problem.  Check loading documents.</t>
  </si>
  <si>
    <t>normalized</t>
  </si>
  <si>
    <t>Master Technician</t>
  </si>
  <si>
    <t>Contact information for UW Stable Isotope Facility:</t>
  </si>
  <si>
    <t>Berry Biodiversity Center Rm 214</t>
  </si>
  <si>
    <t xml:space="preserve">Known </t>
  </si>
  <si>
    <r>
      <t>δ</t>
    </r>
    <r>
      <rPr>
        <vertAlign val="superscript"/>
        <sz val="12"/>
        <rFont val="Times New Roman"/>
        <family val="1"/>
      </rPr>
      <t>15</t>
    </r>
    <r>
      <rPr>
        <sz val="12"/>
        <rFont val="Times New Roman"/>
        <family val="1"/>
      </rPr>
      <t>N</t>
    </r>
    <r>
      <rPr>
        <vertAlign val="subscript"/>
        <sz val="12"/>
        <rFont val="Times New Roman"/>
        <family val="1"/>
      </rPr>
      <t xml:space="preserve"> AIR</t>
    </r>
  </si>
  <si>
    <t>Reference Material 1</t>
  </si>
  <si>
    <t>Reference Material 2</t>
  </si>
  <si>
    <t>Reference Material 3</t>
  </si>
  <si>
    <t>Quality Control Color Legend</t>
  </si>
  <si>
    <t>Quality Control Data</t>
  </si>
  <si>
    <t>Number of unknown samples analyzed:</t>
  </si>
  <si>
    <t>Number of reference samples analyzed:</t>
  </si>
  <si>
    <t>Reviewer:</t>
  </si>
  <si>
    <t>Title:</t>
  </si>
  <si>
    <t>Date Reviewed:</t>
  </si>
  <si>
    <t>Quality Assurance Approval</t>
  </si>
  <si>
    <t>Job submission contact:</t>
  </si>
  <si>
    <t>*Sample weight percents are calculated using the sample weights reported by the user and are dependent upon the accuracy of these values.</t>
  </si>
  <si>
    <t>Date Reported:</t>
  </si>
  <si>
    <t>Date Invoiced:</t>
  </si>
  <si>
    <t>Initial:</t>
  </si>
  <si>
    <t>Final Report</t>
  </si>
  <si>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t>
    </r>
  </si>
  <si>
    <t>Sample Material(s):</t>
  </si>
  <si>
    <t>SIF ID</t>
  </si>
  <si>
    <t>Sample ID</t>
  </si>
  <si>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t>
    </r>
  </si>
  <si>
    <t>Instrument Used:</t>
  </si>
  <si>
    <r>
      <t>δ</t>
    </r>
    <r>
      <rPr>
        <vertAlign val="superscript"/>
        <sz val="12"/>
        <rFont val="Times New Roman"/>
        <family val="1"/>
      </rPr>
      <t>13</t>
    </r>
    <r>
      <rPr>
        <sz val="12"/>
        <rFont val="Times New Roman"/>
        <family val="1"/>
      </rPr>
      <t>C, δ</t>
    </r>
    <r>
      <rPr>
        <vertAlign val="superscript"/>
        <sz val="12"/>
        <rFont val="Times New Roman"/>
        <family val="1"/>
      </rPr>
      <t>15</t>
    </r>
    <r>
      <rPr>
        <sz val="12"/>
        <rFont val="Times New Roman"/>
        <family val="1"/>
      </rPr>
      <t xml:space="preserve">N </t>
    </r>
  </si>
  <si>
    <t>010 (combustion/reduction organics)</t>
  </si>
  <si>
    <r>
      <t xml:space="preserve">2 </t>
    </r>
    <r>
      <rPr>
        <sz val="12"/>
        <rFont val="Calibri"/>
        <family val="2"/>
      </rPr>
      <t>σ</t>
    </r>
    <r>
      <rPr>
        <sz val="12"/>
        <rFont val="Times New Roman"/>
        <family val="1"/>
      </rPr>
      <t xml:space="preserve"> = 0.3</t>
    </r>
  </si>
  <si>
    <r>
      <t xml:space="preserve">2 </t>
    </r>
    <r>
      <rPr>
        <sz val="12"/>
        <rFont val="Calibri"/>
        <family val="2"/>
      </rPr>
      <t>σ</t>
    </r>
    <r>
      <rPr>
        <sz val="12"/>
        <rFont val="Times New Roman"/>
        <family val="1"/>
      </rPr>
      <t xml:space="preserve"> = 0.4</t>
    </r>
  </si>
  <si>
    <t xml:space="preserve">Record Keeping </t>
  </si>
  <si>
    <t>% Nitrogen</t>
  </si>
  <si>
    <t>% Carbon</t>
  </si>
  <si>
    <t>Relative Error</t>
  </si>
  <si>
    <t>Known %</t>
  </si>
  <si>
    <t>Average</t>
  </si>
  <si>
    <t>Absolute Error</t>
  </si>
  <si>
    <t>Absolute Difference</t>
  </si>
  <si>
    <t>Stdev</t>
  </si>
  <si>
    <t>Long-Term</t>
  </si>
  <si>
    <t>Acceptable Range</t>
  </si>
  <si>
    <t>Principal Investigator:</t>
  </si>
  <si>
    <t>average  (N=4)</t>
  </si>
  <si>
    <t>UWSIF05 (alfalfa)</t>
  </si>
  <si>
    <r>
      <t>δ</t>
    </r>
    <r>
      <rPr>
        <b/>
        <vertAlign val="superscript"/>
        <sz val="14"/>
        <rFont val="Times New Roman"/>
        <family val="1"/>
      </rPr>
      <t>15</t>
    </r>
    <r>
      <rPr>
        <b/>
        <sz val="14"/>
        <rFont val="Times New Roman"/>
        <family val="1"/>
      </rPr>
      <t>N</t>
    </r>
  </si>
  <si>
    <r>
      <t>δ</t>
    </r>
    <r>
      <rPr>
        <b/>
        <vertAlign val="superscript"/>
        <sz val="14"/>
        <rFont val="Times New Roman"/>
        <family val="1"/>
      </rPr>
      <t>13</t>
    </r>
    <r>
      <rPr>
        <b/>
        <sz val="14"/>
        <rFont val="Times New Roman"/>
        <family val="1"/>
      </rPr>
      <t>C</t>
    </r>
  </si>
  <si>
    <t>Analytical Comments:</t>
  </si>
  <si>
    <r>
      <t>δ</t>
    </r>
    <r>
      <rPr>
        <vertAlign val="superscript"/>
        <sz val="12"/>
        <color indexed="8"/>
        <rFont val="Times New Roman"/>
        <family val="1"/>
      </rPr>
      <t>13</t>
    </r>
    <r>
      <rPr>
        <sz val="12"/>
        <color indexed="8"/>
        <rFont val="Times New Roman"/>
        <family val="1"/>
      </rPr>
      <t>C and δ</t>
    </r>
    <r>
      <rPr>
        <vertAlign val="superscript"/>
        <sz val="12"/>
        <color indexed="8"/>
        <rFont val="Times New Roman"/>
        <family val="1"/>
      </rPr>
      <t>15</t>
    </r>
    <r>
      <rPr>
        <sz val="12"/>
        <color indexed="8"/>
        <rFont val="Times New Roman"/>
        <family val="1"/>
      </rPr>
      <t>N values are reported w.r.t. VPDB and AIR respectively in parts per thousand (per mil)</t>
    </r>
  </si>
  <si>
    <t>Weight Percent</t>
  </si>
  <si>
    <t>Quality Control Reference Material 2:</t>
  </si>
  <si>
    <t>Quality Control Reference Material 1:</t>
  </si>
  <si>
    <t>C:N ratio</t>
  </si>
  <si>
    <t>36-UWSIF-Glutamic 1</t>
  </si>
  <si>
    <t>39-UWSIF-Glutamic 2</t>
  </si>
  <si>
    <t>Weight % measured</t>
  </si>
  <si>
    <t>Quality Assesment Data</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</si>
  <si>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VPDB</t>
    </r>
  </si>
  <si>
    <t>Date</t>
  </si>
  <si>
    <t>Identifier 2</t>
  </si>
  <si>
    <t>Amount</t>
  </si>
  <si>
    <t>Ampl  28</t>
  </si>
  <si>
    <r>
      <t>d</t>
    </r>
    <r>
      <rPr>
        <b/>
        <sz val="10"/>
        <rFont val="MS Sans Serif"/>
        <family val="2"/>
      </rPr>
      <t xml:space="preserve"> </t>
    </r>
    <r>
      <rPr>
        <b/>
        <vertAlign val="superscript"/>
        <sz val="10"/>
        <rFont val="MS Sans Serif"/>
        <family val="2"/>
      </rPr>
      <t>15</t>
    </r>
    <r>
      <rPr>
        <b/>
        <sz val="10"/>
        <rFont val="MS Sans Serif"/>
        <family val="2"/>
      </rPr>
      <t>N/</t>
    </r>
    <r>
      <rPr>
        <b/>
        <vertAlign val="superscript"/>
        <sz val="10"/>
        <rFont val="MS Sans Serif"/>
        <family val="2"/>
      </rPr>
      <t>14</t>
    </r>
    <r>
      <rPr>
        <b/>
        <sz val="10"/>
        <rFont val="MS Sans Serif"/>
        <family val="2"/>
      </rPr>
      <t>N</t>
    </r>
  </si>
  <si>
    <t>Ampl  44</t>
  </si>
  <si>
    <r>
      <t>d</t>
    </r>
    <r>
      <rPr>
        <b/>
        <sz val="10"/>
        <rFont val="MS Sans Serif"/>
        <family val="2"/>
      </rPr>
      <t xml:space="preserve"> </t>
    </r>
    <r>
      <rPr>
        <b/>
        <vertAlign val="superscript"/>
        <sz val="10"/>
        <rFont val="MS Sans Serif"/>
        <family val="2"/>
      </rPr>
      <t>13</t>
    </r>
    <r>
      <rPr>
        <b/>
        <sz val="10"/>
        <rFont val="MS Sans Serif"/>
        <family val="2"/>
      </rPr>
      <t>C/</t>
    </r>
    <r>
      <rPr>
        <b/>
        <vertAlign val="superscript"/>
        <sz val="10"/>
        <rFont val="MS Sans Serif"/>
        <family val="2"/>
      </rPr>
      <t>12</t>
    </r>
    <r>
      <rPr>
        <b/>
        <sz val="10"/>
        <rFont val="MS Sans Serif"/>
        <family val="2"/>
      </rPr>
      <t>C</t>
    </r>
  </si>
  <si>
    <t>Nitrogen %</t>
  </si>
  <si>
    <t>Carbon %</t>
  </si>
  <si>
    <t>C:N</t>
  </si>
  <si>
    <r>
      <t xml:space="preserve">Corr. </t>
    </r>
    <r>
      <rPr>
        <b/>
        <sz val="10"/>
        <rFont val="Symbol"/>
        <family val="1"/>
      </rPr>
      <t>d</t>
    </r>
    <r>
      <rPr>
        <b/>
        <vertAlign val="superscript"/>
        <sz val="10"/>
        <rFont val="MS Sans Serif"/>
        <family val="2"/>
      </rPr>
      <t>15</t>
    </r>
    <r>
      <rPr>
        <b/>
        <sz val="10"/>
        <rFont val="MS Sans Serif"/>
        <family val="2"/>
      </rPr>
      <t>N</t>
    </r>
  </si>
  <si>
    <r>
      <t xml:space="preserve">Corr. </t>
    </r>
    <r>
      <rPr>
        <b/>
        <sz val="10"/>
        <rFont val="Symbol"/>
        <family val="1"/>
      </rPr>
      <t>d</t>
    </r>
    <r>
      <rPr>
        <b/>
        <vertAlign val="superscript"/>
        <sz val="10"/>
        <rFont val="MS Sans Serif"/>
        <family val="2"/>
      </rPr>
      <t>13</t>
    </r>
    <r>
      <rPr>
        <b/>
        <sz val="10"/>
        <rFont val="MS Sans Serif"/>
        <family val="2"/>
      </rPr>
      <t>C</t>
    </r>
  </si>
  <si>
    <t>2014/09/30 14:38:37</t>
  </si>
  <si>
    <t>20140164.001</t>
  </si>
  <si>
    <t>m129</t>
  </si>
  <si>
    <t>2014/09/30 14:47:49</t>
  </si>
  <si>
    <t>20140164.002</t>
  </si>
  <si>
    <t>m129b</t>
  </si>
  <si>
    <t>2014/09/30 14:57:02</t>
  </si>
  <si>
    <t>20140164.003</t>
  </si>
  <si>
    <t>m129c</t>
  </si>
  <si>
    <t>2014/09/30 15:06:15</t>
  </si>
  <si>
    <t>20140164.004</t>
  </si>
  <si>
    <t>m93d</t>
  </si>
  <si>
    <t>2014/09/30 15:15:28</t>
  </si>
  <si>
    <t>20140164.005</t>
  </si>
  <si>
    <t>m93e</t>
  </si>
  <si>
    <t>2014/09/30 15:24:40</t>
  </si>
  <si>
    <t>20140164.006</t>
  </si>
  <si>
    <t>m99d</t>
  </si>
  <si>
    <t>2014/09/30 15:33:53</t>
  </si>
  <si>
    <t>20140164.007</t>
  </si>
  <si>
    <t>m99e</t>
  </si>
  <si>
    <t>Reference Check</t>
  </si>
  <si>
    <t>2014/09/30 14:20:12</t>
  </si>
  <si>
    <t>05-UWSIF-20140164.11</t>
  </si>
  <si>
    <t>05-UWSIF-</t>
  </si>
  <si>
    <t>2014/09/30 14:29:24</t>
  </si>
  <si>
    <t>05-UWSIF-20140164.12</t>
  </si>
  <si>
    <t>2014/09/30 15:43:12</t>
  </si>
  <si>
    <t>05-UWSIF-0.13</t>
  </si>
  <si>
    <t>2014/09/30 15:52:25</t>
  </si>
  <si>
    <t>05-UWSIF-0.14</t>
  </si>
  <si>
    <t>std. dev.</t>
  </si>
  <si>
    <t>Reference Material</t>
  </si>
  <si>
    <t>2014/09/30 13:43:10</t>
  </si>
  <si>
    <t>36-UWSIF-UT Glut 120140164.14</t>
  </si>
  <si>
    <t>36-UWSIF-UT Glut 1</t>
  </si>
  <si>
    <t>2014/09/30 13:52:22</t>
  </si>
  <si>
    <t>36-UWSIF-UT Glut 120140164.15</t>
  </si>
  <si>
    <t>2014/09/30 14:01:40</t>
  </si>
  <si>
    <t>39-UWSIF-UW Glut 220140164.11</t>
  </si>
  <si>
    <t>39-UWSIF-UW Glut 2</t>
  </si>
  <si>
    <t>2014/09/30 14:10:59</t>
  </si>
  <si>
    <t>39-UWSIF-UW Glut 220140164.12</t>
  </si>
  <si>
    <t>15N Normilization</t>
  </si>
  <si>
    <t>Meas.</t>
  </si>
  <si>
    <t>Actual</t>
  </si>
  <si>
    <t>UWSIF 36- UT Glutamic</t>
  </si>
  <si>
    <t>UWSIF 39- UW Glutamic 2</t>
  </si>
  <si>
    <t>Lab QC Check</t>
  </si>
  <si>
    <t>Ref. Check</t>
  </si>
  <si>
    <t>Corrected</t>
  </si>
  <si>
    <t>UWSIF05 (Alfalfa)</t>
  </si>
  <si>
    <t>Percentage</t>
  </si>
  <si>
    <t>13C Normilization</t>
  </si>
  <si>
    <t>Date Analyzed:9/30/2014</t>
  </si>
  <si>
    <t>Analyst:DEW</t>
  </si>
  <si>
    <t>Instrument:</t>
  </si>
  <si>
    <t>Costech EA 4010</t>
  </si>
  <si>
    <t>Time Code</t>
  </si>
  <si>
    <t>Row</t>
  </si>
  <si>
    <t>Comment</t>
  </si>
  <si>
    <t>Peak Nr</t>
  </si>
  <si>
    <t>d 15N/14N</t>
  </si>
  <si>
    <t>d 13C/12C</t>
  </si>
  <si>
    <t>Amt%</t>
  </si>
  <si>
    <t>Area All</t>
  </si>
  <si>
    <t>Area 28</t>
  </si>
  <si>
    <t>BGD 28</t>
  </si>
  <si>
    <t>BGD 29</t>
  </si>
  <si>
    <t>BGD 30</t>
  </si>
  <si>
    <t>Area 44</t>
  </si>
  <si>
    <t>BGD 44</t>
  </si>
  <si>
    <t>BGD 45</t>
  </si>
  <si>
    <t>BGD 46</t>
  </si>
  <si>
    <t>AT% 13C/12C</t>
  </si>
  <si>
    <t>AT% 15N/14N</t>
  </si>
  <si>
    <t>rR 45CO2/44CO2</t>
  </si>
  <si>
    <t>rR 29N2/28N2</t>
  </si>
  <si>
    <t>2014/09/30 13:15:33</t>
  </si>
  <si>
    <t>36-UWSIF-UT Glut 120140164.11</t>
  </si>
  <si>
    <t>Job: 2014-0164 Run 1 Stockwell</t>
  </si>
  <si>
    <t>12.8</t>
  </si>
  <si>
    <t>9.5</t>
  </si>
  <si>
    <t>326.0</t>
  </si>
  <si>
    <t>12.7</t>
  </si>
  <si>
    <t>333.7</t>
  </si>
  <si>
    <t>9.4</t>
  </si>
  <si>
    <t>311.3</t>
  </si>
  <si>
    <t>0.8</t>
  </si>
  <si>
    <t>0.9</t>
  </si>
  <si>
    <t>3.4</t>
  </si>
  <si>
    <t>2.7</t>
  </si>
  <si>
    <t>3.1</t>
  </si>
  <si>
    <t>6.2</t>
  </si>
  <si>
    <t>4.6</t>
  </si>
  <si>
    <t>5.4</t>
  </si>
  <si>
    <t>8.9</t>
  </si>
  <si>
    <t>2014/09/30 13:24:45</t>
  </si>
  <si>
    <t>36-UWSIF-UT Glut 120140164.12</t>
  </si>
  <si>
    <t>13.0</t>
  </si>
  <si>
    <t>9.8</t>
  </si>
  <si>
    <t>318.1</t>
  </si>
  <si>
    <t>12.9</t>
  </si>
  <si>
    <t>9.6</t>
  </si>
  <si>
    <t>327.6</t>
  </si>
  <si>
    <t>307.5</t>
  </si>
  <si>
    <t>1.0</t>
  </si>
  <si>
    <t>1.1</t>
  </si>
  <si>
    <t>3.7</t>
  </si>
  <si>
    <t>3.2</t>
  </si>
  <si>
    <t>2014/09/30 13:33:58</t>
  </si>
  <si>
    <t>36-UWSIF-UT Glut 120140164.13</t>
  </si>
  <si>
    <t>Samples on Column: 024</t>
  </si>
  <si>
    <t>13.1</t>
  </si>
  <si>
    <t>9.9</t>
  </si>
  <si>
    <t>317.3</t>
  </si>
  <si>
    <t>327.3</t>
  </si>
  <si>
    <t>9.7</t>
  </si>
  <si>
    <t>306.6</t>
  </si>
  <si>
    <t>1.2</t>
  </si>
  <si>
    <t>3.8</t>
  </si>
  <si>
    <t>2.4</t>
  </si>
  <si>
    <t>2.8</t>
  </si>
  <si>
    <t>5.7</t>
  </si>
  <si>
    <t>4.5</t>
  </si>
  <si>
    <t>5.2</t>
  </si>
  <si>
    <t>8.7</t>
  </si>
  <si>
    <t>Helium Pressure: 400</t>
  </si>
  <si>
    <t>315.1</t>
  </si>
  <si>
    <t>325.6</t>
  </si>
  <si>
    <t>305.7</t>
  </si>
  <si>
    <t>3.0</t>
  </si>
  <si>
    <t>3.5</t>
  </si>
  <si>
    <t>6.5</t>
  </si>
  <si>
    <t>4.7</t>
  </si>
  <si>
    <t>5.5</t>
  </si>
  <si>
    <t>9.0</t>
  </si>
  <si>
    <t>Oxygen pressure: 1400</t>
  </si>
  <si>
    <t>13.3</t>
  </si>
  <si>
    <t>10.0</t>
  </si>
  <si>
    <t>318.0</t>
  </si>
  <si>
    <t>327.9</t>
  </si>
  <si>
    <t>13.2</t>
  </si>
  <si>
    <t>308.6</t>
  </si>
  <si>
    <t>3.9</t>
  </si>
  <si>
    <t>7.0</t>
  </si>
  <si>
    <t>4.9</t>
  </si>
  <si>
    <t>5.6</t>
  </si>
  <si>
    <t>9.3</t>
  </si>
  <si>
    <t>Mass 28:11</t>
  </si>
  <si>
    <t>10.1</t>
  </si>
  <si>
    <t>320.2</t>
  </si>
  <si>
    <t>330.4</t>
  </si>
  <si>
    <t>310.9</t>
  </si>
  <si>
    <t>1.3</t>
  </si>
  <si>
    <t>4.0</t>
  </si>
  <si>
    <t>6.7</t>
  </si>
  <si>
    <t>4.8</t>
  </si>
  <si>
    <t>9.1</t>
  </si>
  <si>
    <t>Mass 29:8</t>
  </si>
  <si>
    <t>320.6</t>
  </si>
  <si>
    <t>330.7</t>
  </si>
  <si>
    <t>310.8</t>
  </si>
  <si>
    <t>1.4</t>
  </si>
  <si>
    <t>6.9</t>
  </si>
  <si>
    <t>9.2</t>
  </si>
  <si>
    <t>Mass 30:453</t>
  </si>
  <si>
    <t>13.4</t>
  </si>
  <si>
    <t>10.2</t>
  </si>
  <si>
    <t>322.3</t>
  </si>
  <si>
    <t>332.5</t>
  </si>
  <si>
    <t>312.1</t>
  </si>
  <si>
    <t>10.4</t>
  </si>
  <si>
    <t>Peak Center:3.064</t>
  </si>
  <si>
    <t>13.7</t>
  </si>
  <si>
    <t>10.5</t>
  </si>
  <si>
    <t>324.3</t>
  </si>
  <si>
    <t>13.5</t>
  </si>
  <si>
    <t>10.3</t>
  </si>
  <si>
    <t>334.3</t>
  </si>
  <si>
    <t>13.6</t>
  </si>
  <si>
    <t>313.9</t>
  </si>
  <si>
    <t>1.7</t>
  </si>
  <si>
    <t>4.3</t>
  </si>
  <si>
    <t>5.0</t>
  </si>
  <si>
    <t>5.8</t>
  </si>
  <si>
    <t>6.6</t>
  </si>
  <si>
    <t>Instrument: ANNIE</t>
  </si>
  <si>
    <t>13.8</t>
  </si>
  <si>
    <t>325.8</t>
  </si>
  <si>
    <t>335.6</t>
  </si>
  <si>
    <t>315.0</t>
  </si>
  <si>
    <t>1.5</t>
  </si>
  <si>
    <t>4.4</t>
  </si>
  <si>
    <t>6.1</t>
  </si>
  <si>
    <t>7.1</t>
  </si>
  <si>
    <t>11.2</t>
  </si>
  <si>
    <t>6.3</t>
  </si>
  <si>
    <t>7.3</t>
  </si>
  <si>
    <t>11.3</t>
  </si>
  <si>
    <t>Data analyst:</t>
  </si>
  <si>
    <t>13.9</t>
  </si>
  <si>
    <t>10.8</t>
  </si>
  <si>
    <t>326.1</t>
  </si>
  <si>
    <t>10.6</t>
  </si>
  <si>
    <t>336.6</t>
  </si>
  <si>
    <t>315.3</t>
  </si>
  <si>
    <t>1.6</t>
  </si>
  <si>
    <t>1.9</t>
  </si>
  <si>
    <t>7.8</t>
  </si>
  <si>
    <t>12.0</t>
  </si>
  <si>
    <t>7.6</t>
  </si>
  <si>
    <t>11.7</t>
  </si>
  <si>
    <t>14.1</t>
  </si>
  <si>
    <t>10.9</t>
  </si>
  <si>
    <t>327.7</t>
  </si>
  <si>
    <t>337.6</t>
  </si>
  <si>
    <t>316.6</t>
  </si>
  <si>
    <t>2.0</t>
  </si>
  <si>
    <t>7.2</t>
  </si>
  <si>
    <t>6.4</t>
  </si>
  <si>
    <t>7.4</t>
  </si>
  <si>
    <t>11.4</t>
  </si>
  <si>
    <t>327.2</t>
  </si>
  <si>
    <t>337.7</t>
  </si>
  <si>
    <t>317.1</t>
  </si>
  <si>
    <t>6.0</t>
  </si>
  <si>
    <t>11.0</t>
  </si>
  <si>
    <t>328.0</t>
  </si>
  <si>
    <t>338.4</t>
  </si>
  <si>
    <t>11.5</t>
  </si>
  <si>
    <t>14.0</t>
  </si>
  <si>
    <t>328.8</t>
  </si>
  <si>
    <t>339.3</t>
  </si>
  <si>
    <t>319.7</t>
  </si>
  <si>
    <t>330.8</t>
  </si>
  <si>
    <t>340.8</t>
  </si>
  <si>
    <t>320.8</t>
  </si>
  <si>
    <t>7.7</t>
  </si>
  <si>
    <t>5.1</t>
  </si>
  <si>
    <t>331.6</t>
  </si>
  <si>
    <t>341.7</t>
  </si>
  <si>
    <t>321.3</t>
  </si>
  <si>
    <t>5.9</t>
  </si>
  <si>
    <t>332.7</t>
  </si>
  <si>
    <t>342.8</t>
  </si>
  <si>
    <t>322.4</t>
  </si>
  <si>
    <t>1.8</t>
  </si>
  <si>
    <t>6.8</t>
  </si>
  <si>
    <t>10.7</t>
  </si>
  <si>
    <t xml:space="preserve">Jason Stockwell </t>
  </si>
  <si>
    <t>Peter Eucklide</t>
  </si>
  <si>
    <t>Plant and Shrimp</t>
  </si>
  <si>
    <t>average  (N=2)</t>
  </si>
  <si>
    <t>Job 2014-0164</t>
  </si>
  <si>
    <t>Costech 4010 Elemental Analyzer coupled to a Thermo Delta Plus XP IRMS</t>
  </si>
  <si>
    <r>
      <t>δ</t>
    </r>
    <r>
      <rPr>
        <vertAlign val="superscript"/>
        <sz val="12"/>
        <rFont val="Times New Roman"/>
        <family val="1"/>
      </rPr>
      <t>13</t>
    </r>
    <r>
      <rPr>
        <sz val="12"/>
        <rFont val="Times New Roman"/>
        <family val="1"/>
      </rPr>
      <t>C</t>
    </r>
    <r>
      <rPr>
        <vertAlign val="subscript"/>
        <sz val="12"/>
        <rFont val="Times New Roman"/>
        <family val="1"/>
      </rPr>
      <t xml:space="preserve"> VPDB</t>
    </r>
  </si>
  <si>
    <t>Quality Assessment Reference Material 3:</t>
  </si>
  <si>
    <t>QS Reference Material</t>
  </si>
  <si>
    <t>Data meet all QAQC criteria in the SOP.</t>
  </si>
  <si>
    <t>cjm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</si>
</sst>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49" x14ac:knownFonts="1">
    <font>
      <sz val="10"/>
      <name val="Arial"/>
    </font>
    <font>
      <b/>
      <sz val="10"/>
      <name val="MS Sans Serif"/>
      <family val="2"/>
    </font>
    <font>
      <sz val="10"/>
      <name val="MS Sans Serif"/>
      <family val="2"/>
    </font>
    <font>
      <sz val="12"/>
      <name val="Arial"/>
      <family val="2"/>
    </font>
    <font>
      <b/>
      <sz val="10"/>
      <name val="Symbol"/>
      <family val="1"/>
    </font>
    <font>
      <b/>
      <sz val="12"/>
      <name val="Times New Roman"/>
      <family val="1"/>
    </font>
    <font>
      <b/>
      <vertAlign val="superscript"/>
      <sz val="12"/>
      <name val="Times New Roman"/>
      <family val="1"/>
    </font>
    <font>
      <sz val="12"/>
      <name val="Times New Roman"/>
      <family val="1"/>
    </font>
    <font>
      <sz val="12"/>
      <color indexed="8"/>
      <name val="Times New Roman"/>
      <family val="1"/>
    </font>
    <font>
      <vertAlign val="superscript"/>
      <sz val="12"/>
      <name val="Times New Roman"/>
      <family val="1"/>
    </font>
    <font>
      <vertAlign val="superscript"/>
      <sz val="12"/>
      <color indexed="8"/>
      <name val="Times New Roman"/>
      <family val="1"/>
    </font>
    <font>
      <sz val="10"/>
      <name val="Arial"/>
      <family val="2"/>
    </font>
    <font>
      <sz val="10"/>
      <name val="Arial"/>
      <family val="2"/>
    </font>
    <font>
      <b/>
      <sz val="12"/>
      <name val="Times New Roman"/>
      <family val="1"/>
    </font>
    <font>
      <sz val="14"/>
      <name val="Arial"/>
      <family val="2"/>
    </font>
    <font>
      <u/>
      <sz val="10"/>
      <color indexed="12"/>
      <name val="MS Sans Serif"/>
      <family val="2"/>
    </font>
    <font>
      <b/>
      <sz val="14"/>
      <name val="Times New Roman"/>
      <family val="1"/>
    </font>
    <font>
      <sz val="10"/>
      <name val="Times New Roman"/>
      <family val="1"/>
    </font>
    <font>
      <sz val="11"/>
      <name val="Times New Roman"/>
      <family val="1"/>
    </font>
    <font>
      <vertAlign val="subscript"/>
      <sz val="12"/>
      <name val="Times New Roman"/>
      <family val="1"/>
    </font>
    <font>
      <i/>
      <sz val="12"/>
      <name val="Times New Roman"/>
      <family val="1"/>
    </font>
    <font>
      <i/>
      <sz val="10"/>
      <name val="Times New Roman"/>
      <family val="1"/>
    </font>
    <font>
      <sz val="12"/>
      <name val="Calibri"/>
      <family val="2"/>
    </font>
    <font>
      <sz val="20"/>
      <name val="Arial"/>
      <family val="2"/>
    </font>
    <font>
      <sz val="12"/>
      <color indexed="60"/>
      <name val="Times New Roman"/>
      <family val="1"/>
    </font>
    <font>
      <vertAlign val="superscript"/>
      <sz val="12"/>
      <color indexed="60"/>
      <name val="Times New Roman"/>
      <family val="1"/>
    </font>
    <font>
      <vertAlign val="subscript"/>
      <sz val="12"/>
      <color indexed="60"/>
      <name val="Times New Roman"/>
      <family val="1"/>
    </font>
    <font>
      <sz val="12"/>
      <name val="Symbol"/>
      <family val="1"/>
      <charset val="2"/>
    </font>
    <font>
      <vertAlign val="superscript"/>
      <sz val="12"/>
      <name val="Symbol"/>
      <family val="1"/>
      <charset val="2"/>
    </font>
    <font>
      <b/>
      <sz val="16"/>
      <name val="Times New Roman"/>
      <family val="1"/>
    </font>
    <font>
      <sz val="16"/>
      <name val="Arial"/>
      <family val="2"/>
    </font>
    <font>
      <sz val="10"/>
      <name val="MS Sans Serif"/>
      <family val="2"/>
    </font>
    <font>
      <sz val="12"/>
      <color theme="1"/>
      <name val="Times New Roman"/>
      <family val="1"/>
    </font>
    <font>
      <sz val="13"/>
      <color rgb="FF000000"/>
      <name val="Arial"/>
      <family val="2"/>
    </font>
    <font>
      <b/>
      <sz val="12"/>
      <color theme="1"/>
      <name val="Times New Roman"/>
      <family val="1"/>
    </font>
    <font>
      <b/>
      <sz val="12"/>
      <color rgb="FF8F2E00"/>
      <name val="Times New Roman"/>
      <family val="1"/>
    </font>
    <font>
      <sz val="12"/>
      <color rgb="FF8F2E00"/>
      <name val="Times New Roman"/>
      <family val="1"/>
    </font>
    <font>
      <sz val="14"/>
      <color rgb="FF8F2E00"/>
      <name val="Cambria"/>
      <family val="1"/>
    </font>
    <font>
      <u/>
      <sz val="10"/>
      <color rgb="FF8F2E00"/>
      <name val="Cambria"/>
      <family val="1"/>
    </font>
    <font>
      <sz val="10"/>
      <color rgb="FF8F2E00"/>
      <name val="Cambria"/>
      <family val="1"/>
    </font>
    <font>
      <sz val="13"/>
      <color rgb="FF8F2E00"/>
      <name val="Cambria"/>
      <family val="1"/>
    </font>
    <font>
      <sz val="10"/>
      <color rgb="FF8F2E00"/>
      <name val="Times New Roman"/>
      <family val="1"/>
    </font>
    <font>
      <sz val="20"/>
      <color rgb="FF8F2E00"/>
      <name val="Times New Roman"/>
      <family val="1"/>
    </font>
    <font>
      <b/>
      <sz val="10"/>
      <name val="Arial"/>
      <family val="2"/>
    </font>
    <font>
      <b/>
      <vertAlign val="superscript"/>
      <sz val="14"/>
      <name val="Times New Roman"/>
      <family val="1"/>
    </font>
    <font>
      <b/>
      <sz val="10"/>
      <name val="Symbol"/>
      <family val="1"/>
      <charset val="2"/>
    </font>
    <font>
      <b/>
      <vertAlign val="superscript"/>
      <sz val="10"/>
      <name val="MS Sans Serif"/>
      <family val="2"/>
    </font>
    <font>
      <sz val="10"/>
      <color indexed="10"/>
      <name val="MS Sans Serif"/>
      <family val="2"/>
    </font>
    <font>
      <b/>
      <sz val="10"/>
      <color indexed="10"/>
      <name val="MS Sans Serif"/>
      <family val="2"/>
    </font>
  </fonts>
  <fills count="18">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rgb="FFF5F5C4"/>
        <bgColor indexed="64"/>
      </patternFill>
    </fill>
    <fill>
      <patternFill patternType="solid">
        <fgColor rgb="FF9A9779"/>
        <bgColor indexed="64"/>
      </patternFill>
    </fill>
    <fill>
      <patternFill patternType="solid">
        <fgColor theme="7" tint="0.79998168889431442"/>
        <bgColor indexed="64"/>
      </patternFill>
    </fill>
    <fill>
      <patternFill patternType="solid">
        <fgColor theme="0" tint="-0.24994659260841701"/>
        <bgColor indexed="64"/>
      </patternFill>
    </fill>
    <fill>
      <patternFill patternType="solid">
        <fgColor indexed="43"/>
        <bgColor indexed="64"/>
      </patternFill>
    </fill>
    <fill>
      <patternFill patternType="solid">
        <fgColor rgb="FFFFC000"/>
        <bgColor indexed="64"/>
      </patternFill>
    </fill>
    <fill>
      <patternFill patternType="solid">
        <fgColor theme="4"/>
        <bgColor indexed="64"/>
      </patternFill>
    </fill>
    <fill>
      <patternFill patternType="solid">
        <fgColor rgb="FFF5F5C4"/>
        <bgColor rgb="FF000000"/>
      </patternFill>
    </fill>
  </fills>
  <borders count="75">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thin">
        <color auto="1"/>
      </left>
      <right/>
      <top style="thin">
        <color auto="1"/>
      </top>
      <bottom/>
      <diagonal/>
    </border>
    <border>
      <left/>
      <right style="medium">
        <color auto="1"/>
      </right>
      <top/>
      <bottom/>
      <diagonal/>
    </border>
    <border>
      <left style="medium">
        <color auto="1"/>
      </left>
      <right style="thin">
        <color auto="1"/>
      </right>
      <top style="thin">
        <color auto="1"/>
      </top>
      <bottom style="double">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double">
        <color auto="1"/>
      </bottom>
      <diagonal/>
    </border>
    <border>
      <left/>
      <right style="thin">
        <color auto="1"/>
      </right>
      <top style="medium">
        <color auto="1"/>
      </top>
      <bottom/>
      <diagonal/>
    </border>
    <border>
      <left style="thin">
        <color auto="1"/>
      </left>
      <right/>
      <top style="double">
        <color auto="1"/>
      </top>
      <bottom/>
      <diagonal/>
    </border>
    <border>
      <left/>
      <right style="thin">
        <color auto="1"/>
      </right>
      <top style="double">
        <color auto="1"/>
      </top>
      <bottom/>
      <diagonal/>
    </border>
    <border>
      <left/>
      <right style="thin">
        <color auto="1"/>
      </right>
      <top/>
      <bottom style="medium">
        <color auto="1"/>
      </bottom>
      <diagonal/>
    </border>
    <border>
      <left/>
      <right style="thin">
        <color auto="1"/>
      </right>
      <top style="medium">
        <color auto="1"/>
      </top>
      <bottom style="thin">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top style="thick">
        <color rgb="FFFFC425"/>
      </top>
      <bottom/>
      <diagonal/>
    </border>
    <border>
      <left/>
      <right/>
      <top style="thick">
        <color rgb="FFFFC425"/>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bottom/>
      <diagonal/>
    </border>
    <border>
      <left/>
      <right style="thin">
        <color auto="1"/>
      </right>
      <top/>
      <bottom/>
      <diagonal/>
    </border>
    <border>
      <left style="thin">
        <color auto="1"/>
      </left>
      <right style="medium">
        <color auto="1"/>
      </right>
      <top style="medium">
        <color auto="1"/>
      </top>
      <bottom style="medium">
        <color auto="1"/>
      </bottom>
      <diagonal/>
    </border>
    <border>
      <left/>
      <right/>
      <top style="double">
        <color auto="1"/>
      </top>
      <bottom/>
      <diagonal/>
    </border>
    <border>
      <left style="thin">
        <color auto="1"/>
      </left>
      <right/>
      <top style="thin">
        <color auto="1"/>
      </top>
      <bottom style="double">
        <color auto="1"/>
      </bottom>
      <diagonal/>
    </border>
    <border>
      <left style="thin">
        <color auto="1"/>
      </left>
      <right style="medium">
        <color auto="1"/>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6">
    <xf numFmtId="0" fontId="0" fillId="0" borderId="0"/>
    <xf numFmtId="0" fontId="15" fillId="0" borderId="0" applyNumberFormat="0" applyFill="0" applyBorder="0" applyAlignment="0" applyProtection="0"/>
    <xf numFmtId="0" fontId="2" fillId="0" borderId="0"/>
    <xf numFmtId="0" fontId="12" fillId="0" borderId="0"/>
    <xf numFmtId="0" fontId="1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70">
    <xf numFmtId="0" fontId="0" fillId="0" borderId="0" xfId="0"/>
    <xf numFmtId="0" fontId="0" fillId="0" borderId="0" xfId="0" applyFont="1"/>
    <xf numFmtId="0" fontId="3" fillId="0" borderId="0" xfId="0" applyFont="1" applyAlignment="1">
      <alignment horizontal="center"/>
    </xf>
    <xf numFmtId="0" fontId="5" fillId="2" borderId="1" xfId="0" applyFont="1" applyFill="1" applyBorder="1"/>
    <xf numFmtId="0" fontId="5" fillId="2" borderId="2" xfId="0" applyFont="1" applyFill="1" applyBorder="1"/>
    <xf numFmtId="2" fontId="5" fillId="3" borderId="3" xfId="0" applyNumberFormat="1" applyFont="1" applyFill="1" applyBorder="1" applyAlignment="1">
      <alignment horizontal="center"/>
    </xf>
    <xf numFmtId="2" fontId="5" fillId="4" borderId="4" xfId="0" applyNumberFormat="1" applyFont="1" applyFill="1" applyBorder="1" applyAlignment="1">
      <alignment horizontal="center"/>
    </xf>
    <xf numFmtId="0" fontId="5" fillId="0" borderId="0" xfId="0" applyFont="1" applyFill="1"/>
    <xf numFmtId="0" fontId="5" fillId="2" borderId="1" xfId="11" quotePrefix="1" applyNumberFormat="1" applyFont="1" applyFill="1" applyBorder="1"/>
    <xf numFmtId="0" fontId="5" fillId="2" borderId="2" xfId="11" quotePrefix="1" applyNumberFormat="1" applyFont="1" applyFill="1" applyBorder="1"/>
    <xf numFmtId="0" fontId="5" fillId="2" borderId="5" xfId="0" applyFont="1" applyFill="1" applyBorder="1"/>
    <xf numFmtId="0" fontId="5" fillId="2" borderId="6" xfId="0" applyFont="1" applyFill="1" applyBorder="1"/>
    <xf numFmtId="2" fontId="5" fillId="3" borderId="0" xfId="0" applyNumberFormat="1" applyFont="1" applyFill="1" applyBorder="1" applyAlignment="1">
      <alignment horizontal="center"/>
    </xf>
    <xf numFmtId="0" fontId="7" fillId="2" borderId="7" xfId="11" applyFont="1" applyFill="1" applyBorder="1"/>
    <xf numFmtId="0" fontId="32" fillId="2" borderId="8" xfId="0" applyFont="1" applyFill="1" applyBorder="1"/>
    <xf numFmtId="0" fontId="7" fillId="0" borderId="0" xfId="11" quotePrefix="1" applyNumberFormat="1" applyFont="1" applyFill="1"/>
    <xf numFmtId="0" fontId="7" fillId="0" borderId="0" xfId="6" quotePrefix="1" applyNumberFormat="1" applyFont="1" applyFill="1"/>
    <xf numFmtId="0" fontId="7" fillId="0" borderId="9" xfId="6" quotePrefix="1" applyNumberFormat="1" applyFont="1" applyFill="1" applyBorder="1"/>
    <xf numFmtId="0" fontId="32" fillId="0" borderId="0" xfId="0" applyFont="1" applyFill="1"/>
    <xf numFmtId="0" fontId="32" fillId="0" borderId="0" xfId="0" applyFont="1"/>
    <xf numFmtId="2" fontId="32" fillId="0" borderId="0" xfId="0" applyNumberFormat="1" applyFont="1"/>
    <xf numFmtId="0" fontId="32" fillId="5" borderId="10" xfId="0" applyFont="1" applyFill="1" applyBorder="1"/>
    <xf numFmtId="2" fontId="32" fillId="3" borderId="11" xfId="0" applyNumberFormat="1" applyFont="1" applyFill="1" applyBorder="1" applyAlignment="1">
      <alignment horizontal="center"/>
    </xf>
    <xf numFmtId="2" fontId="32" fillId="4" borderId="11" xfId="0" applyNumberFormat="1" applyFont="1" applyFill="1" applyBorder="1" applyAlignment="1">
      <alignment horizontal="center"/>
    </xf>
    <xf numFmtId="2" fontId="32" fillId="3" borderId="13" xfId="0" applyNumberFormat="1" applyFont="1" applyFill="1" applyBorder="1" applyAlignment="1">
      <alignment horizontal="center"/>
    </xf>
    <xf numFmtId="2" fontId="32" fillId="3" borderId="14" xfId="0" applyNumberFormat="1" applyFont="1" applyFill="1" applyBorder="1" applyAlignment="1">
      <alignment horizontal="center"/>
    </xf>
    <xf numFmtId="2" fontId="32" fillId="4" borderId="3" xfId="0" applyNumberFormat="1" applyFont="1" applyFill="1" applyBorder="1" applyAlignment="1">
      <alignment horizontal="center"/>
    </xf>
    <xf numFmtId="2" fontId="32" fillId="4" borderId="14" xfId="0" applyNumberFormat="1" applyFont="1" applyFill="1" applyBorder="1" applyAlignment="1">
      <alignment horizontal="center"/>
    </xf>
    <xf numFmtId="0" fontId="32" fillId="5" borderId="15" xfId="0" applyFont="1" applyFill="1" applyBorder="1"/>
    <xf numFmtId="2" fontId="32" fillId="3" borderId="15" xfId="0" applyNumberFormat="1" applyFont="1" applyFill="1" applyBorder="1" applyAlignment="1">
      <alignment horizontal="center"/>
    </xf>
    <xf numFmtId="2" fontId="32" fillId="3" borderId="16" xfId="0" applyNumberFormat="1" applyFont="1" applyFill="1" applyBorder="1" applyAlignment="1">
      <alignment horizontal="center"/>
    </xf>
    <xf numFmtId="2" fontId="32" fillId="4" borderId="17" xfId="0" applyNumberFormat="1" applyFont="1" applyFill="1" applyBorder="1" applyAlignment="1">
      <alignment horizontal="center"/>
    </xf>
    <xf numFmtId="2" fontId="32" fillId="4" borderId="16" xfId="0" applyNumberFormat="1" applyFont="1" applyFill="1" applyBorder="1" applyAlignment="1">
      <alignment horizontal="center"/>
    </xf>
    <xf numFmtId="0" fontId="7" fillId="0" borderId="0" xfId="0" applyFont="1"/>
    <xf numFmtId="2" fontId="7" fillId="0" borderId="0" xfId="0" applyNumberFormat="1" applyFont="1"/>
    <xf numFmtId="0" fontId="7" fillId="2" borderId="18" xfId="0" applyFont="1" applyFill="1" applyBorder="1"/>
    <xf numFmtId="2" fontId="7" fillId="3" borderId="18" xfId="0" applyNumberFormat="1" applyFont="1" applyFill="1" applyBorder="1"/>
    <xf numFmtId="2" fontId="7" fillId="4" borderId="18" xfId="0" applyNumberFormat="1" applyFont="1" applyFill="1" applyBorder="1"/>
    <xf numFmtId="0" fontId="7" fillId="2" borderId="19" xfId="0" applyFont="1" applyFill="1" applyBorder="1"/>
    <xf numFmtId="0" fontId="7" fillId="2" borderId="19" xfId="7" quotePrefix="1" applyNumberFormat="1" applyFont="1" applyFill="1" applyBorder="1"/>
    <xf numFmtId="0" fontId="1" fillId="0" borderId="0" xfId="12" quotePrefix="1" applyNumberFormat="1" applyFont="1"/>
    <xf numFmtId="0" fontId="4" fillId="0" borderId="0" xfId="12" quotePrefix="1" applyNumberFormat="1" applyFont="1"/>
    <xf numFmtId="0" fontId="1" fillId="0" borderId="0" xfId="12" applyNumberFormat="1" applyFont="1"/>
    <xf numFmtId="0" fontId="2" fillId="0" borderId="0" xfId="9" quotePrefix="1" applyNumberFormat="1"/>
    <xf numFmtId="166" fontId="2" fillId="0" borderId="0" xfId="9" quotePrefix="1" applyNumberFormat="1"/>
    <xf numFmtId="164" fontId="2" fillId="0" borderId="0" xfId="9" applyNumberFormat="1"/>
    <xf numFmtId="0" fontId="2" fillId="0" borderId="0" xfId="12"/>
    <xf numFmtId="0" fontId="2" fillId="0" borderId="0" xfId="12" quotePrefix="1" applyNumberFormat="1"/>
    <xf numFmtId="165" fontId="2" fillId="0" borderId="0" xfId="12" applyNumberFormat="1"/>
    <xf numFmtId="0" fontId="2" fillId="0" borderId="0" xfId="10" quotePrefix="1" applyNumberFormat="1"/>
    <xf numFmtId="166" fontId="2" fillId="0" borderId="0" xfId="10" quotePrefix="1" applyNumberFormat="1"/>
    <xf numFmtId="164" fontId="2" fillId="0" borderId="0" xfId="10" applyNumberFormat="1"/>
    <xf numFmtId="0" fontId="2" fillId="0" borderId="0" xfId="2" quotePrefix="1" applyNumberFormat="1"/>
    <xf numFmtId="166" fontId="2" fillId="0" borderId="0" xfId="2" quotePrefix="1" applyNumberFormat="1"/>
    <xf numFmtId="164" fontId="2" fillId="0" borderId="0" xfId="2" applyNumberFormat="1"/>
    <xf numFmtId="2" fontId="0" fillId="0" borderId="0" xfId="0" applyNumberFormat="1"/>
    <xf numFmtId="0" fontId="5" fillId="2" borderId="2" xfId="11" applyNumberFormat="1" applyFont="1" applyFill="1" applyBorder="1"/>
    <xf numFmtId="2" fontId="7" fillId="3" borderId="2" xfId="11" quotePrefix="1" applyNumberFormat="1" applyFont="1" applyFill="1" applyBorder="1" applyAlignment="1">
      <alignment horizontal="center"/>
    </xf>
    <xf numFmtId="2" fontId="7" fillId="4" borderId="2" xfId="11" quotePrefix="1" applyNumberFormat="1" applyFont="1" applyFill="1" applyBorder="1" applyAlignment="1">
      <alignment horizontal="center"/>
    </xf>
    <xf numFmtId="0" fontId="7" fillId="2" borderId="20" xfId="7" quotePrefix="1" applyNumberFormat="1" applyFont="1" applyFill="1" applyBorder="1"/>
    <xf numFmtId="0" fontId="7" fillId="2" borderId="21" xfId="7" applyNumberFormat="1" applyFont="1" applyFill="1" applyBorder="1"/>
    <xf numFmtId="2" fontId="7" fillId="3" borderId="21" xfId="0" applyNumberFormat="1" applyFont="1" applyFill="1" applyBorder="1"/>
    <xf numFmtId="2" fontId="7" fillId="4" borderId="21" xfId="0" applyNumberFormat="1" applyFont="1" applyFill="1" applyBorder="1"/>
    <xf numFmtId="0" fontId="2" fillId="0" borderId="9" xfId="9" quotePrefix="1" applyNumberFormat="1" applyBorder="1"/>
    <xf numFmtId="0" fontId="2" fillId="0" borderId="9" xfId="10" quotePrefix="1" applyNumberFormat="1" applyBorder="1"/>
    <xf numFmtId="0" fontId="7" fillId="2" borderId="20" xfId="0" applyFont="1" applyFill="1" applyBorder="1"/>
    <xf numFmtId="2" fontId="2" fillId="0" borderId="9" xfId="9" applyNumberFormat="1" applyBorder="1"/>
    <xf numFmtId="2" fontId="32" fillId="3" borderId="22" xfId="0" applyNumberFormat="1" applyFont="1" applyFill="1" applyBorder="1" applyAlignment="1">
      <alignment horizontal="center"/>
    </xf>
    <xf numFmtId="2" fontId="32" fillId="4" borderId="23" xfId="0" applyNumberFormat="1" applyFont="1" applyFill="1" applyBorder="1" applyAlignment="1">
      <alignment horizontal="center"/>
    </xf>
    <xf numFmtId="2" fontId="7" fillId="3" borderId="20" xfId="11" quotePrefix="1" applyNumberFormat="1" applyFont="1" applyFill="1" applyBorder="1" applyAlignment="1">
      <alignment horizontal="center"/>
    </xf>
    <xf numFmtId="2" fontId="32" fillId="3" borderId="25" xfId="0" applyNumberFormat="1" applyFont="1" applyFill="1" applyBorder="1" applyAlignment="1">
      <alignment horizontal="center"/>
    </xf>
    <xf numFmtId="2" fontId="7" fillId="4" borderId="26" xfId="11" quotePrefix="1" applyNumberFormat="1" applyFont="1" applyFill="1" applyBorder="1" applyAlignment="1">
      <alignment horizontal="center"/>
    </xf>
    <xf numFmtId="2" fontId="32" fillId="4" borderId="25" xfId="0" applyNumberFormat="1" applyFont="1" applyFill="1" applyBorder="1" applyAlignment="1">
      <alignment horizontal="center"/>
    </xf>
    <xf numFmtId="0" fontId="12" fillId="0" borderId="0" xfId="3"/>
    <xf numFmtId="0" fontId="14" fillId="0" borderId="0" xfId="3" applyFont="1"/>
    <xf numFmtId="0" fontId="14" fillId="0" borderId="0" xfId="3" applyFont="1" applyFill="1" applyBorder="1"/>
    <xf numFmtId="0" fontId="33" fillId="0" borderId="0" xfId="3" applyFont="1" applyFill="1" applyBorder="1"/>
    <xf numFmtId="0" fontId="12" fillId="0" borderId="0" xfId="3" applyFill="1" applyBorder="1"/>
    <xf numFmtId="0" fontId="0" fillId="0" borderId="0" xfId="0" applyFill="1"/>
    <xf numFmtId="0" fontId="7" fillId="0" borderId="0" xfId="0" applyFont="1" applyAlignment="1">
      <alignment horizontal="center"/>
    </xf>
    <xf numFmtId="0" fontId="17" fillId="0" borderId="0" xfId="0" applyFont="1"/>
    <xf numFmtId="0" fontId="7" fillId="6" borderId="10" xfId="0" applyFont="1" applyFill="1" applyBorder="1" applyAlignment="1">
      <alignment horizontal="center"/>
    </xf>
    <xf numFmtId="0" fontId="7" fillId="6" borderId="0" xfId="0" applyFont="1" applyFill="1" applyBorder="1" applyAlignment="1">
      <alignment horizontal="left"/>
    </xf>
    <xf numFmtId="0" fontId="7" fillId="6" borderId="0" xfId="0" applyFont="1" applyFill="1" applyBorder="1" applyAlignment="1">
      <alignment horizontal="center"/>
    </xf>
    <xf numFmtId="0" fontId="7" fillId="2" borderId="10" xfId="0" applyFont="1" applyFill="1" applyBorder="1" applyAlignment="1">
      <alignment horizontal="center"/>
    </xf>
    <xf numFmtId="0" fontId="7" fillId="2" borderId="0" xfId="0" applyFont="1" applyFill="1" applyBorder="1" applyAlignment="1">
      <alignment horizontal="left"/>
    </xf>
    <xf numFmtId="0" fontId="7" fillId="2" borderId="0" xfId="0" applyFont="1" applyFill="1" applyBorder="1" applyAlignment="1">
      <alignment horizontal="center"/>
    </xf>
    <xf numFmtId="0" fontId="7" fillId="7" borderId="10" xfId="0" applyFont="1" applyFill="1" applyBorder="1" applyAlignment="1">
      <alignment horizontal="center"/>
    </xf>
    <xf numFmtId="0" fontId="7" fillId="7" borderId="0" xfId="0" applyFont="1" applyFill="1" applyBorder="1" applyAlignment="1">
      <alignment horizontal="left"/>
    </xf>
    <xf numFmtId="0" fontId="7" fillId="7" borderId="0" xfId="0" applyFont="1" applyFill="1" applyBorder="1" applyAlignment="1">
      <alignment horizontal="center"/>
    </xf>
    <xf numFmtId="0" fontId="7" fillId="8" borderId="15" xfId="0" applyFont="1" applyFill="1" applyBorder="1" applyAlignment="1">
      <alignment horizontal="center"/>
    </xf>
    <xf numFmtId="0" fontId="7" fillId="8" borderId="17" xfId="0" applyFont="1" applyFill="1" applyBorder="1" applyAlignment="1">
      <alignment horizontal="left"/>
    </xf>
    <xf numFmtId="0" fontId="7" fillId="8" borderId="17" xfId="0" applyFont="1" applyFill="1" applyBorder="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Border="1" applyAlignment="1">
      <alignment horizontal="center"/>
    </xf>
    <xf numFmtId="0" fontId="7" fillId="9" borderId="10" xfId="0" applyFont="1" applyFill="1" applyBorder="1" applyAlignment="1">
      <alignment horizontal="center"/>
    </xf>
    <xf numFmtId="0" fontId="7" fillId="9" borderId="0" xfId="0" applyFont="1" applyFill="1" applyBorder="1" applyAlignment="1">
      <alignment horizontal="left"/>
    </xf>
    <xf numFmtId="0" fontId="7" fillId="9" borderId="0" xfId="0" applyFont="1" applyFill="1" applyBorder="1" applyAlignment="1">
      <alignment horizontal="center"/>
    </xf>
    <xf numFmtId="0" fontId="34" fillId="2" borderId="1" xfId="0" applyFont="1" applyFill="1" applyBorder="1"/>
    <xf numFmtId="0" fontId="7" fillId="10" borderId="0" xfId="0" applyFont="1" applyFill="1" applyBorder="1" applyAlignment="1">
      <alignment horizontal="left"/>
    </xf>
    <xf numFmtId="164" fontId="7" fillId="10" borderId="0" xfId="0" applyNumberFormat="1" applyFont="1" applyFill="1" applyBorder="1" applyAlignment="1">
      <alignment horizontal="center"/>
    </xf>
    <xf numFmtId="0" fontId="17" fillId="10" borderId="0" xfId="0" applyFont="1" applyFill="1" applyBorder="1"/>
    <xf numFmtId="0" fontId="18" fillId="10" borderId="0" xfId="0" applyFont="1" applyFill="1" applyBorder="1"/>
    <xf numFmtId="0" fontId="7" fillId="10" borderId="0" xfId="0" applyFont="1" applyFill="1" applyBorder="1" applyAlignment="1">
      <alignment horizontal="center"/>
    </xf>
    <xf numFmtId="0" fontId="7" fillId="10" borderId="0" xfId="0" applyFont="1" applyFill="1" applyBorder="1"/>
    <xf numFmtId="49" fontId="7" fillId="10" borderId="0" xfId="0" applyNumberFormat="1" applyFont="1" applyFill="1" applyBorder="1" applyAlignment="1">
      <alignment horizontal="left"/>
    </xf>
    <xf numFmtId="0" fontId="32" fillId="10" borderId="0" xfId="0" applyFont="1" applyFill="1" applyBorder="1" applyAlignment="1">
      <alignment horizontal="left"/>
    </xf>
    <xf numFmtId="0" fontId="32" fillId="10" borderId="0" xfId="0" applyFont="1" applyFill="1" applyBorder="1" applyAlignment="1">
      <alignment horizontal="center"/>
    </xf>
    <xf numFmtId="0" fontId="7" fillId="10" borderId="0" xfId="13" applyFont="1" applyFill="1" applyBorder="1" applyAlignment="1">
      <alignment horizontal="left"/>
    </xf>
    <xf numFmtId="0" fontId="3" fillId="10" borderId="0" xfId="0" applyFont="1" applyFill="1" applyBorder="1" applyAlignment="1">
      <alignment horizontal="center"/>
    </xf>
    <xf numFmtId="0" fontId="7" fillId="10" borderId="17" xfId="0" applyFont="1" applyFill="1" applyBorder="1" applyAlignment="1">
      <alignment horizontal="left"/>
    </xf>
    <xf numFmtId="0" fontId="16" fillId="11" borderId="27" xfId="0" applyFont="1" applyFill="1" applyBorder="1"/>
    <xf numFmtId="2" fontId="7" fillId="11" borderId="28" xfId="0" applyNumberFormat="1" applyFont="1" applyFill="1" applyBorder="1" applyAlignment="1">
      <alignment horizontal="center"/>
    </xf>
    <xf numFmtId="2" fontId="7" fillId="11" borderId="29" xfId="0" applyNumberFormat="1" applyFont="1" applyFill="1" applyBorder="1" applyAlignment="1">
      <alignment horizontal="center"/>
    </xf>
    <xf numFmtId="0" fontId="5" fillId="11" borderId="10" xfId="0" applyFont="1" applyFill="1" applyBorder="1"/>
    <xf numFmtId="0" fontId="5" fillId="11" borderId="30" xfId="0" applyFont="1" applyFill="1" applyBorder="1"/>
    <xf numFmtId="0" fontId="5" fillId="11" borderId="13" xfId="0" applyFont="1" applyFill="1" applyBorder="1"/>
    <xf numFmtId="0" fontId="5" fillId="11" borderId="10" xfId="0" applyFont="1" applyFill="1" applyBorder="1" applyAlignment="1">
      <alignment horizontal="right"/>
    </xf>
    <xf numFmtId="2" fontId="7" fillId="10" borderId="9" xfId="0" applyNumberFormat="1" applyFont="1" applyFill="1" applyBorder="1" applyAlignment="1">
      <alignment horizontal="center"/>
    </xf>
    <xf numFmtId="2" fontId="7" fillId="10" borderId="31" xfId="0" applyNumberFormat="1" applyFont="1" applyFill="1" applyBorder="1" applyAlignment="1">
      <alignment horizontal="center"/>
    </xf>
    <xf numFmtId="2" fontId="7" fillId="10" borderId="0" xfId="0" applyNumberFormat="1" applyFont="1" applyFill="1" applyBorder="1" applyAlignment="1">
      <alignment horizontal="center"/>
    </xf>
    <xf numFmtId="0" fontId="21" fillId="11" borderId="28" xfId="0" applyFont="1" applyFill="1" applyBorder="1"/>
    <xf numFmtId="0" fontId="7" fillId="11" borderId="28" xfId="0" applyFont="1" applyFill="1" applyBorder="1" applyAlignment="1">
      <alignment horizontal="center"/>
    </xf>
    <xf numFmtId="0" fontId="7" fillId="11" borderId="29" xfId="0" applyFont="1" applyFill="1" applyBorder="1" applyAlignment="1">
      <alignment horizontal="center"/>
    </xf>
    <xf numFmtId="0" fontId="7" fillId="10" borderId="32" xfId="0" applyFont="1" applyFill="1" applyBorder="1" applyAlignment="1">
      <alignment horizontal="center"/>
    </xf>
    <xf numFmtId="0" fontId="7" fillId="10" borderId="17" xfId="0" applyFont="1" applyFill="1" applyBorder="1" applyAlignment="1">
      <alignment horizontal="center"/>
    </xf>
    <xf numFmtId="0" fontId="7" fillId="10" borderId="16" xfId="0" applyFont="1" applyFill="1" applyBorder="1" applyAlignment="1">
      <alignment horizontal="center"/>
    </xf>
    <xf numFmtId="164" fontId="7" fillId="10" borderId="0" xfId="10" quotePrefix="1" applyNumberFormat="1" applyFont="1" applyFill="1" applyBorder="1" applyAlignment="1">
      <alignment horizontal="center"/>
    </xf>
    <xf numFmtId="164" fontId="7" fillId="10" borderId="0" xfId="10" applyNumberFormat="1" applyFont="1" applyFill="1" applyBorder="1" applyAlignment="1">
      <alignment horizontal="center"/>
    </xf>
    <xf numFmtId="0" fontId="7" fillId="10" borderId="15" xfId="0" applyFont="1" applyFill="1" applyBorder="1"/>
    <xf numFmtId="164" fontId="7" fillId="10" borderId="17" xfId="8" applyNumberFormat="1" applyFont="1" applyFill="1" applyBorder="1" applyAlignment="1">
      <alignment horizontal="center"/>
    </xf>
    <xf numFmtId="164" fontId="7" fillId="10" borderId="17" xfId="8" quotePrefix="1" applyNumberFormat="1" applyFont="1" applyFill="1" applyBorder="1" applyAlignment="1">
      <alignment horizontal="center"/>
    </xf>
    <xf numFmtId="0" fontId="35" fillId="10" borderId="0" xfId="0" applyFont="1" applyFill="1" applyBorder="1" applyAlignment="1">
      <alignment horizontal="right"/>
    </xf>
    <xf numFmtId="0" fontId="35" fillId="10" borderId="17" xfId="0" applyFont="1" applyFill="1" applyBorder="1" applyAlignment="1">
      <alignment horizontal="right"/>
    </xf>
    <xf numFmtId="0" fontId="36" fillId="10" borderId="22" xfId="0" applyFont="1" applyFill="1" applyBorder="1" applyAlignment="1">
      <alignment horizontal="right"/>
    </xf>
    <xf numFmtId="0" fontId="36" fillId="10" borderId="33" xfId="0" applyFont="1" applyFill="1" applyBorder="1" applyAlignment="1">
      <alignment horizontal="right"/>
    </xf>
    <xf numFmtId="0" fontId="36" fillId="10" borderId="19" xfId="0" applyFont="1" applyFill="1" applyBorder="1" applyAlignment="1">
      <alignment horizontal="right"/>
    </xf>
    <xf numFmtId="2" fontId="36" fillId="10" borderId="2" xfId="0" applyNumberFormat="1" applyFont="1" applyFill="1" applyBorder="1" applyAlignment="1">
      <alignment horizontal="center"/>
    </xf>
    <xf numFmtId="2" fontId="36" fillId="10" borderId="4" xfId="0" applyNumberFormat="1" applyFont="1" applyFill="1" applyBorder="1" applyAlignment="1">
      <alignment horizontal="center"/>
    </xf>
    <xf numFmtId="2" fontId="36" fillId="10" borderId="21" xfId="0" applyNumberFormat="1" applyFont="1" applyFill="1" applyBorder="1" applyAlignment="1">
      <alignment horizontal="center"/>
    </xf>
    <xf numFmtId="2" fontId="36" fillId="10" borderId="25" xfId="0" applyNumberFormat="1" applyFont="1" applyFill="1" applyBorder="1" applyAlignment="1">
      <alignment horizontal="center"/>
    </xf>
    <xf numFmtId="0" fontId="36" fillId="10" borderId="34" xfId="0" applyFont="1" applyFill="1" applyBorder="1" applyAlignment="1">
      <alignment horizontal="right"/>
    </xf>
    <xf numFmtId="2" fontId="7" fillId="10" borderId="17" xfId="0" applyNumberFormat="1" applyFont="1" applyFill="1" applyBorder="1" applyAlignment="1">
      <alignment horizontal="center"/>
    </xf>
    <xf numFmtId="0" fontId="5" fillId="10" borderId="60" xfId="0" applyFont="1" applyFill="1" applyBorder="1" applyAlignment="1">
      <alignment horizontal="left"/>
    </xf>
    <xf numFmtId="164" fontId="7" fillId="10" borderId="60" xfId="0" applyNumberFormat="1" applyFont="1" applyFill="1" applyBorder="1" applyAlignment="1">
      <alignment horizontal="center"/>
    </xf>
    <xf numFmtId="0" fontId="17" fillId="10" borderId="60" xfId="0" applyFont="1" applyFill="1" applyBorder="1"/>
    <xf numFmtId="0" fontId="18" fillId="10" borderId="60" xfId="0" applyFont="1" applyFill="1" applyBorder="1"/>
    <xf numFmtId="0" fontId="7" fillId="0" borderId="28" xfId="0" applyFont="1" applyBorder="1" applyAlignment="1">
      <alignment horizontal="center"/>
    </xf>
    <xf numFmtId="0" fontId="17" fillId="0" borderId="28" xfId="0" applyFont="1" applyBorder="1"/>
    <xf numFmtId="0" fontId="7" fillId="0" borderId="0" xfId="4" applyFont="1" applyAlignment="1">
      <alignment vertical="center"/>
    </xf>
    <xf numFmtId="0" fontId="11" fillId="0" borderId="0" xfId="4"/>
    <xf numFmtId="0" fontId="27" fillId="0" borderId="0" xfId="4" applyFont="1" applyAlignment="1">
      <alignment horizontal="left" vertical="center" indent="14"/>
    </xf>
    <xf numFmtId="0" fontId="7" fillId="0" borderId="0" xfId="4" applyFont="1" applyAlignment="1">
      <alignment horizontal="left" vertical="center" indent="14"/>
    </xf>
    <xf numFmtId="0" fontId="7" fillId="0" borderId="0" xfId="4" applyFont="1" applyAlignment="1">
      <alignment horizontal="left" vertical="center" indent="8"/>
    </xf>
    <xf numFmtId="0" fontId="28" fillId="0" borderId="0" xfId="4" applyFont="1" applyAlignment="1">
      <alignment horizontal="left" vertical="center" indent="14"/>
    </xf>
    <xf numFmtId="0" fontId="37" fillId="11" borderId="13" xfId="3" applyFont="1" applyFill="1" applyBorder="1"/>
    <xf numFmtId="0" fontId="37" fillId="11" borderId="3" xfId="3" applyFont="1" applyFill="1" applyBorder="1"/>
    <xf numFmtId="0" fontId="37" fillId="11" borderId="14" xfId="3" applyFont="1" applyFill="1" applyBorder="1"/>
    <xf numFmtId="0" fontId="37" fillId="11" borderId="10" xfId="3" applyFont="1" applyFill="1" applyBorder="1"/>
    <xf numFmtId="0" fontId="37" fillId="11" borderId="0" xfId="3" applyFont="1" applyFill="1" applyBorder="1" applyAlignment="1">
      <alignment horizontal="right"/>
    </xf>
    <xf numFmtId="0" fontId="38" fillId="11" borderId="0" xfId="1" applyFont="1" applyFill="1" applyBorder="1"/>
    <xf numFmtId="0" fontId="37" fillId="11" borderId="0" xfId="3" applyFont="1" applyFill="1" applyBorder="1"/>
    <xf numFmtId="0" fontId="39" fillId="11" borderId="0" xfId="3" applyFont="1" applyFill="1" applyBorder="1"/>
    <xf numFmtId="0" fontId="39" fillId="11" borderId="32" xfId="3" applyFont="1" applyFill="1" applyBorder="1"/>
    <xf numFmtId="0" fontId="37" fillId="11" borderId="15" xfId="3" applyFont="1" applyFill="1" applyBorder="1"/>
    <xf numFmtId="0" fontId="37" fillId="11" borderId="17" xfId="3" applyFont="1" applyFill="1" applyBorder="1" applyAlignment="1">
      <alignment horizontal="right"/>
    </xf>
    <xf numFmtId="0" fontId="40" fillId="11" borderId="17" xfId="3" applyFont="1" applyFill="1" applyBorder="1"/>
    <xf numFmtId="0" fontId="37" fillId="11" borderId="17" xfId="3" applyFont="1" applyFill="1" applyBorder="1"/>
    <xf numFmtId="0" fontId="39" fillId="11" borderId="17" xfId="3" applyFont="1" applyFill="1" applyBorder="1"/>
    <xf numFmtId="0" fontId="39" fillId="11" borderId="16" xfId="3" applyFont="1" applyFill="1" applyBorder="1"/>
    <xf numFmtId="0" fontId="37" fillId="11" borderId="3" xfId="3" applyFont="1" applyFill="1" applyBorder="1" applyAlignment="1">
      <alignment horizontal="right"/>
    </xf>
    <xf numFmtId="0" fontId="37" fillId="11" borderId="32" xfId="3" applyFont="1" applyFill="1" applyBorder="1"/>
    <xf numFmtId="0" fontId="38" fillId="11" borderId="17" xfId="1" applyFont="1" applyFill="1" applyBorder="1"/>
    <xf numFmtId="0" fontId="39" fillId="11" borderId="3" xfId="3" applyFont="1" applyFill="1" applyBorder="1"/>
    <xf numFmtId="0" fontId="39" fillId="11" borderId="14" xfId="3" applyFont="1" applyFill="1" applyBorder="1"/>
    <xf numFmtId="0" fontId="38" fillId="11" borderId="3" xfId="1" applyFont="1" applyFill="1" applyBorder="1"/>
    <xf numFmtId="0" fontId="37" fillId="11" borderId="13" xfId="3" applyFont="1" applyFill="1" applyBorder="1" applyAlignment="1">
      <alignment horizontal="right"/>
    </xf>
    <xf numFmtId="2" fontId="32" fillId="4" borderId="35" xfId="0" applyNumberFormat="1" applyFont="1" applyFill="1" applyBorder="1" applyAlignment="1">
      <alignment horizontal="center"/>
    </xf>
    <xf numFmtId="164" fontId="7" fillId="10" borderId="36" xfId="0" applyNumberFormat="1" applyFont="1" applyFill="1" applyBorder="1" applyAlignment="1">
      <alignment horizontal="center"/>
    </xf>
    <xf numFmtId="164" fontId="7" fillId="10" borderId="37" xfId="0" applyNumberFormat="1" applyFont="1" applyFill="1" applyBorder="1" applyAlignment="1">
      <alignment horizontal="center"/>
    </xf>
    <xf numFmtId="0" fontId="7" fillId="11" borderId="15" xfId="0" applyFont="1" applyFill="1" applyBorder="1" applyAlignment="1">
      <alignment horizontal="right"/>
    </xf>
    <xf numFmtId="0" fontId="17" fillId="10" borderId="17" xfId="0" applyFont="1" applyFill="1" applyBorder="1"/>
    <xf numFmtId="0" fontId="17" fillId="10" borderId="16" xfId="0" applyFont="1" applyFill="1" applyBorder="1"/>
    <xf numFmtId="0" fontId="17" fillId="10" borderId="38" xfId="0" applyFont="1" applyFill="1" applyBorder="1"/>
    <xf numFmtId="0" fontId="17" fillId="10" borderId="40" xfId="0" applyFont="1" applyFill="1" applyBorder="1"/>
    <xf numFmtId="0" fontId="17" fillId="10" borderId="41" xfId="0" applyFont="1" applyFill="1" applyBorder="1"/>
    <xf numFmtId="164" fontId="7" fillId="10" borderId="38" xfId="0" applyNumberFormat="1" applyFont="1" applyFill="1" applyBorder="1" applyAlignment="1">
      <alignment horizontal="center"/>
    </xf>
    <xf numFmtId="164" fontId="7" fillId="10" borderId="39" xfId="0" applyNumberFormat="1" applyFont="1" applyFill="1" applyBorder="1" applyAlignment="1">
      <alignment horizontal="center"/>
    </xf>
    <xf numFmtId="164" fontId="7" fillId="10" borderId="40" xfId="0" applyNumberFormat="1" applyFont="1" applyFill="1" applyBorder="1" applyAlignment="1">
      <alignment horizontal="center"/>
    </xf>
    <xf numFmtId="164" fontId="7" fillId="10" borderId="41" xfId="0" applyNumberFormat="1" applyFont="1" applyFill="1" applyBorder="1" applyAlignment="1">
      <alignment horizontal="center"/>
    </xf>
    <xf numFmtId="0" fontId="7" fillId="10" borderId="42" xfId="0" applyFont="1" applyFill="1" applyBorder="1"/>
    <xf numFmtId="0" fontId="17" fillId="10" borderId="42" xfId="0" applyFont="1" applyFill="1" applyBorder="1"/>
    <xf numFmtId="0" fontId="17" fillId="10" borderId="43" xfId="0" applyFont="1" applyFill="1" applyBorder="1"/>
    <xf numFmtId="0" fontId="36" fillId="10" borderId="15" xfId="0" applyFont="1" applyFill="1" applyBorder="1" applyAlignment="1">
      <alignment horizontal="right"/>
    </xf>
    <xf numFmtId="164" fontId="7" fillId="10" borderId="17" xfId="0" applyNumberFormat="1" applyFont="1" applyFill="1" applyBorder="1" applyAlignment="1">
      <alignment horizontal="center"/>
    </xf>
    <xf numFmtId="164" fontId="17" fillId="10" borderId="17" xfId="0" applyNumberFormat="1" applyFont="1" applyFill="1" applyBorder="1" applyAlignment="1">
      <alignment horizontal="center"/>
    </xf>
    <xf numFmtId="164" fontId="17" fillId="10" borderId="16" xfId="0" applyNumberFormat="1" applyFont="1" applyFill="1" applyBorder="1" applyAlignment="1">
      <alignment horizontal="center"/>
    </xf>
    <xf numFmtId="0" fontId="36" fillId="10" borderId="10" xfId="0" applyFont="1" applyFill="1" applyBorder="1" applyAlignment="1">
      <alignment horizontal="right"/>
    </xf>
    <xf numFmtId="164" fontId="17" fillId="10" borderId="0" xfId="0" applyNumberFormat="1" applyFont="1" applyFill="1" applyBorder="1" applyAlignment="1">
      <alignment horizontal="center"/>
    </xf>
    <xf numFmtId="164" fontId="17" fillId="10" borderId="32" xfId="0" applyNumberFormat="1" applyFont="1" applyFill="1" applyBorder="1" applyAlignment="1">
      <alignment horizontal="center"/>
    </xf>
    <xf numFmtId="164" fontId="36" fillId="10" borderId="34" xfId="0" applyNumberFormat="1" applyFont="1" applyFill="1" applyBorder="1" applyAlignment="1">
      <alignment horizontal="right"/>
    </xf>
    <xf numFmtId="164" fontId="36" fillId="10" borderId="44" xfId="0" applyNumberFormat="1" applyFont="1" applyFill="1" applyBorder="1" applyAlignment="1">
      <alignment horizontal="right"/>
    </xf>
    <xf numFmtId="164" fontId="36" fillId="10" borderId="19" xfId="0" applyNumberFormat="1" applyFont="1" applyFill="1" applyBorder="1" applyAlignment="1">
      <alignment horizontal="right"/>
    </xf>
    <xf numFmtId="164" fontId="7" fillId="10" borderId="45" xfId="0" applyNumberFormat="1" applyFont="1" applyFill="1" applyBorder="1" applyAlignment="1">
      <alignment horizontal="center"/>
    </xf>
    <xf numFmtId="0" fontId="5" fillId="12" borderId="3" xfId="11" quotePrefix="1" applyNumberFormat="1" applyFont="1" applyFill="1" applyBorder="1" applyAlignment="1">
      <alignment horizontal="center"/>
    </xf>
    <xf numFmtId="0" fontId="5" fillId="12" borderId="2" xfId="11" applyNumberFormat="1" applyFont="1" applyFill="1" applyBorder="1"/>
    <xf numFmtId="0" fontId="5" fillId="12" borderId="46" xfId="11" quotePrefix="1" applyNumberFormat="1" applyFont="1" applyFill="1" applyBorder="1" applyAlignment="1">
      <alignment horizontal="center"/>
    </xf>
    <xf numFmtId="2" fontId="7" fillId="0" borderId="9" xfId="6" quotePrefix="1" applyNumberFormat="1" applyFont="1" applyFill="1" applyBorder="1"/>
    <xf numFmtId="0" fontId="5" fillId="12" borderId="47" xfId="11" quotePrefix="1" applyNumberFormat="1" applyFont="1" applyFill="1" applyBorder="1" applyAlignment="1">
      <alignment horizontal="center"/>
    </xf>
    <xf numFmtId="2" fontId="32" fillId="5" borderId="17" xfId="0" applyNumberFormat="1" applyFont="1" applyFill="1" applyBorder="1" applyAlignment="1">
      <alignment horizontal="center"/>
    </xf>
    <xf numFmtId="0" fontId="0" fillId="5" borderId="0" xfId="0" applyFill="1" applyBorder="1"/>
    <xf numFmtId="2" fontId="7" fillId="12" borderId="48" xfId="11" quotePrefix="1" applyNumberFormat="1" applyFont="1" applyFill="1" applyBorder="1" applyAlignment="1">
      <alignment horizontal="center"/>
    </xf>
    <xf numFmtId="2" fontId="32" fillId="12" borderId="48" xfId="0" applyNumberFormat="1" applyFont="1" applyFill="1" applyBorder="1" applyAlignment="1">
      <alignment horizontal="center"/>
    </xf>
    <xf numFmtId="2" fontId="32" fillId="12" borderId="31" xfId="0" applyNumberFormat="1" applyFont="1" applyFill="1" applyBorder="1" applyAlignment="1">
      <alignment horizontal="center"/>
    </xf>
    <xf numFmtId="2" fontId="7" fillId="12" borderId="11" xfId="11" quotePrefix="1" applyNumberFormat="1" applyFont="1" applyFill="1" applyBorder="1" applyAlignment="1">
      <alignment horizontal="center"/>
    </xf>
    <xf numFmtId="2" fontId="32" fillId="12" borderId="11" xfId="0" applyNumberFormat="1" applyFont="1" applyFill="1" applyBorder="1" applyAlignment="1">
      <alignment horizontal="center"/>
    </xf>
    <xf numFmtId="2" fontId="32" fillId="12" borderId="12" xfId="0" applyNumberFormat="1" applyFont="1" applyFill="1" applyBorder="1" applyAlignment="1">
      <alignment horizontal="center"/>
    </xf>
    <xf numFmtId="2" fontId="0" fillId="0" borderId="9" xfId="0" applyNumberFormat="1" applyBorder="1" applyAlignment="1">
      <alignment horizontal="right"/>
    </xf>
    <xf numFmtId="2" fontId="2" fillId="0" borderId="48" xfId="10" applyNumberFormat="1" applyBorder="1" applyAlignment="1">
      <alignment horizontal="right"/>
    </xf>
    <xf numFmtId="2" fontId="7" fillId="0" borderId="9" xfId="6" quotePrefix="1" applyNumberFormat="1" applyFont="1" applyFill="1" applyBorder="1" applyAlignment="1">
      <alignment horizontal="right"/>
    </xf>
    <xf numFmtId="2" fontId="0" fillId="0" borderId="23" xfId="0" applyNumberFormat="1" applyBorder="1" applyAlignment="1">
      <alignment horizontal="right"/>
    </xf>
    <xf numFmtId="0" fontId="36" fillId="10" borderId="24" xfId="0" applyFont="1" applyFill="1" applyBorder="1" applyAlignment="1">
      <alignment horizontal="right" vertical="center"/>
    </xf>
    <xf numFmtId="14" fontId="7" fillId="10" borderId="0" xfId="0" applyNumberFormat="1" applyFont="1" applyFill="1" applyBorder="1" applyAlignment="1">
      <alignment horizontal="left"/>
    </xf>
    <xf numFmtId="0" fontId="20" fillId="11" borderId="17" xfId="0" applyFont="1" applyFill="1" applyBorder="1"/>
    <xf numFmtId="0" fontId="21" fillId="11" borderId="17" xfId="0" applyFont="1" applyFill="1" applyBorder="1"/>
    <xf numFmtId="0" fontId="16" fillId="11" borderId="27" xfId="0" applyFont="1" applyFill="1" applyBorder="1" applyAlignment="1">
      <alignment horizontal="left"/>
    </xf>
    <xf numFmtId="0" fontId="5" fillId="11" borderId="28" xfId="0" applyFont="1" applyFill="1" applyBorder="1" applyAlignment="1">
      <alignment horizontal="center"/>
    </xf>
    <xf numFmtId="0" fontId="5" fillId="11" borderId="29" xfId="0" applyFont="1" applyFill="1" applyBorder="1" applyAlignment="1">
      <alignment horizontal="center"/>
    </xf>
    <xf numFmtId="0" fontId="43" fillId="0" borderId="0" xfId="0" applyFont="1"/>
    <xf numFmtId="0" fontId="16" fillId="11" borderId="28" xfId="0" applyFont="1" applyFill="1" applyBorder="1" applyAlignment="1">
      <alignment horizontal="center"/>
    </xf>
    <xf numFmtId="0" fontId="16" fillId="11" borderId="29" xfId="0" applyFont="1" applyFill="1" applyBorder="1" applyAlignment="1">
      <alignment horizontal="center"/>
    </xf>
    <xf numFmtId="164" fontId="5" fillId="11" borderId="13" xfId="0" applyNumberFormat="1" applyFont="1" applyFill="1" applyBorder="1" applyAlignment="1">
      <alignment horizontal="right"/>
    </xf>
    <xf numFmtId="0" fontId="7" fillId="10" borderId="38" xfId="0" applyFont="1" applyFill="1" applyBorder="1"/>
    <xf numFmtId="164" fontId="5" fillId="11" borderId="10" xfId="0" applyNumberFormat="1" applyFont="1" applyFill="1" applyBorder="1" applyAlignment="1">
      <alignment horizontal="right"/>
    </xf>
    <xf numFmtId="0" fontId="7" fillId="10" borderId="40" xfId="0" applyFont="1" applyFill="1" applyBorder="1"/>
    <xf numFmtId="164" fontId="7" fillId="10" borderId="9" xfId="0" applyNumberFormat="1" applyFont="1" applyFill="1" applyBorder="1" applyAlignment="1">
      <alignment horizontal="center"/>
    </xf>
    <xf numFmtId="164" fontId="7" fillId="10" borderId="11" xfId="0" applyNumberFormat="1" applyFont="1" applyFill="1" applyBorder="1" applyAlignment="1">
      <alignment horizontal="center"/>
    </xf>
    <xf numFmtId="164" fontId="7" fillId="10" borderId="18" xfId="0" applyNumberFormat="1" applyFont="1" applyFill="1" applyBorder="1" applyAlignment="1">
      <alignment horizontal="center"/>
    </xf>
    <xf numFmtId="0" fontId="7" fillId="10" borderId="62" xfId="0" applyFont="1" applyFill="1" applyBorder="1"/>
    <xf numFmtId="0" fontId="17" fillId="10" borderId="62" xfId="0" applyFont="1" applyFill="1" applyBorder="1"/>
    <xf numFmtId="0" fontId="17" fillId="10" borderId="63" xfId="0" applyFont="1" applyFill="1" applyBorder="1"/>
    <xf numFmtId="2" fontId="7" fillId="10" borderId="49" xfId="0" applyNumberFormat="1" applyFont="1" applyFill="1" applyBorder="1" applyAlignment="1">
      <alignment horizontal="center"/>
    </xf>
    <xf numFmtId="164" fontId="7" fillId="10" borderId="16" xfId="0" applyNumberFormat="1" applyFont="1" applyFill="1" applyBorder="1" applyAlignment="1">
      <alignment horizontal="center"/>
    </xf>
    <xf numFmtId="166" fontId="7" fillId="10" borderId="10" xfId="0" applyNumberFormat="1" applyFont="1" applyFill="1" applyBorder="1"/>
    <xf numFmtId="0" fontId="16" fillId="11" borderId="28" xfId="0" applyFont="1" applyFill="1" applyBorder="1" applyAlignment="1">
      <alignment horizontal="left"/>
    </xf>
    <xf numFmtId="0" fontId="0" fillId="2" borderId="5" xfId="0" applyFont="1" applyFill="1" applyBorder="1"/>
    <xf numFmtId="2" fontId="7" fillId="2" borderId="23" xfId="0" applyNumberFormat="1" applyFont="1" applyFill="1" applyBorder="1" applyAlignment="1">
      <alignment horizontal="center"/>
    </xf>
    <xf numFmtId="164" fontId="7" fillId="3" borderId="9" xfId="0" applyNumberFormat="1" applyFont="1" applyFill="1" applyBorder="1"/>
    <xf numFmtId="2" fontId="0" fillId="5" borderId="11" xfId="0" applyNumberFormat="1" applyFont="1" applyFill="1" applyBorder="1"/>
    <xf numFmtId="0" fontId="0" fillId="2" borderId="7" xfId="0" applyFont="1" applyFill="1" applyBorder="1"/>
    <xf numFmtId="2" fontId="7" fillId="2" borderId="64" xfId="0" applyNumberFormat="1" applyFont="1" applyFill="1" applyBorder="1" applyAlignment="1">
      <alignment horizontal="center"/>
    </xf>
    <xf numFmtId="2" fontId="0" fillId="5" borderId="18" xfId="0" applyNumberFormat="1" applyFont="1" applyFill="1" applyBorder="1"/>
    <xf numFmtId="164" fontId="7" fillId="4" borderId="45" xfId="0" applyNumberFormat="1" applyFont="1" applyFill="1" applyBorder="1"/>
    <xf numFmtId="2" fontId="7" fillId="13" borderId="65" xfId="6" quotePrefix="1" applyNumberFormat="1" applyFont="1" applyFill="1" applyBorder="1" applyAlignment="1">
      <alignment horizontal="right"/>
    </xf>
    <xf numFmtId="2" fontId="0" fillId="13" borderId="66" xfId="0" applyNumberFormat="1" applyFill="1" applyBorder="1" applyAlignment="1">
      <alignment horizontal="right"/>
    </xf>
    <xf numFmtId="2" fontId="32" fillId="12" borderId="58" xfId="0" applyNumberFormat="1" applyFont="1" applyFill="1" applyBorder="1" applyAlignment="1">
      <alignment horizontal="center"/>
    </xf>
    <xf numFmtId="2" fontId="32" fillId="12" borderId="67" xfId="0" applyNumberFormat="1" applyFont="1" applyFill="1" applyBorder="1" applyAlignment="1">
      <alignment horizontal="center"/>
    </xf>
    <xf numFmtId="2" fontId="5" fillId="4" borderId="50" xfId="0" applyNumberFormat="1" applyFont="1" applyFill="1" applyBorder="1" applyAlignment="1">
      <alignment horizontal="center"/>
    </xf>
    <xf numFmtId="164" fontId="7" fillId="10" borderId="9" xfId="0" applyNumberFormat="1" applyFont="1" applyFill="1" applyBorder="1" applyAlignment="1">
      <alignment horizontal="center"/>
    </xf>
    <xf numFmtId="164" fontId="7" fillId="10" borderId="11" xfId="0" applyNumberFormat="1" applyFont="1" applyFill="1" applyBorder="1" applyAlignment="1">
      <alignment horizontal="center"/>
    </xf>
    <xf numFmtId="0" fontId="1" fillId="0" borderId="0" xfId="14" applyFont="1"/>
    <xf numFmtId="0" fontId="1" fillId="0" borderId="0" xfId="14" quotePrefix="1" applyNumberFormat="1" applyFont="1"/>
    <xf numFmtId="0" fontId="45" fillId="0" borderId="0" xfId="14" quotePrefix="1" applyNumberFormat="1" applyFont="1"/>
    <xf numFmtId="0" fontId="1" fillId="0" borderId="0" xfId="14" applyNumberFormat="1" applyFont="1"/>
    <xf numFmtId="166" fontId="2" fillId="0" borderId="0" xfId="2" applyNumberFormat="1"/>
    <xf numFmtId="0" fontId="2" fillId="0" borderId="0" xfId="2"/>
    <xf numFmtId="0" fontId="2" fillId="0" borderId="0" xfId="14"/>
    <xf numFmtId="0" fontId="2" fillId="0" borderId="0" xfId="14" quotePrefix="1" applyNumberFormat="1"/>
    <xf numFmtId="165" fontId="2" fillId="0" borderId="0" xfId="14" applyNumberFormat="1"/>
    <xf numFmtId="0" fontId="47" fillId="0" borderId="0" xfId="14" applyNumberFormat="1" applyFont="1"/>
    <xf numFmtId="166" fontId="47" fillId="0" borderId="0" xfId="14" quotePrefix="1" applyNumberFormat="1" applyFont="1"/>
    <xf numFmtId="0" fontId="47" fillId="0" borderId="0" xfId="14" applyFont="1"/>
    <xf numFmtId="166" fontId="48" fillId="0" borderId="0" xfId="14" quotePrefix="1" applyNumberFormat="1" applyFont="1"/>
    <xf numFmtId="166" fontId="2" fillId="0" borderId="0" xfId="14" applyNumberFormat="1"/>
    <xf numFmtId="166" fontId="2" fillId="0" borderId="0" xfId="14" quotePrefix="1" applyNumberFormat="1"/>
    <xf numFmtId="166" fontId="2" fillId="0" borderId="0" xfId="15" applyNumberFormat="1"/>
    <xf numFmtId="0" fontId="1" fillId="14" borderId="9" xfId="14" applyNumberFormat="1" applyFont="1" applyFill="1" applyBorder="1"/>
    <xf numFmtId="0" fontId="1" fillId="14" borderId="9" xfId="14" applyFont="1" applyFill="1" applyBorder="1"/>
    <xf numFmtId="0" fontId="2" fillId="14" borderId="9" xfId="14" quotePrefix="1" applyNumberFormat="1" applyFill="1" applyBorder="1"/>
    <xf numFmtId="2" fontId="2" fillId="14" borderId="9" xfId="14" quotePrefix="1" applyNumberFormat="1" applyFill="1" applyBorder="1"/>
    <xf numFmtId="2" fontId="2" fillId="14" borderId="9" xfId="14" quotePrefix="1" applyNumberFormat="1" applyFont="1" applyFill="1" applyBorder="1"/>
    <xf numFmtId="2" fontId="2" fillId="15" borderId="9" xfId="14" applyNumberFormat="1" applyFill="1" applyBorder="1"/>
    <xf numFmtId="0" fontId="2" fillId="0" borderId="0" xfId="14" applyFont="1"/>
    <xf numFmtId="0" fontId="2" fillId="16" borderId="13" xfId="14" applyFont="1" applyFill="1" applyBorder="1"/>
    <xf numFmtId="0" fontId="2" fillId="16" borderId="3" xfId="14" applyFill="1" applyBorder="1"/>
    <xf numFmtId="0" fontId="2" fillId="16" borderId="14" xfId="14" applyFill="1" applyBorder="1"/>
    <xf numFmtId="0" fontId="2" fillId="16" borderId="10" xfId="14" applyFont="1" applyFill="1" applyBorder="1"/>
    <xf numFmtId="0" fontId="2" fillId="16" borderId="0" xfId="14" applyFill="1" applyBorder="1"/>
    <xf numFmtId="0" fontId="2" fillId="16" borderId="32" xfId="14" applyFill="1" applyBorder="1"/>
    <xf numFmtId="0" fontId="2" fillId="16" borderId="15" xfId="14" applyFont="1" applyFill="1" applyBorder="1"/>
    <xf numFmtId="0" fontId="2" fillId="16" borderId="17" xfId="14" applyFont="1" applyFill="1" applyBorder="1"/>
    <xf numFmtId="0" fontId="2" fillId="16" borderId="16" xfId="14" applyFill="1" applyBorder="1"/>
    <xf numFmtId="2" fontId="7" fillId="10" borderId="11" xfId="0" applyNumberFormat="1" applyFont="1" applyFill="1" applyBorder="1" applyAlignment="1">
      <alignment horizontal="center"/>
    </xf>
    <xf numFmtId="2" fontId="7" fillId="10" borderId="36" xfId="0" applyNumberFormat="1" applyFont="1" applyFill="1" applyBorder="1" applyAlignment="1">
      <alignment horizontal="center"/>
    </xf>
    <xf numFmtId="2" fontId="36" fillId="10" borderId="66" xfId="0" applyNumberFormat="1" applyFont="1" applyFill="1" applyBorder="1" applyAlignment="1">
      <alignment horizontal="center"/>
    </xf>
    <xf numFmtId="2" fontId="36" fillId="10" borderId="6" xfId="0" applyNumberFormat="1" applyFont="1" applyFill="1" applyBorder="1" applyAlignment="1">
      <alignment horizontal="center"/>
    </xf>
    <xf numFmtId="2" fontId="36" fillId="10" borderId="70" xfId="0" applyNumberFormat="1" applyFont="1" applyFill="1" applyBorder="1" applyAlignment="1">
      <alignment horizontal="center"/>
    </xf>
    <xf numFmtId="0" fontId="36" fillId="10" borderId="7" xfId="0" applyFont="1" applyFill="1" applyBorder="1" applyAlignment="1">
      <alignment horizontal="right" vertical="center"/>
    </xf>
    <xf numFmtId="14" fontId="7" fillId="10" borderId="71" xfId="0" applyNumberFormat="1" applyFont="1" applyFill="1" applyBorder="1" applyAlignment="1">
      <alignment horizontal="center"/>
    </xf>
    <xf numFmtId="14" fontId="7" fillId="10" borderId="34" xfId="0" applyNumberFormat="1" applyFont="1" applyFill="1" applyBorder="1" applyAlignment="1">
      <alignment horizontal="center"/>
    </xf>
    <xf numFmtId="164" fontId="7" fillId="10" borderId="34" xfId="0" applyNumberFormat="1" applyFont="1" applyFill="1" applyBorder="1" applyAlignment="1">
      <alignment horizontal="center"/>
    </xf>
    <xf numFmtId="0" fontId="7" fillId="10" borderId="30" xfId="0" applyFont="1" applyFill="1" applyBorder="1"/>
    <xf numFmtId="0" fontId="7" fillId="11" borderId="10" xfId="0" applyFont="1" applyFill="1" applyBorder="1" applyAlignment="1">
      <alignment horizontal="right"/>
    </xf>
    <xf numFmtId="0" fontId="20" fillId="11" borderId="15" xfId="0" applyFont="1" applyFill="1" applyBorder="1"/>
    <xf numFmtId="0" fontId="5" fillId="11" borderId="72" xfId="0" applyFont="1" applyFill="1" applyBorder="1" applyAlignment="1">
      <alignment horizontal="right"/>
    </xf>
    <xf numFmtId="0" fontId="5" fillId="11" borderId="73" xfId="0" applyFont="1" applyFill="1" applyBorder="1" applyAlignment="1">
      <alignment horizontal="right"/>
    </xf>
    <xf numFmtId="0" fontId="5" fillId="11" borderId="74" xfId="0" applyFont="1" applyFill="1" applyBorder="1" applyAlignment="1">
      <alignment horizontal="right"/>
    </xf>
    <xf numFmtId="0" fontId="7" fillId="0" borderId="3" xfId="0" applyFont="1" applyFill="1" applyBorder="1" applyAlignment="1">
      <alignment horizontal="center"/>
    </xf>
    <xf numFmtId="0" fontId="7" fillId="10" borderId="0" xfId="10" quotePrefix="1" applyNumberFormat="1" applyFont="1" applyFill="1" applyBorder="1" applyAlignment="1">
      <alignment horizontal="center"/>
    </xf>
    <xf numFmtId="0" fontId="7" fillId="10" borderId="17" xfId="9" quotePrefix="1" applyNumberFormat="1" applyFont="1" applyFill="1" applyBorder="1" applyAlignment="1">
      <alignment horizontal="center"/>
    </xf>
    <xf numFmtId="0" fontId="7" fillId="17" borderId="71" xfId="0" applyFont="1" applyFill="1" applyBorder="1"/>
    <xf numFmtId="0" fontId="17" fillId="17" borderId="38" xfId="0" applyFont="1" applyFill="1" applyBorder="1"/>
    <xf numFmtId="0" fontId="17" fillId="17" borderId="39" xfId="0" applyFont="1" applyFill="1" applyBorder="1"/>
    <xf numFmtId="0" fontId="7" fillId="17" borderId="34" xfId="0" applyFont="1" applyFill="1" applyBorder="1"/>
    <xf numFmtId="0" fontId="7" fillId="17" borderId="40" xfId="0" applyFont="1" applyFill="1" applyBorder="1"/>
    <xf numFmtId="0" fontId="17" fillId="17" borderId="42" xfId="0" applyFont="1" applyFill="1" applyBorder="1"/>
    <xf numFmtId="0" fontId="17" fillId="17" borderId="43" xfId="0" applyFont="1" applyFill="1" applyBorder="1"/>
    <xf numFmtId="14" fontId="7" fillId="17" borderId="30" xfId="0" applyNumberFormat="1" applyFont="1" applyFill="1" applyBorder="1" applyAlignment="1">
      <alignment horizontal="left"/>
    </xf>
    <xf numFmtId="0" fontId="7" fillId="17" borderId="44" xfId="0" applyFont="1" applyFill="1" applyBorder="1"/>
    <xf numFmtId="0" fontId="7" fillId="17" borderId="36" xfId="0" applyFont="1" applyFill="1" applyBorder="1"/>
    <xf numFmtId="0" fontId="17" fillId="17" borderId="32" xfId="0" applyFont="1" applyFill="1" applyBorder="1"/>
    <xf numFmtId="0" fontId="7" fillId="17" borderId="15" xfId="0" applyFont="1" applyFill="1" applyBorder="1"/>
    <xf numFmtId="0" fontId="17" fillId="17" borderId="17" xfId="0" applyFont="1" applyFill="1" applyBorder="1"/>
    <xf numFmtId="0" fontId="17" fillId="17" borderId="16" xfId="0" applyFont="1" applyFill="1" applyBorder="1"/>
    <xf numFmtId="0" fontId="16" fillId="11" borderId="27" xfId="0" applyFont="1" applyFill="1" applyBorder="1" applyAlignment="1">
      <alignment horizontal="left"/>
    </xf>
    <xf numFmtId="0" fontId="14" fillId="0" borderId="28" xfId="0" applyFont="1" applyBorder="1" applyAlignment="1">
      <alignment horizontal="left"/>
    </xf>
    <xf numFmtId="0" fontId="14" fillId="0" borderId="29" xfId="0" applyFont="1" applyBorder="1" applyAlignment="1">
      <alignment horizontal="left"/>
    </xf>
    <xf numFmtId="166" fontId="29" fillId="11" borderId="27" xfId="0" applyNumberFormat="1" applyFont="1" applyFill="1" applyBorder="1" applyAlignment="1">
      <alignment horizontal="center"/>
    </xf>
    <xf numFmtId="0" fontId="30" fillId="11" borderId="29" xfId="0" applyFont="1" applyFill="1" applyBorder="1" applyAlignment="1"/>
    <xf numFmtId="164" fontId="7" fillId="10" borderId="9" xfId="0" applyNumberFormat="1" applyFont="1" applyFill="1" applyBorder="1" applyAlignment="1">
      <alignment horizontal="center"/>
    </xf>
    <xf numFmtId="164" fontId="17" fillId="10" borderId="9" xfId="0" applyNumberFormat="1" applyFont="1" applyFill="1" applyBorder="1" applyAlignment="1">
      <alignment horizontal="center"/>
    </xf>
    <xf numFmtId="164" fontId="17" fillId="10" borderId="11" xfId="0" applyNumberFormat="1" applyFont="1" applyFill="1" applyBorder="1" applyAlignment="1">
      <alignment horizontal="center"/>
    </xf>
    <xf numFmtId="2" fontId="7" fillId="10" borderId="18" xfId="0" applyNumberFormat="1" applyFont="1" applyFill="1" applyBorder="1" applyAlignment="1">
      <alignment horizontal="center"/>
    </xf>
    <xf numFmtId="2" fontId="17" fillId="10" borderId="18" xfId="0" applyNumberFormat="1" applyFont="1" applyFill="1" applyBorder="1" applyAlignment="1">
      <alignment horizontal="center"/>
    </xf>
    <xf numFmtId="2" fontId="17" fillId="10" borderId="45" xfId="0" applyNumberFormat="1" applyFont="1" applyFill="1" applyBorder="1" applyAlignment="1">
      <alignment horizontal="center"/>
    </xf>
    <xf numFmtId="2" fontId="36" fillId="10" borderId="51" xfId="0" applyNumberFormat="1" applyFont="1" applyFill="1" applyBorder="1" applyAlignment="1">
      <alignment horizontal="center"/>
    </xf>
    <xf numFmtId="0" fontId="41" fillId="10" borderId="26" xfId="0" applyFont="1" applyFill="1" applyBorder="1" applyAlignment="1">
      <alignment horizontal="center"/>
    </xf>
    <xf numFmtId="2" fontId="7" fillId="10" borderId="52" xfId="0" applyNumberFormat="1" applyFont="1" applyFill="1" applyBorder="1" applyAlignment="1">
      <alignment horizontal="center"/>
    </xf>
    <xf numFmtId="2" fontId="7" fillId="10" borderId="69" xfId="0" applyNumberFormat="1" applyFont="1" applyFill="1" applyBorder="1" applyAlignment="1">
      <alignment horizontal="center"/>
    </xf>
    <xf numFmtId="2" fontId="36" fillId="10" borderId="54" xfId="0" applyNumberFormat="1" applyFont="1" applyFill="1" applyBorder="1" applyAlignment="1">
      <alignment horizontal="center"/>
    </xf>
    <xf numFmtId="0" fontId="41" fillId="10" borderId="68" xfId="0" applyFont="1" applyFill="1" applyBorder="1" applyAlignment="1">
      <alignment horizontal="center"/>
    </xf>
    <xf numFmtId="0" fontId="5" fillId="11" borderId="5" xfId="0" applyFont="1" applyFill="1" applyBorder="1" applyAlignment="1">
      <alignment horizontal="center" vertical="center"/>
    </xf>
    <xf numFmtId="0" fontId="0" fillId="0" borderId="20" xfId="0" applyBorder="1" applyAlignment="1">
      <alignment horizontal="center" vertical="center"/>
    </xf>
    <xf numFmtId="0" fontId="42" fillId="10" borderId="61" xfId="0" applyFont="1" applyFill="1" applyBorder="1" applyAlignment="1">
      <alignment horizontal="center" vertical="center"/>
    </xf>
    <xf numFmtId="0" fontId="23" fillId="0" borderId="61" xfId="0" applyFont="1" applyBorder="1" applyAlignment="1">
      <alignment horizontal="center" vertical="center"/>
    </xf>
    <xf numFmtId="0" fontId="41" fillId="10" borderId="42" xfId="0" applyFont="1" applyFill="1" applyBorder="1" applyAlignment="1">
      <alignment horizontal="center"/>
    </xf>
    <xf numFmtId="2" fontId="36" fillId="10" borderId="46" xfId="0" applyNumberFormat="1" applyFont="1" applyFill="1" applyBorder="1" applyAlignment="1">
      <alignment horizontal="center"/>
    </xf>
    <xf numFmtId="0" fontId="41" fillId="10" borderId="53" xfId="0" applyFont="1" applyFill="1" applyBorder="1" applyAlignment="1">
      <alignment horizontal="center"/>
    </xf>
    <xf numFmtId="2" fontId="36" fillId="10" borderId="3" xfId="0" applyNumberFormat="1" applyFont="1" applyFill="1" applyBorder="1" applyAlignment="1">
      <alignment horizontal="center"/>
    </xf>
    <xf numFmtId="2" fontId="36" fillId="10" borderId="42" xfId="0" applyNumberFormat="1" applyFont="1" applyFill="1" applyBorder="1" applyAlignment="1">
      <alignment horizontal="center"/>
    </xf>
    <xf numFmtId="2" fontId="17" fillId="10" borderId="52" xfId="0" applyNumberFormat="1" applyFont="1" applyFill="1" applyBorder="1" applyAlignment="1">
      <alignment horizontal="center"/>
    </xf>
    <xf numFmtId="164" fontId="7" fillId="10" borderId="48" xfId="0" applyNumberFormat="1" applyFont="1" applyFill="1" applyBorder="1" applyAlignment="1">
      <alignment horizontal="center"/>
    </xf>
    <xf numFmtId="0" fontId="41" fillId="10" borderId="55" xfId="0" applyFont="1" applyFill="1" applyBorder="1" applyAlignment="1">
      <alignment horizontal="center"/>
    </xf>
    <xf numFmtId="2" fontId="32" fillId="3" borderId="46" xfId="0" applyNumberFormat="1" applyFont="1" applyFill="1" applyBorder="1" applyAlignment="1">
      <alignment horizontal="center"/>
    </xf>
    <xf numFmtId="0" fontId="0" fillId="0" borderId="57" xfId="0" applyBorder="1" applyAlignment="1">
      <alignment horizontal="center"/>
    </xf>
    <xf numFmtId="0" fontId="5" fillId="12" borderId="58" xfId="11" quotePrefix="1" applyNumberFormat="1" applyFont="1" applyFill="1" applyBorder="1" applyAlignment="1">
      <alignment horizontal="center"/>
    </xf>
    <xf numFmtId="0" fontId="0" fillId="0" borderId="59" xfId="0" applyBorder="1" applyAlignment="1">
      <alignment horizontal="center"/>
    </xf>
    <xf numFmtId="2" fontId="5" fillId="4" borderId="46" xfId="11" quotePrefix="1" applyNumberFormat="1" applyFont="1" applyFill="1" applyBorder="1" applyAlignment="1">
      <alignment horizontal="center"/>
    </xf>
    <xf numFmtId="0" fontId="0" fillId="0" borderId="14" xfId="0" applyBorder="1" applyAlignment="1">
      <alignment horizontal="center"/>
    </xf>
    <xf numFmtId="2" fontId="13" fillId="4" borderId="49" xfId="0" applyNumberFormat="1" applyFont="1" applyFill="1" applyBorder="1" applyAlignment="1">
      <alignment horizontal="center"/>
    </xf>
    <xf numFmtId="0" fontId="0" fillId="0" borderId="16" xfId="0" applyBorder="1" applyAlignment="1">
      <alignment horizontal="center"/>
    </xf>
    <xf numFmtId="2" fontId="5" fillId="3" borderId="46" xfId="11" quotePrefix="1" applyNumberFormat="1" applyFont="1" applyFill="1" applyBorder="1" applyAlignment="1">
      <alignment horizontal="center"/>
    </xf>
    <xf numFmtId="0" fontId="0" fillId="0" borderId="53" xfId="0" applyBorder="1" applyAlignment="1">
      <alignment horizontal="center"/>
    </xf>
    <xf numFmtId="2" fontId="13" fillId="3" borderId="49" xfId="0" applyNumberFormat="1" applyFont="1" applyFill="1" applyBorder="1" applyAlignment="1">
      <alignment horizontal="center"/>
    </xf>
    <xf numFmtId="0" fontId="0" fillId="0" borderId="56" xfId="0" applyBorder="1" applyAlignment="1">
      <alignment horizontal="center"/>
    </xf>
    <xf numFmtId="0" fontId="1" fillId="14" borderId="9" xfId="14" applyNumberFormat="1" applyFont="1" applyFill="1" applyBorder="1" applyAlignment="1">
      <alignment horizontal="center"/>
    </xf>
    <xf numFmtId="0" fontId="1" fillId="14" borderId="48" xfId="14" applyNumberFormat="1" applyFont="1" applyFill="1" applyBorder="1" applyAlignment="1">
      <alignment horizontal="center"/>
    </xf>
    <xf numFmtId="0" fontId="1" fillId="14" borderId="40" xfId="14" applyNumberFormat="1" applyFont="1" applyFill="1" applyBorder="1" applyAlignment="1">
      <alignment horizontal="center"/>
    </xf>
    <xf numFmtId="0" fontId="1" fillId="14" borderId="23" xfId="14" applyNumberFormat="1" applyFont="1" applyFill="1" applyBorder="1" applyAlignment="1">
      <alignment horizontal="center"/>
    </xf>
  </cellXfs>
  <cellStyles count="16">
    <cellStyle name="Hyperlink 2" xfId="1"/>
    <cellStyle name="Normal" xfId="0" builtinId="0"/>
    <cellStyle name="Normal 2" xfId="2"/>
    <cellStyle name="Normal 3" xfId="3"/>
    <cellStyle name="Normal 4" xfId="4"/>
    <cellStyle name="Normal 5" xfId="5"/>
    <cellStyle name="Normal_2007-134 run 1" xfId="15"/>
    <cellStyle name="Normal_2011-199 Run 1 Williams" xfId="6"/>
    <cellStyle name="Normal_2011-199 Run 3 Newsome" xfId="7"/>
    <cellStyle name="Normal_2011-249 Run 2 Newsome" xfId="8"/>
    <cellStyle name="Normal_2012-033 run 2 newsome" xfId="9"/>
    <cellStyle name="Normal_2012-033 Run 4 Newsome" xfId="10"/>
    <cellStyle name="Normal_EA MS run11" xfId="14"/>
    <cellStyle name="Normal_EA MS run11_1" xfId="11"/>
    <cellStyle name="Normal_EA MS run11_1 2" xfId="12"/>
    <cellStyle name="Normal_Info1" xfId="13"/>
  </cellStyles>
  <dxfs count="8">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
          <c:y val="0.105485666722981"/>
          <c:w val="0.75077035872950504"/>
          <c:h val="0.721521960385188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1"/>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1'!$D$48:$D$49</c:f>
              <c:numCache>
                <c:formatCode>0.000</c:formatCode>
                <c:ptCount val="2"/>
                <c:pt idx="0">
                  <c:v>6.8285</c:v>
                </c:pt>
                <c:pt idx="1">
                  <c:v>59.947499999999998</c:v>
                </c:pt>
              </c:numCache>
            </c:numRef>
          </c:xVal>
          <c:yVal>
            <c:numRef>
              <c:f>'Run 1'!$E$48:$E$49</c:f>
              <c:numCache>
                <c:formatCode>0.000</c:formatCode>
                <c:ptCount val="2"/>
                <c:pt idx="0">
                  <c:v>-28.279</c:v>
                </c:pt>
                <c:pt idx="1">
                  <c:v>24.361999999999998</c:v>
                </c:pt>
              </c:numCache>
            </c:numRef>
          </c:yVal>
          <c:smooth val="0"/>
        </c:ser>
        <c:dLbls>
          <c:showLegendKey val="0"/>
          <c:showVal val="0"/>
          <c:showCatName val="0"/>
          <c:showSerName val="0"/>
          <c:showPercent val="0"/>
          <c:showBubbleSize val="0"/>
        </c:dLbls>
        <c:axId val="37879168"/>
        <c:axId val="103601280"/>
      </c:scatterChart>
      <c:valAx>
        <c:axId val="37879168"/>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3601280"/>
        <c:crossesAt val="-35"/>
        <c:crossBetween val="midCat"/>
      </c:valAx>
      <c:valAx>
        <c:axId val="1036012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7879168"/>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801"/>
          <c:y val="0.113636615848313"/>
          <c:w val="0.76852083490317302"/>
          <c:h val="0.700001553625607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698E-2"/>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1'!$D$35:$D$36</c:f>
              <c:numCache>
                <c:formatCode>0.000</c:formatCode>
                <c:ptCount val="2"/>
                <c:pt idx="0">
                  <c:v>-4.0694999999999997</c:v>
                </c:pt>
                <c:pt idx="1">
                  <c:v>28.3415</c:v>
                </c:pt>
              </c:numCache>
            </c:numRef>
          </c:xVal>
          <c:yVal>
            <c:numRef>
              <c:f>'Run 1'!$E$35:$E$36</c:f>
              <c:numCache>
                <c:formatCode>0.000</c:formatCode>
                <c:ptCount val="2"/>
                <c:pt idx="0">
                  <c:v>-4.6159999999999997</c:v>
                </c:pt>
                <c:pt idx="1">
                  <c:v>27.888000000000002</c:v>
                </c:pt>
              </c:numCache>
            </c:numRef>
          </c:yVal>
          <c:smooth val="0"/>
        </c:ser>
        <c:dLbls>
          <c:showLegendKey val="0"/>
          <c:showVal val="0"/>
          <c:showCatName val="0"/>
          <c:showSerName val="0"/>
          <c:showPercent val="0"/>
          <c:showBubbleSize val="0"/>
        </c:dLbls>
        <c:axId val="106308736"/>
        <c:axId val="106310272"/>
      </c:scatterChart>
      <c:valAx>
        <c:axId val="106308736"/>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6310272"/>
        <c:crossesAt val="-35"/>
        <c:crossBetween val="midCat"/>
      </c:valAx>
      <c:valAx>
        <c:axId val="1063102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6308736"/>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152401</xdr:rowOff>
    </xdr:from>
    <xdr:to>
      <xdr:col>10</xdr:col>
      <xdr:colOff>19050</xdr:colOff>
      <xdr:row>13</xdr:row>
      <xdr:rowOff>180975</xdr:rowOff>
    </xdr:to>
    <xdr:sp macro="" textlink="">
      <xdr:nvSpPr>
        <xdr:cNvPr id="3" name="Rectangle 2"/>
        <xdr:cNvSpPr/>
      </xdr:nvSpPr>
      <xdr:spPr>
        <a:xfrm>
          <a:off x="0" y="1676401"/>
          <a:ext cx="10325100" cy="981074"/>
        </a:xfrm>
        <a:prstGeom prst="rect">
          <a:avLst/>
        </a:prstGeom>
        <a:solidFill>
          <a:srgbClr val="9A9779"/>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483627</xdr:colOff>
      <xdr:row>9</xdr:row>
      <xdr:rowOff>76200</xdr:rowOff>
    </xdr:from>
    <xdr:to>
      <xdr:col>1</xdr:col>
      <xdr:colOff>161925</xdr:colOff>
      <xdr:row>13</xdr:row>
      <xdr:rowOff>180975</xdr:rowOff>
    </xdr:to>
    <xdr:pic>
      <xdr:nvPicPr>
        <xdr:cNvPr id="6105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1343" t="4256" r="11411" b="34042"/>
        <a:stretch>
          <a:fillRect/>
        </a:stretch>
      </xdr:blipFill>
      <xdr:spPr bwMode="auto">
        <a:xfrm>
          <a:off x="483627" y="1790700"/>
          <a:ext cx="116419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1028699</xdr:colOff>
      <xdr:row>8</xdr:row>
      <xdr:rowOff>142875</xdr:rowOff>
    </xdr:from>
    <xdr:to>
      <xdr:col>8</xdr:col>
      <xdr:colOff>723900</xdr:colOff>
      <xdr:row>13</xdr:row>
      <xdr:rowOff>171450</xdr:rowOff>
    </xdr:to>
    <xdr:sp macro="" textlink="">
      <xdr:nvSpPr>
        <xdr:cNvPr id="5" name="TextBox 4"/>
        <xdr:cNvSpPr txBox="1"/>
      </xdr:nvSpPr>
      <xdr:spPr bwMode="auto">
        <a:xfrm>
          <a:off x="1619249" y="1666875"/>
          <a:ext cx="7239001"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a:solidFill>
                <a:srgbClr val="8F2E00"/>
              </a:solidFill>
              <a:latin typeface="Century Schoolbook" pitchFamily="18" charset="0"/>
            </a:rPr>
            <a:t>Stable Isotope</a:t>
          </a:r>
          <a:r>
            <a:rPr lang="en-US" sz="3600" b="0" baseline="0">
              <a:solidFill>
                <a:srgbClr val="8F2E00"/>
              </a:solidFill>
              <a:latin typeface="Century Schoolbook" pitchFamily="18" charset="0"/>
            </a:rPr>
            <a:t> Facility</a:t>
          </a:r>
        </a:p>
      </xdr:txBody>
    </xdr:sp>
    <xdr:clientData/>
  </xdr:twoCellAnchor>
  <xdr:twoCellAnchor editAs="oneCell">
    <xdr:from>
      <xdr:col>0</xdr:col>
      <xdr:colOff>9525</xdr:colOff>
      <xdr:row>0</xdr:row>
      <xdr:rowOff>9525</xdr:rowOff>
    </xdr:from>
    <xdr:to>
      <xdr:col>10</xdr:col>
      <xdr:colOff>25400</xdr:colOff>
      <xdr:row>12</xdr:row>
      <xdr:rowOff>21581</xdr:rowOff>
    </xdr:to>
    <xdr:pic>
      <xdr:nvPicPr>
        <xdr:cNvPr id="61060"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9525"/>
          <a:ext cx="11801475" cy="2298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51</xdr:row>
      <xdr:rowOff>66675</xdr:rowOff>
    </xdr:from>
    <xdr:to>
      <xdr:col>10</xdr:col>
      <xdr:colOff>504825</xdr:colOff>
      <xdr:row>65</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33</xdr:row>
      <xdr:rowOff>28575</xdr:rowOff>
    </xdr:from>
    <xdr:to>
      <xdr:col>10</xdr:col>
      <xdr:colOff>304800</xdr:colOff>
      <xdr:row>46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66674</xdr:rowOff>
    </xdr:from>
    <xdr:to>
      <xdr:col>9</xdr:col>
      <xdr:colOff>438149</xdr:colOff>
      <xdr:row>52</xdr:row>
      <xdr:rowOff>95250</xdr:rowOff>
    </xdr:to>
    <xdr:sp macro="" textlink="">
      <xdr:nvSpPr>
        <xdr:cNvPr id="4" name="TextBox 3"/>
        <xdr:cNvSpPr txBox="1"/>
      </xdr:nvSpPr>
      <xdr:spPr bwMode="auto">
        <a:xfrm>
          <a:off x="38100" y="66674"/>
          <a:ext cx="9925049" cy="8486776"/>
        </a:xfrm>
        <a:prstGeom prst="rect">
          <a:avLst/>
        </a:prstGeom>
        <a:solidFill>
          <a:srgbClr val="F5F5C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a:solidFill>
              <a:schemeClr val="bg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r>
            <a:rPr lang="en-US" sz="2000" b="1" u="none">
              <a:solidFill>
                <a:schemeClr val="tx1"/>
              </a:solidFill>
              <a:latin typeface="Times New Roman" pitchFamily="18" charset="0"/>
              <a:cs typeface="Times New Roman" pitchFamily="18" charset="0"/>
            </a:rPr>
            <a:t>Principal of operation</a:t>
          </a:r>
          <a:endParaRPr lang="en-US" sz="1200" b="1">
            <a:solidFill>
              <a:schemeClr val="tx1"/>
            </a:solidFill>
            <a:latin typeface="Times New Roman" pitchFamily="18" charset="0"/>
            <a:cs typeface="Times New Roman" pitchFamily="18" charset="0"/>
          </a:endParaRPr>
        </a:p>
        <a:p>
          <a:r>
            <a:rPr lang="en-US" sz="1200" b="1">
              <a:solidFill>
                <a:schemeClr val="tx1"/>
              </a:solidFill>
              <a:latin typeface="Times New Roman" pitchFamily="18" charset="0"/>
              <a:cs typeface="Times New Roman" pitchFamily="18" charset="0"/>
            </a:rPr>
            <a:t>●The Finnigan DeltaPlus XP is run in continuous flow mode and connected to either a</a:t>
          </a:r>
          <a:r>
            <a:rPr lang="en-US" sz="1200" b="1" baseline="0">
              <a:solidFill>
                <a:schemeClr val="tx1"/>
              </a:solidFill>
              <a:latin typeface="Times New Roman" pitchFamily="18" charset="0"/>
              <a:cs typeface="Times New Roman" pitchFamily="18" charset="0"/>
            </a:rPr>
            <a:t> Carlo Erba 1110 or </a:t>
          </a:r>
          <a:r>
            <a:rPr lang="en-US" sz="1200" b="1">
              <a:solidFill>
                <a:schemeClr val="tx1"/>
              </a:solidFill>
              <a:latin typeface="Times New Roman" pitchFamily="18" charset="0"/>
              <a:cs typeface="Times New Roman" pitchFamily="18" charset="0"/>
            </a:rPr>
            <a:t>a Costech 4010 elemental analyzer via a Finnigan ConFlo III interface.</a:t>
          </a:r>
        </a:p>
        <a:p>
          <a:r>
            <a:rPr lang="en-US" sz="1200" b="1">
              <a:solidFill>
                <a:schemeClr val="tx1"/>
              </a:solidFill>
              <a:latin typeface="Times New Roman" pitchFamily="18" charset="0"/>
              <a:cs typeface="Times New Roman" pitchFamily="18" charset="0"/>
            </a:rPr>
            <a:t>●A sample contained within a tin capsule is dropped into a combustion reactor held at 1020°C. For nitrogen and carbon analysis, the combustion reactor contains chromium oxide for oxidation and silvered cobaltous/cobaltic oxide for removal of sulfur. When the tin capsule is exposed to a gas flow temporarily enriched with ultra-high purity oxygen (25-30 mL min-1), flash combustion occurs which raises the temperature of the sample to &gt;1700°C. The encapsulated sample, depending on its composition, combusts generating one or more of these gases: N2, NxOx, CO2, and H2O. The reduction reactor contains reduced copper wires for the reduction of nitrogen oxides to N2 and the removal of excess O2.  An adsorption trap containing magnesium perchlorate removes the H2O. The remaining N2 and CO2 gases travel through a Porapak Q chromatographic column (80-100 mL min-1 at 50˚C) as the carrier gas and then moves to the ConFlo III open-split interface.   </a:t>
          </a:r>
        </a:p>
        <a:p>
          <a:r>
            <a:rPr lang="en-US" sz="1200" b="1">
              <a:solidFill>
                <a:schemeClr val="tx1"/>
              </a:solidFill>
              <a:latin typeface="Times New Roman" pitchFamily="18" charset="0"/>
              <a:cs typeface="Times New Roman" pitchFamily="18" charset="0"/>
            </a:rPr>
            <a:t>●The gas then moves through the ConFlo III to the Finnigan DeltaPlus XP mass spectrometer.  Reference gases are pulsed by the ConFlo III into the mass spectrometer for proper mass balance.</a:t>
          </a: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QA/QC</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Quality assesment of carbon and nitrogen isotope composition of solids is based on the standard uncertainty of the known value of the secondary laboratory reference material calculated on multiple analyses.  For carbon isotope composition, if the standard uncertainty is greater than 0.15‰, the unknowns are re-analyzed (until the 2-sigma expanded standard uncertainty of the result is better than 0.3‰).  The carbon isotopic composition is reported in per mil relative to VPDB scale such that USGS40 glutamic acid, USGS41 glutamic acid, and NIST 8542 sucrose ANU, respectively are -26.24‰, +37.76‰, and -10.05‰.  For nitrogen isotope ratio composition, if the standard uncertainty is greater than 0.2‰, the unknowns are re-analyzed (until the 2-sigma expanded standard uncertainty of the result is better than 0.4‰).  The nitrogen isotopic composition is reported in per mil relative to nitrogen in air on a scale such that USGS40 glutamic acid, USGS41 glutamic acid, and NIST8549 potassium nitrate, respectively are -4.52‰, +47.57‰, and 4.36‰.</a:t>
          </a:r>
          <a:endParaRPr lang="en-US" sz="1200" b="1">
            <a:solidFill>
              <a:schemeClr val="tx1"/>
            </a:solidFill>
            <a:effectLst/>
            <a:latin typeface="Times New Roman" pitchFamily="18" charset="0"/>
            <a:cs typeface="Times New Roman" pitchFamily="18" charset="0"/>
          </a:endParaRP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Normalization </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Whenever isotopic analyses are performed, reference materials must be included with the unknowns.  In general two ‘bracketing’ reference materials should be used for correcting purposes.  These reference materials ideally would be similar in chemical complexity to the unknowns but have very different isotopic compositions.  Using two such reference materials, you can generate two linear equations, one for each referenece material.  Since these linear equations will have the same slope and intercept, combining the two equations will generate a single linear equation that can be used to correct the unknowns.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The linear equation is derived as follows: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Slope (m):  m=[</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Intercept (b):  b=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Normalization equation:</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SA-COR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b</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Where: </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the accepted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the accepted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the measured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 = the measured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measured delta value of sample</a:t>
          </a:r>
          <a:endParaRPr lang="en-US" sz="1200" b="1">
            <a:solidFill>
              <a:schemeClr val="tx1"/>
            </a:solidFill>
            <a:effectLst/>
            <a:latin typeface="Times New Roman" pitchFamily="18" charset="0"/>
            <a:cs typeface="Times New Roman" pitchFamily="18" charset="0"/>
          </a:endParaRPr>
        </a:p>
        <a:p>
          <a:r>
            <a:rPr lang="el-GR" sz="1100" b="1">
              <a:solidFill>
                <a:schemeClr val="tx1"/>
              </a:solidFill>
              <a:effectLst/>
              <a:latin typeface="Times New Roman" pitchFamily="18" charset="0"/>
              <a:ea typeface="+mn-ea"/>
              <a:cs typeface="Times New Roman" pitchFamily="18" charset="0"/>
            </a:rPr>
            <a:t>δ</a:t>
          </a:r>
          <a:r>
            <a:rPr lang="en-US" sz="1100" b="1">
              <a:solidFill>
                <a:schemeClr val="tx1"/>
              </a:solidFill>
              <a:effectLst/>
              <a:latin typeface="Times New Roman" pitchFamily="18" charset="0"/>
              <a:ea typeface="+mn-ea"/>
              <a:cs typeface="Times New Roman" pitchFamily="18" charset="0"/>
            </a:rPr>
            <a:t>SA-COR = corrected delta value of sample</a:t>
          </a:r>
          <a:endParaRPr lang="en-US" sz="1200" b="1">
            <a:solidFill>
              <a:schemeClr val="tx1"/>
            </a:solidFill>
            <a:latin typeface="Times New Roman" pitchFamily="18" charset="0"/>
            <a:cs typeface="Times New Roman" pitchFamily="18" charset="0"/>
          </a:endParaRPr>
        </a:p>
      </xdr:txBody>
    </xdr:sp>
    <xdr:clientData/>
  </xdr:twoCellAnchor>
  <xdr:oneCellAnchor>
    <xdr:from>
      <xdr:col>0</xdr:col>
      <xdr:colOff>47625</xdr:colOff>
      <xdr:row>0</xdr:row>
      <xdr:rowOff>76199</xdr:rowOff>
    </xdr:from>
    <xdr:ext cx="9915525" cy="542925"/>
    <xdr:sp macro="" textlink="">
      <xdr:nvSpPr>
        <xdr:cNvPr id="9" name="TextBox 8"/>
        <xdr:cNvSpPr txBox="1"/>
      </xdr:nvSpPr>
      <xdr:spPr>
        <a:xfrm>
          <a:off x="47625" y="76199"/>
          <a:ext cx="9915525" cy="542925"/>
        </a:xfrm>
        <a:prstGeom prst="rect">
          <a:avLst/>
        </a:prstGeom>
        <a:solidFill>
          <a:srgbClr val="9A9779"/>
        </a:solidFill>
        <a:ln w="57150"/>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1" baseline="30000">
              <a:solidFill>
                <a:srgbClr val="8F2E00"/>
              </a:solidFill>
              <a:effectLst/>
              <a:latin typeface="+mn-lt"/>
              <a:ea typeface="+mn-ea"/>
              <a:cs typeface="+mn-cs"/>
            </a:rPr>
            <a:t>13</a:t>
          </a:r>
          <a:r>
            <a:rPr lang="en-US" sz="2400" b="1" baseline="0">
              <a:solidFill>
                <a:srgbClr val="8F2E00"/>
              </a:solidFill>
              <a:effectLst/>
              <a:latin typeface="+mn-lt"/>
              <a:ea typeface="+mn-ea"/>
              <a:cs typeface="+mn-cs"/>
            </a:rPr>
            <a:t>C and </a:t>
          </a:r>
          <a:r>
            <a:rPr lang="en-US" sz="2400" b="1" baseline="30000">
              <a:solidFill>
                <a:srgbClr val="8F2E00"/>
              </a:solidFill>
              <a:effectLst/>
              <a:latin typeface="+mn-lt"/>
              <a:ea typeface="+mn-ea"/>
              <a:cs typeface="+mn-cs"/>
            </a:rPr>
            <a:t>15</a:t>
          </a:r>
          <a:r>
            <a:rPr lang="en-US" sz="2400" b="1" baseline="0">
              <a:solidFill>
                <a:srgbClr val="8F2E00"/>
              </a:solidFill>
              <a:effectLst/>
              <a:latin typeface="+mn-lt"/>
              <a:ea typeface="+mn-ea"/>
              <a:cs typeface="+mn-cs"/>
            </a:rPr>
            <a:t>N analyses of solids</a:t>
          </a:r>
          <a:endParaRPr lang="en-US" sz="2400" baseline="0">
            <a:solidFill>
              <a:srgbClr val="8F2E00"/>
            </a:solidFill>
            <a:effectLst/>
          </a:endParaRPr>
        </a:p>
        <a:p>
          <a:endParaRPr lang="en-US" sz="1100"/>
        </a:p>
      </xdr:txBody>
    </xdr:sp>
    <xdr:clientData/>
  </xdr:oneCellAnchor>
  <xdr:twoCellAnchor editAs="oneCell">
    <xdr:from>
      <xdr:col>0</xdr:col>
      <xdr:colOff>114300</xdr:colOff>
      <xdr:row>52</xdr:row>
      <xdr:rowOff>104775</xdr:rowOff>
    </xdr:from>
    <xdr:to>
      <xdr:col>1</xdr:col>
      <xdr:colOff>4610100</xdr:colOff>
      <xdr:row>95</xdr:row>
      <xdr:rowOff>104775</xdr:rowOff>
    </xdr:to>
    <xdr:pic>
      <xdr:nvPicPr>
        <xdr:cNvPr id="77122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8562975"/>
          <a:ext cx="5105400" cy="725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009-211%20run3%20Pend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raigcook/Documents/Microsoft%20User%20Data/Office%202011%20AutoRecovery/Shikha/data/Documents%20and%20Settings/thermo/Desktop/EA%20Results/Clementz/2007-134/2007-134%20run%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 val="Sorted"/>
      <sheetName val="Run 3"/>
    </sheetNames>
    <sheetDataSet>
      <sheetData sheetId="0"/>
      <sheetData sheetId="1">
        <row r="1">
          <cell r="A1" t="str">
            <v>Time Code</v>
          </cell>
          <cell r="B1" t="str">
            <v>Line</v>
          </cell>
          <cell r="C1" t="str">
            <v>Identifier 1</v>
          </cell>
          <cell r="D1" t="str">
            <v>Amount</v>
          </cell>
          <cell r="E1" t="str">
            <v>Ampl  28</v>
          </cell>
          <cell r="F1" t="str">
            <v>d 15N/14N</v>
          </cell>
          <cell r="G1" t="str">
            <v>Ampl  44</v>
          </cell>
          <cell r="H1" t="str">
            <v>d 13C/12C</v>
          </cell>
        </row>
        <row r="2">
          <cell r="A2" t="str">
            <v>2009/11/09 15:03:44</v>
          </cell>
          <cell r="B2">
            <v>1</v>
          </cell>
          <cell r="C2" t="str">
            <v>UWSIF23 (Acetil)</v>
          </cell>
          <cell r="D2">
            <v>0.3826</v>
          </cell>
          <cell r="E2">
            <v>958</v>
          </cell>
          <cell r="F2">
            <v>-0.63500000000000001</v>
          </cell>
          <cell r="G2">
            <v>1663</v>
          </cell>
          <cell r="H2">
            <v>-22.216999999999999</v>
          </cell>
        </row>
        <row r="3">
          <cell r="A3" t="str">
            <v>2009/11/09 15:13:35</v>
          </cell>
          <cell r="B3">
            <v>2</v>
          </cell>
          <cell r="C3" t="str">
            <v>UWSIF23 (Acetil)</v>
          </cell>
          <cell r="D3">
            <v>0.47039999999999998</v>
          </cell>
          <cell r="E3">
            <v>1201</v>
          </cell>
          <cell r="F3">
            <v>-0.79800000000000004</v>
          </cell>
          <cell r="G3">
            <v>2090</v>
          </cell>
          <cell r="H3">
            <v>-22.678999999999998</v>
          </cell>
        </row>
        <row r="4">
          <cell r="A4" t="str">
            <v>2009/11/09 15:23:24</v>
          </cell>
          <cell r="B4">
            <v>3</v>
          </cell>
          <cell r="C4" t="str">
            <v>UWSIF23 (Acetil)</v>
          </cell>
          <cell r="D4">
            <v>0.55740000000000001</v>
          </cell>
          <cell r="E4">
            <v>1437</v>
          </cell>
          <cell r="F4">
            <v>-0.76800000000000002</v>
          </cell>
          <cell r="G4">
            <v>2481</v>
          </cell>
          <cell r="H4">
            <v>-22.765999999999998</v>
          </cell>
        </row>
        <row r="5">
          <cell r="A5" t="str">
            <v>2009/11/09 15:33:13</v>
          </cell>
          <cell r="B5">
            <v>4</v>
          </cell>
          <cell r="C5" t="str">
            <v>UWSIF23 (Acetil)</v>
          </cell>
          <cell r="D5">
            <v>0.65339999999999998</v>
          </cell>
          <cell r="E5">
            <v>1709</v>
          </cell>
          <cell r="F5">
            <v>-0.80400000000000005</v>
          </cell>
          <cell r="G5">
            <v>2931</v>
          </cell>
          <cell r="H5">
            <v>-22.809000000000001</v>
          </cell>
        </row>
        <row r="6">
          <cell r="A6" t="str">
            <v>2009/11/09 15:43:03</v>
          </cell>
          <cell r="B6">
            <v>5</v>
          </cell>
          <cell r="C6" t="str">
            <v>UWSIF23 (Acetil)</v>
          </cell>
          <cell r="D6">
            <v>0.78690000000000004</v>
          </cell>
          <cell r="E6">
            <v>2056</v>
          </cell>
          <cell r="F6">
            <v>-0.80400000000000005</v>
          </cell>
          <cell r="G6">
            <v>3493</v>
          </cell>
          <cell r="H6">
            <v>-22.846</v>
          </cell>
        </row>
        <row r="7">
          <cell r="A7" t="str">
            <v>2009/11/09 15:52:52</v>
          </cell>
          <cell r="B7">
            <v>6</v>
          </cell>
          <cell r="C7" t="str">
            <v>check std</v>
          </cell>
          <cell r="D7">
            <v>2.0230999999999999</v>
          </cell>
          <cell r="E7">
            <v>1671</v>
          </cell>
          <cell r="F7">
            <v>0.39100000000000001</v>
          </cell>
          <cell r="G7">
            <v>5217</v>
          </cell>
          <cell r="H7">
            <v>-16.577000000000002</v>
          </cell>
        </row>
        <row r="8">
          <cell r="A8" t="str">
            <v>2009/11/09 16:02:41</v>
          </cell>
          <cell r="B8">
            <v>7</v>
          </cell>
          <cell r="C8" t="str">
            <v>UWSIF11 (Peptone)</v>
          </cell>
          <cell r="D8">
            <v>0.54169999999999996</v>
          </cell>
          <cell r="E8">
            <v>2093</v>
          </cell>
          <cell r="F8">
            <v>5.4989999999999997</v>
          </cell>
          <cell r="G8">
            <v>1515</v>
          </cell>
          <cell r="H8">
            <v>-4.0549999999999997</v>
          </cell>
        </row>
        <row r="9">
          <cell r="A9" t="str">
            <v>2009/11/09 16:12:31</v>
          </cell>
          <cell r="B9">
            <v>8</v>
          </cell>
          <cell r="C9" t="str">
            <v>UWSIF11 (Peptone)</v>
          </cell>
          <cell r="D9">
            <v>0.53879999999999995</v>
          </cell>
          <cell r="E9">
            <v>2069</v>
          </cell>
          <cell r="F9">
            <v>5.4779999999999998</v>
          </cell>
          <cell r="G9">
            <v>1501</v>
          </cell>
          <cell r="H9">
            <v>-4.0759999999999996</v>
          </cell>
        </row>
        <row r="10">
          <cell r="A10" t="str">
            <v>2009/11/09 16:22:20</v>
          </cell>
          <cell r="B10">
            <v>9</v>
          </cell>
          <cell r="C10" t="str">
            <v>STCO 5 083109</v>
          </cell>
          <cell r="D10">
            <v>49.811169999999997</v>
          </cell>
          <cell r="E10">
            <v>2872</v>
          </cell>
          <cell r="F10">
            <v>5.5149999999999997</v>
          </cell>
          <cell r="G10">
            <v>6905</v>
          </cell>
          <cell r="H10">
            <v>-10.366</v>
          </cell>
        </row>
        <row r="11">
          <cell r="A11" t="str">
            <v>2009/11/09 16:32:09</v>
          </cell>
          <cell r="B11">
            <v>10</v>
          </cell>
          <cell r="C11" t="str">
            <v>soil 1  083109</v>
          </cell>
          <cell r="D11">
            <v>49.160600000000002</v>
          </cell>
          <cell r="E11">
            <v>3780</v>
          </cell>
          <cell r="F11">
            <v>5.8310000000000004</v>
          </cell>
          <cell r="G11">
            <v>8631</v>
          </cell>
          <cell r="H11">
            <v>-9.4540000000000006</v>
          </cell>
        </row>
        <row r="12">
          <cell r="A12" t="str">
            <v>2009/11/09 16:41:59</v>
          </cell>
          <cell r="B12">
            <v>11</v>
          </cell>
          <cell r="C12" t="str">
            <v>soil 2  083109</v>
          </cell>
          <cell r="D12">
            <v>49.7119</v>
          </cell>
          <cell r="E12">
            <v>2998</v>
          </cell>
          <cell r="F12">
            <v>5.6890000000000001</v>
          </cell>
          <cell r="G12">
            <v>7495</v>
          </cell>
          <cell r="H12">
            <v>-9.1489999999999991</v>
          </cell>
        </row>
        <row r="13">
          <cell r="A13" t="str">
            <v>2009/11/09 16:51:48</v>
          </cell>
          <cell r="B13">
            <v>12</v>
          </cell>
          <cell r="C13" t="str">
            <v>STCO 4  083109</v>
          </cell>
          <cell r="D13">
            <v>49.6648</v>
          </cell>
          <cell r="E13">
            <v>2796</v>
          </cell>
          <cell r="F13">
            <v>5.84</v>
          </cell>
          <cell r="G13">
            <v>6717</v>
          </cell>
          <cell r="H13">
            <v>-9.6880000000000006</v>
          </cell>
        </row>
        <row r="14">
          <cell r="A14" t="str">
            <v>2009/11/09 17:01:37</v>
          </cell>
          <cell r="B14">
            <v>13</v>
          </cell>
          <cell r="C14" t="str">
            <v>1</v>
          </cell>
          <cell r="D14">
            <v>19.974299999999999</v>
          </cell>
          <cell r="E14">
            <v>1627</v>
          </cell>
          <cell r="F14">
            <v>2.42</v>
          </cell>
          <cell r="G14">
            <v>4089</v>
          </cell>
          <cell r="H14">
            <v>-12.715</v>
          </cell>
        </row>
        <row r="15">
          <cell r="A15" t="str">
            <v>2009/11/09 17:11:27</v>
          </cell>
          <cell r="B15">
            <v>14</v>
          </cell>
          <cell r="C15" t="str">
            <v>2</v>
          </cell>
          <cell r="D15">
            <v>19.4358</v>
          </cell>
          <cell r="E15">
            <v>1685</v>
          </cell>
          <cell r="F15">
            <v>3.5630000000000002</v>
          </cell>
          <cell r="G15">
            <v>4171</v>
          </cell>
          <cell r="H15">
            <v>-12.987</v>
          </cell>
        </row>
        <row r="16">
          <cell r="A16" t="str">
            <v>2009/11/09 17:21:17</v>
          </cell>
          <cell r="B16">
            <v>15</v>
          </cell>
          <cell r="C16" t="str">
            <v>3</v>
          </cell>
          <cell r="D16">
            <v>20.4084</v>
          </cell>
          <cell r="E16">
            <v>1774</v>
          </cell>
          <cell r="F16">
            <v>3.411</v>
          </cell>
          <cell r="G16">
            <v>4326</v>
          </cell>
          <cell r="H16">
            <v>-12.984999999999999</v>
          </cell>
        </row>
        <row r="17">
          <cell r="A17" t="str">
            <v>2009/11/09 17:31:06</v>
          </cell>
          <cell r="B17">
            <v>16</v>
          </cell>
          <cell r="C17" t="str">
            <v>4</v>
          </cell>
          <cell r="D17">
            <v>19.599799999999998</v>
          </cell>
          <cell r="E17">
            <v>1667</v>
          </cell>
          <cell r="F17">
            <v>2.742</v>
          </cell>
          <cell r="G17">
            <v>3957</v>
          </cell>
          <cell r="H17">
            <v>-12.422000000000001</v>
          </cell>
        </row>
        <row r="18">
          <cell r="A18" t="str">
            <v>2009/11/09 17:40:56</v>
          </cell>
          <cell r="B18">
            <v>17</v>
          </cell>
          <cell r="C18" t="str">
            <v>5</v>
          </cell>
          <cell r="D18">
            <v>19.168500000000002</v>
          </cell>
          <cell r="E18">
            <v>1375</v>
          </cell>
          <cell r="F18">
            <v>2.706</v>
          </cell>
          <cell r="G18">
            <v>3328</v>
          </cell>
          <cell r="H18">
            <v>-12.673999999999999</v>
          </cell>
        </row>
        <row r="19">
          <cell r="A19" t="str">
            <v>2009/11/09 17:50:45</v>
          </cell>
          <cell r="B19">
            <v>18</v>
          </cell>
          <cell r="C19" t="str">
            <v>6</v>
          </cell>
          <cell r="D19">
            <v>19.373000000000001</v>
          </cell>
          <cell r="E19">
            <v>1246</v>
          </cell>
          <cell r="F19">
            <v>3.22</v>
          </cell>
          <cell r="G19">
            <v>2983</v>
          </cell>
          <cell r="H19">
            <v>-12.260999999999999</v>
          </cell>
        </row>
        <row r="20">
          <cell r="A20" t="str">
            <v>2009/11/09 18:00:35</v>
          </cell>
          <cell r="B20">
            <v>19</v>
          </cell>
          <cell r="C20" t="str">
            <v>7</v>
          </cell>
          <cell r="D20">
            <v>19.563400000000001</v>
          </cell>
          <cell r="E20">
            <v>1189</v>
          </cell>
          <cell r="F20">
            <v>3.3769999999999998</v>
          </cell>
          <cell r="G20">
            <v>2867</v>
          </cell>
          <cell r="H20">
            <v>-12.807</v>
          </cell>
        </row>
        <row r="21">
          <cell r="A21" t="str">
            <v>2009/11/09 18:10:24</v>
          </cell>
          <cell r="B21">
            <v>20</v>
          </cell>
          <cell r="C21" t="str">
            <v>8</v>
          </cell>
          <cell r="D21">
            <v>19.379300000000001</v>
          </cell>
          <cell r="E21">
            <v>858</v>
          </cell>
          <cell r="F21">
            <v>3.0249999999999999</v>
          </cell>
          <cell r="G21">
            <v>2028</v>
          </cell>
          <cell r="H21">
            <v>-13.271000000000001</v>
          </cell>
        </row>
        <row r="22">
          <cell r="A22" t="str">
            <v>2009/11/09 18:20:15</v>
          </cell>
          <cell r="B22">
            <v>21</v>
          </cell>
          <cell r="C22" t="str">
            <v>17</v>
          </cell>
          <cell r="D22">
            <v>5.6624999999999996</v>
          </cell>
          <cell r="E22">
            <v>1621</v>
          </cell>
          <cell r="F22">
            <v>7.2679999999999998</v>
          </cell>
          <cell r="G22">
            <v>11351</v>
          </cell>
          <cell r="H22">
            <v>-16.035</v>
          </cell>
        </row>
        <row r="23">
          <cell r="A23" t="str">
            <v>2009/11/09 18:30:04</v>
          </cell>
          <cell r="B23">
            <v>22</v>
          </cell>
          <cell r="C23" t="str">
            <v>17</v>
          </cell>
          <cell r="D23">
            <v>5.9157999999999999</v>
          </cell>
          <cell r="E23">
            <v>1692</v>
          </cell>
          <cell r="F23">
            <v>7.0069999999999997</v>
          </cell>
          <cell r="G23">
            <v>11894</v>
          </cell>
          <cell r="H23">
            <v>-16.134</v>
          </cell>
        </row>
        <row r="24">
          <cell r="A24" t="str">
            <v>2009/11/09 18:39:54</v>
          </cell>
          <cell r="B24">
            <v>23</v>
          </cell>
          <cell r="C24" t="str">
            <v>18</v>
          </cell>
          <cell r="D24">
            <v>5.0933000000000002</v>
          </cell>
          <cell r="E24">
            <v>2067</v>
          </cell>
          <cell r="F24">
            <v>14.468</v>
          </cell>
          <cell r="G24">
            <v>12166</v>
          </cell>
          <cell r="H24">
            <v>-17.242000000000001</v>
          </cell>
        </row>
        <row r="25">
          <cell r="A25" t="str">
            <v>2009/11/09 18:49:44</v>
          </cell>
          <cell r="B25">
            <v>24</v>
          </cell>
          <cell r="C25" t="str">
            <v>18</v>
          </cell>
          <cell r="D25">
            <v>6.0076999999999998</v>
          </cell>
          <cell r="E25">
            <v>2492</v>
          </cell>
          <cell r="F25">
            <v>14.6</v>
          </cell>
          <cell r="G25">
            <v>13574</v>
          </cell>
          <cell r="H25">
            <v>-17.186</v>
          </cell>
        </row>
        <row r="26">
          <cell r="A26" t="str">
            <v>2009/11/09 18:59:33</v>
          </cell>
          <cell r="B26">
            <v>25</v>
          </cell>
          <cell r="C26" t="str">
            <v>19</v>
          </cell>
          <cell r="D26">
            <v>5.8811</v>
          </cell>
          <cell r="E26">
            <v>1667</v>
          </cell>
          <cell r="F26">
            <v>5.5019999999999998</v>
          </cell>
          <cell r="G26">
            <v>7684</v>
          </cell>
          <cell r="H26">
            <v>-15.657</v>
          </cell>
        </row>
        <row r="27">
          <cell r="A27" t="str">
            <v>2009/11/09 19:09:23</v>
          </cell>
          <cell r="B27">
            <v>26</v>
          </cell>
          <cell r="C27" t="str">
            <v>19</v>
          </cell>
          <cell r="D27">
            <v>5.9448999999999996</v>
          </cell>
          <cell r="E27">
            <v>1685</v>
          </cell>
          <cell r="F27">
            <v>5.4610000000000003</v>
          </cell>
          <cell r="G27">
            <v>7822</v>
          </cell>
          <cell r="H27">
            <v>-15.673999999999999</v>
          </cell>
        </row>
        <row r="28">
          <cell r="A28" t="str">
            <v>2009/11/09 19:19:13</v>
          </cell>
          <cell r="B28">
            <v>27</v>
          </cell>
          <cell r="C28" t="str">
            <v>20</v>
          </cell>
          <cell r="D28">
            <v>5.7079000000000004</v>
          </cell>
          <cell r="E28">
            <v>2032</v>
          </cell>
          <cell r="F28">
            <v>11.41</v>
          </cell>
          <cell r="G28">
            <v>13347</v>
          </cell>
          <cell r="H28">
            <v>-16.748000000000001</v>
          </cell>
        </row>
        <row r="29">
          <cell r="A29" t="str">
            <v>2009/11/09 19:29:02</v>
          </cell>
          <cell r="B29">
            <v>28</v>
          </cell>
          <cell r="C29" t="str">
            <v>20</v>
          </cell>
          <cell r="D29">
            <v>5.2324000000000002</v>
          </cell>
          <cell r="E29">
            <v>1710</v>
          </cell>
          <cell r="F29">
            <v>11.532</v>
          </cell>
          <cell r="G29">
            <v>12199</v>
          </cell>
          <cell r="H29">
            <v>-16.702000000000002</v>
          </cell>
        </row>
        <row r="30">
          <cell r="A30" t="str">
            <v>2009/11/09 19:38:52</v>
          </cell>
          <cell r="B30">
            <v>29</v>
          </cell>
          <cell r="C30" t="str">
            <v>21</v>
          </cell>
          <cell r="D30">
            <v>5.9977</v>
          </cell>
          <cell r="E30">
            <v>1749</v>
          </cell>
          <cell r="F30">
            <v>4.5049999999999999</v>
          </cell>
          <cell r="G30">
            <v>14100</v>
          </cell>
          <cell r="H30">
            <v>-16.969000000000001</v>
          </cell>
        </row>
        <row r="31">
          <cell r="A31" t="str">
            <v>2009/11/09 19:48:42</v>
          </cell>
          <cell r="B31">
            <v>30</v>
          </cell>
          <cell r="C31" t="str">
            <v>21</v>
          </cell>
          <cell r="D31">
            <v>5.9858000000000002</v>
          </cell>
          <cell r="E31">
            <v>1755</v>
          </cell>
          <cell r="F31">
            <v>4.4180000000000001</v>
          </cell>
          <cell r="G31">
            <v>13989</v>
          </cell>
          <cell r="H31">
            <v>-17</v>
          </cell>
        </row>
        <row r="32">
          <cell r="A32" t="str">
            <v>2009/11/09 19:58:32</v>
          </cell>
          <cell r="B32">
            <v>31</v>
          </cell>
          <cell r="C32" t="str">
            <v>22</v>
          </cell>
          <cell r="D32">
            <v>5.8524000000000003</v>
          </cell>
          <cell r="E32">
            <v>2440</v>
          </cell>
          <cell r="F32">
            <v>15.568</v>
          </cell>
          <cell r="G32">
            <v>14653</v>
          </cell>
          <cell r="H32">
            <v>-17.2</v>
          </cell>
        </row>
        <row r="33">
          <cell r="A33" t="str">
            <v>2009/11/09 20:08:21</v>
          </cell>
          <cell r="B33">
            <v>32</v>
          </cell>
          <cell r="C33" t="str">
            <v>22</v>
          </cell>
          <cell r="D33">
            <v>5.8087</v>
          </cell>
          <cell r="E33">
            <v>2407</v>
          </cell>
          <cell r="F33">
            <v>15.5</v>
          </cell>
          <cell r="G33">
            <v>14499</v>
          </cell>
          <cell r="H33">
            <v>-17.236999999999998</v>
          </cell>
        </row>
        <row r="34">
          <cell r="A34" t="str">
            <v>2009/11/09 20:18:11</v>
          </cell>
          <cell r="B34">
            <v>33</v>
          </cell>
          <cell r="C34" t="str">
            <v>23</v>
          </cell>
          <cell r="D34">
            <v>5.9569999999999999</v>
          </cell>
          <cell r="E34">
            <v>2698</v>
          </cell>
          <cell r="F34">
            <v>11.904</v>
          </cell>
          <cell r="G34">
            <v>14521</v>
          </cell>
          <cell r="H34">
            <v>-16.417999999999999</v>
          </cell>
        </row>
        <row r="35">
          <cell r="A35" t="str">
            <v>2009/11/09 20:28:01</v>
          </cell>
          <cell r="B35">
            <v>34</v>
          </cell>
          <cell r="C35" t="str">
            <v>23</v>
          </cell>
          <cell r="D35">
            <v>5.6947000000000001</v>
          </cell>
          <cell r="E35">
            <v>2393</v>
          </cell>
          <cell r="F35">
            <v>11.835000000000001</v>
          </cell>
          <cell r="G35">
            <v>13914</v>
          </cell>
          <cell r="H35">
            <v>-16.446999999999999</v>
          </cell>
        </row>
        <row r="36">
          <cell r="A36" t="str">
            <v>2009/11/09 20:37:51</v>
          </cell>
          <cell r="B36">
            <v>35</v>
          </cell>
          <cell r="C36" t="str">
            <v>24</v>
          </cell>
          <cell r="D36">
            <v>5.3109000000000002</v>
          </cell>
          <cell r="E36">
            <v>1470</v>
          </cell>
          <cell r="F36">
            <v>5.992</v>
          </cell>
          <cell r="G36">
            <v>13124</v>
          </cell>
          <cell r="H36">
            <v>-16.704999999999998</v>
          </cell>
        </row>
        <row r="37">
          <cell r="A37" t="str">
            <v>2009/11/09 20:47:41</v>
          </cell>
          <cell r="B37">
            <v>36</v>
          </cell>
          <cell r="C37" t="str">
            <v>24</v>
          </cell>
          <cell r="D37">
            <v>5.9813999999999998</v>
          </cell>
          <cell r="E37">
            <v>1711</v>
          </cell>
          <cell r="F37">
            <v>5.7329999999999997</v>
          </cell>
          <cell r="G37">
            <v>14472</v>
          </cell>
          <cell r="H37">
            <v>-16.803999999999998</v>
          </cell>
        </row>
        <row r="38">
          <cell r="A38" t="str">
            <v>2009/11/09 20:57:31</v>
          </cell>
          <cell r="B38">
            <v>37</v>
          </cell>
          <cell r="C38" t="str">
            <v>25</v>
          </cell>
          <cell r="D38">
            <v>5.3117999999999999</v>
          </cell>
          <cell r="E38">
            <v>2512</v>
          </cell>
          <cell r="F38">
            <v>14.609</v>
          </cell>
          <cell r="G38">
            <v>13777</v>
          </cell>
          <cell r="H38">
            <v>-17.027999999999999</v>
          </cell>
        </row>
        <row r="39">
          <cell r="A39" t="str">
            <v>2009/11/09 21:07:21</v>
          </cell>
          <cell r="B39">
            <v>38</v>
          </cell>
          <cell r="C39" t="str">
            <v>25</v>
          </cell>
          <cell r="D39">
            <v>5.4798999999999998</v>
          </cell>
          <cell r="E39">
            <v>2550</v>
          </cell>
          <cell r="F39">
            <v>14.651999999999999</v>
          </cell>
          <cell r="G39">
            <v>14189</v>
          </cell>
          <cell r="H39">
            <v>-17.103000000000002</v>
          </cell>
        </row>
        <row r="40">
          <cell r="A40" t="str">
            <v>2009/11/09 21:17:11</v>
          </cell>
          <cell r="B40">
            <v>39</v>
          </cell>
          <cell r="C40" t="str">
            <v>26</v>
          </cell>
          <cell r="D40">
            <v>5.4644000000000004</v>
          </cell>
          <cell r="E40">
            <v>2965</v>
          </cell>
          <cell r="F40">
            <v>16.434999999999999</v>
          </cell>
          <cell r="G40">
            <v>14502</v>
          </cell>
          <cell r="H40">
            <v>-16.798999999999999</v>
          </cell>
        </row>
        <row r="41">
          <cell r="A41" t="str">
            <v>2009/11/09 21:27:01</v>
          </cell>
          <cell r="B41">
            <v>40</v>
          </cell>
          <cell r="C41" t="str">
            <v>26</v>
          </cell>
          <cell r="D41">
            <v>5.6910999999999996</v>
          </cell>
          <cell r="E41">
            <v>3003</v>
          </cell>
          <cell r="F41">
            <v>16.120999999999999</v>
          </cell>
          <cell r="G41">
            <v>14877</v>
          </cell>
          <cell r="H41">
            <v>-16.792000000000002</v>
          </cell>
        </row>
        <row r="42">
          <cell r="A42" t="str">
            <v>2009/11/09 21:36:51</v>
          </cell>
          <cell r="B42">
            <v>41</v>
          </cell>
          <cell r="C42" t="str">
            <v>27</v>
          </cell>
          <cell r="D42">
            <v>5.6599000000000004</v>
          </cell>
          <cell r="E42">
            <v>2364</v>
          </cell>
          <cell r="F42">
            <v>3.7759999999999998</v>
          </cell>
          <cell r="G42">
            <v>14844</v>
          </cell>
          <cell r="H42">
            <v>-16.690999999999999</v>
          </cell>
        </row>
        <row r="43">
          <cell r="A43" t="str">
            <v>2009/11/09 21:46:41</v>
          </cell>
          <cell r="B43">
            <v>42</v>
          </cell>
          <cell r="C43" t="str">
            <v>27</v>
          </cell>
          <cell r="D43">
            <v>5.9730999999999996</v>
          </cell>
          <cell r="E43">
            <v>2253</v>
          </cell>
          <cell r="F43">
            <v>3.5859999999999999</v>
          </cell>
          <cell r="G43">
            <v>15039</v>
          </cell>
          <cell r="H43">
            <v>-16.748999999999999</v>
          </cell>
        </row>
        <row r="44">
          <cell r="A44" t="str">
            <v>2009/11/09 21:56:31</v>
          </cell>
          <cell r="B44">
            <v>43</v>
          </cell>
          <cell r="C44" t="str">
            <v>28</v>
          </cell>
          <cell r="D44">
            <v>5.9329999999999998</v>
          </cell>
          <cell r="E44">
            <v>3264</v>
          </cell>
          <cell r="F44">
            <v>4.1159999999999997</v>
          </cell>
          <cell r="G44">
            <v>14138</v>
          </cell>
          <cell r="H44">
            <v>-16.402000000000001</v>
          </cell>
        </row>
        <row r="45">
          <cell r="A45" t="str">
            <v>2009/11/09 22:06:21</v>
          </cell>
          <cell r="B45">
            <v>44</v>
          </cell>
          <cell r="C45" t="str">
            <v>28</v>
          </cell>
          <cell r="D45">
            <v>5.851</v>
          </cell>
          <cell r="E45">
            <v>3259</v>
          </cell>
          <cell r="F45">
            <v>4.0949999999999998</v>
          </cell>
          <cell r="G45">
            <v>14198</v>
          </cell>
          <cell r="H45">
            <v>-16.431999999999999</v>
          </cell>
        </row>
        <row r="46">
          <cell r="A46" t="str">
            <v>2009/11/09 22:16:11</v>
          </cell>
          <cell r="B46">
            <v>45</v>
          </cell>
          <cell r="C46" t="str">
            <v>UWSIF23 (Acetil)</v>
          </cell>
          <cell r="D46">
            <v>0.629</v>
          </cell>
          <cell r="E46">
            <v>1912</v>
          </cell>
          <cell r="F46">
            <v>-0.623</v>
          </cell>
          <cell r="G46">
            <v>3341</v>
          </cell>
          <cell r="H46">
            <v>-22.844000000000001</v>
          </cell>
        </row>
        <row r="47">
          <cell r="A47" t="str">
            <v>2009/11/09 22:26:01</v>
          </cell>
          <cell r="B47">
            <v>46</v>
          </cell>
          <cell r="C47" t="str">
            <v>UWSIF23 (Acetil)</v>
          </cell>
          <cell r="D47">
            <v>0.6391</v>
          </cell>
          <cell r="E47">
            <v>1926</v>
          </cell>
          <cell r="F47">
            <v>-0.72199999999999998</v>
          </cell>
          <cell r="G47">
            <v>3368</v>
          </cell>
          <cell r="H47">
            <v>-22.864999999999998</v>
          </cell>
        </row>
        <row r="48">
          <cell r="A48" t="str">
            <v>2009/11/09 22:35:51</v>
          </cell>
          <cell r="B48">
            <v>47</v>
          </cell>
          <cell r="C48" t="str">
            <v>check std</v>
          </cell>
          <cell r="D48">
            <v>2.0644999999999998</v>
          </cell>
          <cell r="E48">
            <v>2000</v>
          </cell>
          <cell r="F48">
            <v>0.46200000000000002</v>
          </cell>
          <cell r="G48">
            <v>6368</v>
          </cell>
          <cell r="H48">
            <v>-16.55</v>
          </cell>
        </row>
        <row r="49">
          <cell r="A49" t="str">
            <v>2009/11/09 22:45:42</v>
          </cell>
          <cell r="B49">
            <v>48</v>
          </cell>
          <cell r="C49" t="str">
            <v>UWSIF11 (Peptone)</v>
          </cell>
          <cell r="D49">
            <v>0.53410000000000002</v>
          </cell>
          <cell r="E49">
            <v>2404</v>
          </cell>
          <cell r="F49">
            <v>5.5510000000000002</v>
          </cell>
          <cell r="G49">
            <v>1765</v>
          </cell>
          <cell r="H49">
            <v>-4.1390000000000002</v>
          </cell>
        </row>
        <row r="50">
          <cell r="A50" t="str">
            <v>2009/11/09 22:55:31</v>
          </cell>
          <cell r="B50">
            <v>49</v>
          </cell>
          <cell r="C50" t="str">
            <v>UWSIF11 (Peptone)</v>
          </cell>
          <cell r="D50">
            <v>0.58589999999999998</v>
          </cell>
          <cell r="E50">
            <v>2691</v>
          </cell>
          <cell r="F50">
            <v>5.4770000000000003</v>
          </cell>
          <cell r="G50">
            <v>1957</v>
          </cell>
          <cell r="H50">
            <v>-4.149</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onal"/>
      <sheetName val="Sorted"/>
      <sheetName val="run 2"/>
      <sheetName val="Original 1"/>
    </sheetNames>
    <sheetDataSet>
      <sheetData sheetId="0" refreshError="1">
        <row r="1">
          <cell r="A1" t="str">
            <v>Line</v>
          </cell>
          <cell r="B1" t="str">
            <v>Identifier 1</v>
          </cell>
          <cell r="C1" t="str">
            <v>Amount</v>
          </cell>
          <cell r="D1" t="str">
            <v>Peak Nr</v>
          </cell>
          <cell r="E1" t="str">
            <v>Ampl  28</v>
          </cell>
          <cell r="F1" t="str">
            <v>d 15N/14N</v>
          </cell>
          <cell r="G1" t="str">
            <v>Ampl  44</v>
          </cell>
          <cell r="H1" t="str">
            <v>d 13C/12C</v>
          </cell>
        </row>
        <row r="2">
          <cell r="A2">
            <v>1</v>
          </cell>
          <cell r="B2" t="str">
            <v>std(Acetil)</v>
          </cell>
          <cell r="C2">
            <v>0.2959</v>
          </cell>
          <cell r="D2">
            <v>1</v>
          </cell>
          <cell r="E2">
            <v>1424</v>
          </cell>
          <cell r="F2">
            <v>-0.25</v>
          </cell>
        </row>
        <row r="3">
          <cell r="A3">
            <v>1</v>
          </cell>
          <cell r="B3" t="str">
            <v>std(Acetil)</v>
          </cell>
          <cell r="C3">
            <v>0.2959</v>
          </cell>
          <cell r="D3">
            <v>2</v>
          </cell>
          <cell r="E3">
            <v>1424</v>
          </cell>
          <cell r="F3">
            <v>0</v>
          </cell>
        </row>
        <row r="4">
          <cell r="A4">
            <v>1</v>
          </cell>
          <cell r="B4" t="str">
            <v>std(Acetil)</v>
          </cell>
          <cell r="C4">
            <v>0.2959</v>
          </cell>
          <cell r="D4">
            <v>3</v>
          </cell>
          <cell r="E4">
            <v>864</v>
          </cell>
          <cell r="F4">
            <v>0.27900000000000003</v>
          </cell>
        </row>
        <row r="5">
          <cell r="A5">
            <v>1</v>
          </cell>
          <cell r="B5" t="str">
            <v>std(Acetil)</v>
          </cell>
          <cell r="C5">
            <v>0.2959</v>
          </cell>
          <cell r="D5">
            <v>4</v>
          </cell>
          <cell r="G5">
            <v>1854</v>
          </cell>
          <cell r="H5">
            <v>-19.085999999999999</v>
          </cell>
        </row>
        <row r="6">
          <cell r="A6">
            <v>1</v>
          </cell>
          <cell r="B6" t="str">
            <v>std(Acetil)</v>
          </cell>
          <cell r="C6">
            <v>0.2959</v>
          </cell>
          <cell r="D6">
            <v>5</v>
          </cell>
          <cell r="G6">
            <v>3287</v>
          </cell>
          <cell r="H6">
            <v>6.9000000000000006E-2</v>
          </cell>
        </row>
        <row r="7">
          <cell r="A7">
            <v>1</v>
          </cell>
          <cell r="B7" t="str">
            <v>std(Acetil)</v>
          </cell>
          <cell r="C7">
            <v>0.2959</v>
          </cell>
          <cell r="D7">
            <v>6</v>
          </cell>
          <cell r="G7">
            <v>3266</v>
          </cell>
          <cell r="H7">
            <v>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mailto:cmacdon1@uwyo.edu" TargetMode="External"/><Relationship Id="rId2" Type="http://schemas.openxmlformats.org/officeDocument/2006/relationships/hyperlink" Target="mailto:ccook21@uwyo.edu" TargetMode="External"/><Relationship Id="rId1" Type="http://schemas.openxmlformats.org/officeDocument/2006/relationships/hyperlink" Target="mailto:dgw@uwyo.edu" TargetMode="External"/><Relationship Id="rId5" Type="http://schemas.openxmlformats.org/officeDocument/2006/relationships/hyperlink" Target="mailto:uwyosif@uwyo.edu" TargetMode="External"/><Relationship Id="rId4" Type="http://schemas.openxmlformats.org/officeDocument/2006/relationships/hyperlink" Target="mailto:cmacdon1@uwy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6B0300"/>
  </sheetPr>
  <dimension ref="A14:AA70"/>
  <sheetViews>
    <sheetView tabSelected="1" workbookViewId="0">
      <selection activeCell="B43" sqref="B43:B45"/>
    </sheetView>
  </sheetViews>
  <sheetFormatPr defaultColWidth="8.85546875" defaultRowHeight="15" x14ac:dyDescent="0.2"/>
  <cols>
    <col min="1" max="1" width="22.28515625" style="2" customWidth="1"/>
    <col min="2" max="2" width="23.42578125" style="2" customWidth="1"/>
    <col min="3" max="3" width="10.7109375" style="2" customWidth="1"/>
    <col min="4" max="4" width="10.42578125" style="2" customWidth="1"/>
    <col min="5" max="5" width="11" style="2" customWidth="1"/>
    <col min="6" max="6" width="21.7109375" style="2" customWidth="1"/>
    <col min="7" max="7" width="13.7109375" style="2" customWidth="1"/>
    <col min="8" max="9" width="12" style="2" customWidth="1"/>
    <col min="10" max="10" width="17.28515625" customWidth="1"/>
  </cols>
  <sheetData>
    <row r="14" spans="1:10" ht="15.75" thickBot="1" x14ac:dyDescent="0.25"/>
    <row r="15" spans="1:10" ht="25.5" customHeight="1" thickTop="1" thickBot="1" x14ac:dyDescent="0.3">
      <c r="A15" s="144"/>
      <c r="B15" s="144"/>
      <c r="C15" s="145"/>
      <c r="D15" s="145"/>
      <c r="E15" s="344" t="s">
        <v>82</v>
      </c>
      <c r="F15" s="345"/>
      <c r="G15" s="146"/>
      <c r="H15" s="147"/>
      <c r="I15" s="147"/>
      <c r="J15" s="147"/>
    </row>
    <row r="16" spans="1:10" ht="18" customHeight="1" thickBot="1" x14ac:dyDescent="0.35">
      <c r="A16" s="100"/>
      <c r="B16" s="100"/>
      <c r="C16" s="101"/>
      <c r="D16" s="101"/>
      <c r="E16" s="328" t="s">
        <v>386</v>
      </c>
      <c r="F16" s="329"/>
      <c r="G16" s="102"/>
      <c r="H16" s="103"/>
      <c r="I16" s="103"/>
      <c r="J16" s="103"/>
    </row>
    <row r="17" spans="1:10" ht="18" customHeight="1" x14ac:dyDescent="0.25">
      <c r="A17" s="100"/>
      <c r="B17" s="101"/>
      <c r="C17" s="133" t="s">
        <v>20</v>
      </c>
      <c r="D17" s="100" t="s">
        <v>89</v>
      </c>
      <c r="E17" s="100"/>
      <c r="F17" s="104"/>
      <c r="G17" s="105"/>
      <c r="H17" s="102"/>
      <c r="I17" s="102"/>
      <c r="J17" s="102"/>
    </row>
    <row r="18" spans="1:10" ht="18" customHeight="1" x14ac:dyDescent="0.25">
      <c r="A18" s="100"/>
      <c r="B18" s="101"/>
      <c r="C18" s="133" t="s">
        <v>88</v>
      </c>
      <c r="D18" s="100" t="s">
        <v>387</v>
      </c>
      <c r="E18" s="100"/>
      <c r="F18" s="104"/>
      <c r="G18" s="105"/>
      <c r="H18" s="102"/>
      <c r="I18" s="102"/>
      <c r="J18" s="102"/>
    </row>
    <row r="19" spans="1:10" ht="18" customHeight="1" x14ac:dyDescent="0.25">
      <c r="A19" s="100"/>
      <c r="B19" s="101"/>
      <c r="C19" s="133" t="s">
        <v>6</v>
      </c>
      <c r="D19" s="106" t="s">
        <v>90</v>
      </c>
      <c r="E19" s="100"/>
      <c r="F19" s="104"/>
      <c r="G19" s="105"/>
      <c r="H19" s="102"/>
      <c r="I19" s="102"/>
      <c r="J19" s="102"/>
    </row>
    <row r="20" spans="1:10" ht="18" customHeight="1" x14ac:dyDescent="0.25">
      <c r="A20" s="100"/>
      <c r="B20" s="101"/>
      <c r="C20" s="133" t="s">
        <v>19</v>
      </c>
      <c r="D20" s="107" t="s">
        <v>110</v>
      </c>
      <c r="E20" s="107"/>
      <c r="F20" s="108"/>
      <c r="G20" s="105"/>
      <c r="H20" s="102"/>
      <c r="I20" s="102"/>
      <c r="J20" s="102"/>
    </row>
    <row r="21" spans="1:10" ht="18" customHeight="1" x14ac:dyDescent="0.25">
      <c r="A21" s="100"/>
      <c r="B21" s="101"/>
      <c r="C21" s="133" t="s">
        <v>104</v>
      </c>
      <c r="D21" s="100" t="s">
        <v>382</v>
      </c>
      <c r="E21" s="100"/>
      <c r="F21" s="101"/>
      <c r="G21" s="101"/>
      <c r="H21" s="101"/>
      <c r="I21" s="101"/>
      <c r="J21" s="121"/>
    </row>
    <row r="22" spans="1:10" ht="18" customHeight="1" x14ac:dyDescent="0.25">
      <c r="A22" s="100"/>
      <c r="B22" s="101"/>
      <c r="C22" s="133" t="s">
        <v>77</v>
      </c>
      <c r="D22" s="100" t="s">
        <v>383</v>
      </c>
      <c r="E22" s="100"/>
      <c r="F22" s="101"/>
      <c r="G22" s="101"/>
      <c r="H22" s="101"/>
      <c r="I22" s="101"/>
      <c r="J22" s="121"/>
    </row>
    <row r="23" spans="1:10" ht="18" customHeight="1" x14ac:dyDescent="0.25">
      <c r="A23" s="100"/>
      <c r="B23" s="101"/>
      <c r="C23" s="133" t="s">
        <v>84</v>
      </c>
      <c r="D23" s="109" t="s">
        <v>384</v>
      </c>
      <c r="E23" s="100"/>
      <c r="F23" s="101"/>
      <c r="G23" s="101"/>
      <c r="H23" s="101"/>
      <c r="I23" s="101"/>
      <c r="J23" s="121"/>
    </row>
    <row r="24" spans="1:10" ht="18" customHeight="1" x14ac:dyDescent="0.25">
      <c r="A24" s="100"/>
      <c r="B24" s="101"/>
      <c r="C24" s="133" t="s">
        <v>5</v>
      </c>
      <c r="D24" s="223">
        <v>41894</v>
      </c>
      <c r="E24" s="110"/>
      <c r="F24" s="101"/>
      <c r="G24" s="101"/>
      <c r="H24" s="101"/>
      <c r="I24" s="101"/>
      <c r="J24" s="121"/>
    </row>
    <row r="25" spans="1:10" ht="18" customHeight="1" x14ac:dyDescent="0.25">
      <c r="A25" s="100"/>
      <c r="B25" s="101"/>
      <c r="C25" s="133" t="s">
        <v>71</v>
      </c>
      <c r="D25" s="100">
        <v>7</v>
      </c>
      <c r="E25" s="110"/>
      <c r="F25" s="101"/>
      <c r="G25" s="101"/>
      <c r="H25" s="101"/>
      <c r="I25" s="101"/>
      <c r="J25" s="121"/>
    </row>
    <row r="26" spans="1:10" ht="18" customHeight="1" x14ac:dyDescent="0.25">
      <c r="A26" s="100"/>
      <c r="B26" s="101"/>
      <c r="C26" s="133" t="s">
        <v>72</v>
      </c>
      <c r="D26" s="100">
        <f>2+2+4</f>
        <v>8</v>
      </c>
      <c r="E26" s="110"/>
      <c r="F26" s="101"/>
      <c r="G26" s="101"/>
      <c r="H26" s="101"/>
      <c r="I26" s="101"/>
      <c r="J26" s="121"/>
    </row>
    <row r="27" spans="1:10" ht="18" customHeight="1" x14ac:dyDescent="0.25">
      <c r="A27" s="100"/>
      <c r="B27" s="101"/>
      <c r="C27" s="133" t="s">
        <v>113</v>
      </c>
      <c r="D27" s="100" t="s">
        <v>115</v>
      </c>
      <c r="E27" s="101"/>
      <c r="F27" s="101"/>
      <c r="G27" s="101"/>
      <c r="H27" s="101"/>
      <c r="I27" s="101"/>
      <c r="J27" s="121"/>
    </row>
    <row r="28" spans="1:10" ht="18" customHeight="1" x14ac:dyDescent="0.25">
      <c r="A28" s="100"/>
      <c r="B28" s="101"/>
      <c r="C28" s="133" t="s">
        <v>112</v>
      </c>
      <c r="D28" s="100" t="s">
        <v>116</v>
      </c>
      <c r="E28" s="110"/>
      <c r="F28" s="101"/>
      <c r="G28" s="101"/>
      <c r="H28" s="101"/>
      <c r="I28" s="101"/>
      <c r="J28" s="121"/>
    </row>
    <row r="29" spans="1:10" ht="18" customHeight="1" thickBot="1" x14ac:dyDescent="0.3">
      <c r="A29" s="111"/>
      <c r="B29" s="101"/>
      <c r="C29" s="134" t="s">
        <v>389</v>
      </c>
      <c r="D29" s="100" t="s">
        <v>106</v>
      </c>
      <c r="E29" s="110"/>
      <c r="F29" s="101"/>
      <c r="G29" s="101"/>
      <c r="H29" s="101"/>
      <c r="I29" s="101"/>
      <c r="J29" s="143"/>
    </row>
    <row r="30" spans="1:10" ht="21" customHeight="1" thickBot="1" x14ac:dyDescent="0.35">
      <c r="A30" s="112" t="s">
        <v>70</v>
      </c>
      <c r="B30" s="113"/>
      <c r="C30" s="113"/>
      <c r="D30" s="113"/>
      <c r="E30" s="114"/>
      <c r="F30" s="112" t="s">
        <v>118</v>
      </c>
      <c r="G30" s="113"/>
      <c r="H30" s="113"/>
      <c r="I30" s="113"/>
      <c r="J30" s="114"/>
    </row>
    <row r="31" spans="1:10" ht="18" customHeight="1" x14ac:dyDescent="0.25">
      <c r="A31" s="115" t="s">
        <v>66</v>
      </c>
      <c r="B31" s="347" t="s">
        <v>29</v>
      </c>
      <c r="C31" s="348"/>
      <c r="D31" s="347" t="s">
        <v>29</v>
      </c>
      <c r="E31" s="349"/>
      <c r="F31" s="117" t="s">
        <v>68</v>
      </c>
      <c r="G31" s="138" t="s">
        <v>29</v>
      </c>
      <c r="H31" s="138" t="s">
        <v>31</v>
      </c>
      <c r="I31" s="138" t="s">
        <v>29</v>
      </c>
      <c r="J31" s="139" t="s">
        <v>31</v>
      </c>
    </row>
    <row r="32" spans="1:10" s="1" customFormat="1" ht="18" customHeight="1" x14ac:dyDescent="0.35">
      <c r="A32" s="116" t="s">
        <v>115</v>
      </c>
      <c r="B32" s="336" t="s">
        <v>119</v>
      </c>
      <c r="C32" s="337"/>
      <c r="D32" s="336" t="s">
        <v>83</v>
      </c>
      <c r="E32" s="350"/>
      <c r="F32" s="116" t="s">
        <v>106</v>
      </c>
      <c r="G32" s="140" t="s">
        <v>119</v>
      </c>
      <c r="H32" s="140" t="s">
        <v>119</v>
      </c>
      <c r="I32" s="140" t="s">
        <v>83</v>
      </c>
      <c r="J32" s="141" t="s">
        <v>83</v>
      </c>
    </row>
    <row r="33" spans="1:10" ht="18" customHeight="1" x14ac:dyDescent="0.25">
      <c r="A33" s="135" t="s">
        <v>385</v>
      </c>
      <c r="B33" s="330">
        <f>'QAQC, calculations'!E10</f>
        <v>-28.28</v>
      </c>
      <c r="C33" s="331"/>
      <c r="D33" s="330">
        <f>'QAQC, calculations'!D9</f>
        <v>-4.62</v>
      </c>
      <c r="E33" s="352"/>
      <c r="F33" s="142" t="s">
        <v>105</v>
      </c>
      <c r="G33" s="259">
        <f>'QAQC, calculations'!U9</f>
        <v>-27.52</v>
      </c>
      <c r="H33" s="259">
        <f>'QAQC, calculations'!U10</f>
        <v>-27.568409500000001</v>
      </c>
      <c r="I33" s="259">
        <f>'QAQC, calculations'!S9</f>
        <v>0.21</v>
      </c>
      <c r="J33" s="260">
        <f>'QAQC, calculations'!S10</f>
        <v>0.1010385999999999</v>
      </c>
    </row>
    <row r="34" spans="1:10" ht="18" customHeight="1" thickBot="1" x14ac:dyDescent="0.3">
      <c r="A34" s="136" t="s">
        <v>30</v>
      </c>
      <c r="B34" s="338">
        <f>'QAQC, calculations'!J8</f>
        <v>2.7328969986078512E-2</v>
      </c>
      <c r="C34" s="351"/>
      <c r="D34" s="338">
        <f>'QAQC, calculations'!I8</f>
        <v>3.90036564968608E-2</v>
      </c>
      <c r="E34" s="339"/>
      <c r="F34" s="142" t="s">
        <v>30</v>
      </c>
      <c r="G34" s="119"/>
      <c r="H34" s="119">
        <f>'QAQC, calculations'!U11</f>
        <v>4.4388983389275993E-2</v>
      </c>
      <c r="I34" s="119"/>
      <c r="J34" s="293">
        <f>'QAQC, calculations'!S11</f>
        <v>3.8842149979114213E-2</v>
      </c>
    </row>
    <row r="35" spans="1:10" ht="18" customHeight="1" thickTop="1" x14ac:dyDescent="0.35">
      <c r="A35" s="115" t="s">
        <v>67</v>
      </c>
      <c r="B35" s="340" t="s">
        <v>29</v>
      </c>
      <c r="C35" s="353"/>
      <c r="D35" s="340" t="s">
        <v>64</v>
      </c>
      <c r="E35" s="341"/>
      <c r="F35" s="222" t="s">
        <v>102</v>
      </c>
      <c r="G35" s="294" t="s">
        <v>388</v>
      </c>
      <c r="H35" s="179">
        <f>G33-(2*0.15)</f>
        <v>-27.82</v>
      </c>
      <c r="I35" s="120" t="s">
        <v>65</v>
      </c>
      <c r="J35" s="180">
        <f>I33-(2*0.2)</f>
        <v>-0.19000000000000003</v>
      </c>
    </row>
    <row r="36" spans="1:10" ht="18" customHeight="1" thickBot="1" x14ac:dyDescent="0.4">
      <c r="A36" s="116" t="s">
        <v>116</v>
      </c>
      <c r="B36" s="336" t="s">
        <v>119</v>
      </c>
      <c r="C36" s="337"/>
      <c r="D36" s="336" t="s">
        <v>87</v>
      </c>
      <c r="E36" s="346"/>
      <c r="F36" s="298" t="s">
        <v>103</v>
      </c>
      <c r="G36" s="143" t="s">
        <v>91</v>
      </c>
      <c r="H36" s="195">
        <f>G33+(2*0.15)</f>
        <v>-27.22</v>
      </c>
      <c r="I36" s="242" t="s">
        <v>92</v>
      </c>
      <c r="J36" s="243">
        <f>I33+(2*0.2)</f>
        <v>0.61</v>
      </c>
    </row>
    <row r="37" spans="1:10" ht="18" customHeight="1" x14ac:dyDescent="0.25">
      <c r="A37" s="135" t="s">
        <v>385</v>
      </c>
      <c r="B37" s="330">
        <f>'QAQC, calculations'!J10</f>
        <v>24.36</v>
      </c>
      <c r="C37" s="331"/>
      <c r="D37" s="330">
        <f>'QAQC, calculations'!I9</f>
        <v>27.89</v>
      </c>
      <c r="E37" s="332"/>
      <c r="F37" s="342" t="s">
        <v>111</v>
      </c>
      <c r="G37" s="295" t="s">
        <v>29</v>
      </c>
      <c r="H37" s="296" t="s">
        <v>32</v>
      </c>
      <c r="I37" s="296" t="s">
        <v>29</v>
      </c>
      <c r="J37" s="297" t="s">
        <v>32</v>
      </c>
    </row>
    <row r="38" spans="1:10" ht="18" customHeight="1" thickBot="1" x14ac:dyDescent="0.3">
      <c r="A38" s="137" t="s">
        <v>30</v>
      </c>
      <c r="B38" s="333">
        <f>'QAQC, calculations'!E8</f>
        <v>1.7518570503895454E-2</v>
      </c>
      <c r="C38" s="334"/>
      <c r="D38" s="333">
        <f>'QAQC, calculations'!D8</f>
        <v>2.1983879116411333E-2</v>
      </c>
      <c r="E38" s="335"/>
      <c r="F38" s="343"/>
      <c r="G38" s="140" t="s">
        <v>26</v>
      </c>
      <c r="H38" s="140" t="s">
        <v>26</v>
      </c>
      <c r="I38" s="140" t="s">
        <v>27</v>
      </c>
      <c r="J38" s="141" t="s">
        <v>27</v>
      </c>
    </row>
    <row r="39" spans="1:10" ht="21" customHeight="1" x14ac:dyDescent="0.25">
      <c r="A39" s="198"/>
      <c r="B39" s="101"/>
      <c r="C39" s="199"/>
      <c r="D39" s="101"/>
      <c r="E39" s="200"/>
      <c r="F39" s="201" t="s">
        <v>105</v>
      </c>
      <c r="G39" s="236">
        <f>'QAQC, calculations'!Q9</f>
        <v>42.99</v>
      </c>
      <c r="H39" s="236">
        <f>'QAQC, calculations'!Q10</f>
        <v>41.030235875000002</v>
      </c>
      <c r="I39" s="236">
        <f>'QAQC, calculations'!P9</f>
        <v>3.25</v>
      </c>
      <c r="J39" s="237">
        <f>'QAQC, calculations'!P10</f>
        <v>3.2488318000000005</v>
      </c>
    </row>
    <row r="40" spans="1:10" ht="18" customHeight="1" x14ac:dyDescent="0.25">
      <c r="A40" s="198"/>
      <c r="B40" s="101"/>
      <c r="C40" s="199"/>
      <c r="D40" s="101"/>
      <c r="E40" s="200"/>
      <c r="F40" s="202" t="s">
        <v>30</v>
      </c>
      <c r="G40" s="236"/>
      <c r="H40" s="236">
        <f>'QAQC, calculations'!Q11</f>
        <v>8.5826528876229047E-2</v>
      </c>
      <c r="I40" s="236"/>
      <c r="J40" s="293">
        <f>'QAQC, calculations'!P11</f>
        <v>2.2336117205250042E-2</v>
      </c>
    </row>
    <row r="41" spans="1:10" ht="18" customHeight="1" thickBot="1" x14ac:dyDescent="0.3">
      <c r="A41" s="194"/>
      <c r="B41" s="195"/>
      <c r="C41" s="196"/>
      <c r="D41" s="195"/>
      <c r="E41" s="197"/>
      <c r="F41" s="203" t="s">
        <v>33</v>
      </c>
      <c r="G41" s="238"/>
      <c r="H41" s="238">
        <f>'QAQC, calculations'!Q13</f>
        <v>4.5586511397999558</v>
      </c>
      <c r="I41" s="238"/>
      <c r="J41" s="204">
        <f>'QAQC, calculations'!P13</f>
        <v>0.48391230769230842</v>
      </c>
    </row>
    <row r="42" spans="1:10" ht="18" customHeight="1" thickBot="1" x14ac:dyDescent="0.35">
      <c r="A42" s="325" t="s">
        <v>93</v>
      </c>
      <c r="B42" s="326"/>
      <c r="C42" s="326"/>
      <c r="D42" s="326"/>
      <c r="E42" s="327"/>
      <c r="F42" s="325" t="s">
        <v>76</v>
      </c>
      <c r="G42" s="326"/>
      <c r="H42" s="326"/>
      <c r="I42" s="326"/>
      <c r="J42" s="327"/>
    </row>
    <row r="43" spans="1:10" ht="18" customHeight="1" x14ac:dyDescent="0.25">
      <c r="A43" s="232" t="s">
        <v>79</v>
      </c>
      <c r="B43" s="299">
        <v>41919</v>
      </c>
      <c r="C43" s="187"/>
      <c r="D43" s="187"/>
      <c r="E43" s="188"/>
      <c r="F43" s="118" t="s">
        <v>73</v>
      </c>
      <c r="G43" s="311" t="s">
        <v>4</v>
      </c>
      <c r="H43" s="312"/>
      <c r="I43" s="312"/>
      <c r="J43" s="313"/>
    </row>
    <row r="44" spans="1:10" ht="18" customHeight="1" x14ac:dyDescent="0.25">
      <c r="A44" s="234" t="s">
        <v>80</v>
      </c>
      <c r="B44" s="300">
        <v>41919</v>
      </c>
      <c r="C44" s="189"/>
      <c r="D44" s="189"/>
      <c r="E44" s="190"/>
      <c r="F44" s="118" t="s">
        <v>74</v>
      </c>
      <c r="G44" s="314" t="s">
        <v>12</v>
      </c>
      <c r="H44" s="315"/>
      <c r="I44" s="316"/>
      <c r="J44" s="317"/>
    </row>
    <row r="45" spans="1:10" ht="18" customHeight="1" x14ac:dyDescent="0.25">
      <c r="A45" s="234" t="s">
        <v>81</v>
      </c>
      <c r="B45" s="301" t="s">
        <v>392</v>
      </c>
      <c r="C45" s="189"/>
      <c r="D45" s="189"/>
      <c r="E45" s="190"/>
      <c r="F45" s="118" t="s">
        <v>75</v>
      </c>
      <c r="G45" s="318">
        <v>41919</v>
      </c>
      <c r="H45" s="316"/>
      <c r="I45" s="316"/>
      <c r="J45" s="317"/>
    </row>
    <row r="46" spans="1:10" ht="18" customHeight="1" x14ac:dyDescent="0.25">
      <c r="A46" s="118" t="s">
        <v>47</v>
      </c>
      <c r="B46" s="302"/>
      <c r="C46" s="192"/>
      <c r="D46" s="192"/>
      <c r="E46" s="193"/>
      <c r="F46" s="118" t="s">
        <v>47</v>
      </c>
      <c r="G46" s="319" t="s">
        <v>391</v>
      </c>
      <c r="H46" s="320"/>
      <c r="I46" s="320"/>
      <c r="J46" s="321"/>
    </row>
    <row r="47" spans="1:10" ht="18" customHeight="1" thickBot="1" x14ac:dyDescent="0.3">
      <c r="A47" s="303"/>
      <c r="B47" s="130"/>
      <c r="C47" s="182"/>
      <c r="D47" s="182"/>
      <c r="E47" s="183"/>
      <c r="F47" s="181"/>
      <c r="G47" s="322"/>
      <c r="H47" s="323"/>
      <c r="I47" s="323"/>
      <c r="J47" s="324"/>
    </row>
    <row r="48" spans="1:10" ht="18" customHeight="1" x14ac:dyDescent="0.25">
      <c r="A48" s="305" t="s">
        <v>109</v>
      </c>
      <c r="B48" s="233"/>
      <c r="C48" s="184"/>
      <c r="D48" s="184"/>
      <c r="E48" s="184"/>
      <c r="F48" s="233"/>
      <c r="G48" s="191"/>
      <c r="H48" s="192"/>
      <c r="I48" s="192"/>
      <c r="J48" s="193"/>
    </row>
    <row r="49" spans="1:27" ht="18" customHeight="1" x14ac:dyDescent="0.25">
      <c r="A49" s="306"/>
      <c r="B49" s="235"/>
      <c r="C49" s="185"/>
      <c r="D49" s="185"/>
      <c r="E49" s="185"/>
      <c r="F49" s="235"/>
      <c r="G49" s="235"/>
      <c r="H49" s="185"/>
      <c r="I49" s="185"/>
      <c r="J49" s="186"/>
    </row>
    <row r="50" spans="1:27" ht="18" customHeight="1" x14ac:dyDescent="0.25">
      <c r="A50" s="306"/>
      <c r="B50" s="235"/>
      <c r="C50" s="185"/>
      <c r="D50" s="185"/>
      <c r="E50" s="185"/>
      <c r="F50" s="235"/>
      <c r="G50" s="235"/>
      <c r="H50" s="185"/>
      <c r="I50" s="185"/>
      <c r="J50" s="186"/>
    </row>
    <row r="51" spans="1:27" ht="18" customHeight="1" thickBot="1" x14ac:dyDescent="0.3">
      <c r="A51" s="307"/>
      <c r="B51" s="239"/>
      <c r="C51" s="240"/>
      <c r="D51" s="240"/>
      <c r="E51" s="240"/>
      <c r="F51" s="239"/>
      <c r="G51" s="239"/>
      <c r="H51" s="240"/>
      <c r="I51" s="240"/>
      <c r="J51" s="241"/>
    </row>
    <row r="52" spans="1:27" ht="18" customHeight="1" thickBot="1" x14ac:dyDescent="0.3">
      <c r="A52" s="304" t="s">
        <v>78</v>
      </c>
      <c r="B52" s="224"/>
      <c r="C52" s="224"/>
      <c r="D52" s="224"/>
      <c r="E52" s="225"/>
      <c r="F52" s="122"/>
      <c r="G52" s="123"/>
      <c r="H52" s="123"/>
      <c r="I52" s="123"/>
      <c r="J52" s="124"/>
    </row>
    <row r="53" spans="1:27" ht="18" customHeight="1" thickBot="1" x14ac:dyDescent="0.3">
      <c r="A53" s="148"/>
      <c r="B53" s="95"/>
      <c r="C53" s="95"/>
      <c r="D53" s="95"/>
      <c r="E53" s="95"/>
      <c r="F53" s="95"/>
      <c r="G53" s="95"/>
      <c r="H53" s="95"/>
      <c r="I53" s="95"/>
      <c r="J53" s="149"/>
    </row>
    <row r="54" spans="1:27" s="229" customFormat="1" ht="18" customHeight="1" thickBot="1" x14ac:dyDescent="0.35">
      <c r="A54" s="226" t="s">
        <v>69</v>
      </c>
      <c r="B54" s="227"/>
      <c r="C54" s="227"/>
      <c r="D54" s="227"/>
      <c r="E54" s="227"/>
      <c r="F54" s="227"/>
      <c r="G54" s="227"/>
      <c r="H54" s="227"/>
      <c r="I54" s="227"/>
      <c r="J54" s="228"/>
    </row>
    <row r="55" spans="1:27" ht="18" customHeight="1" x14ac:dyDescent="0.25">
      <c r="A55" s="81" t="s">
        <v>48</v>
      </c>
      <c r="B55" s="82" t="s">
        <v>55</v>
      </c>
      <c r="C55" s="83"/>
      <c r="D55" s="83"/>
      <c r="E55" s="83"/>
      <c r="F55" s="83"/>
      <c r="G55" s="83"/>
      <c r="H55" s="104"/>
      <c r="I55" s="104"/>
      <c r="J55" s="125"/>
      <c r="K55" s="78"/>
      <c r="L55" s="78"/>
      <c r="M55" s="78"/>
      <c r="N55" s="78"/>
      <c r="O55" s="78"/>
      <c r="P55" s="78"/>
      <c r="Q55" s="78"/>
      <c r="R55" s="78"/>
      <c r="S55" s="78"/>
      <c r="T55" s="78"/>
      <c r="U55" s="78"/>
      <c r="V55" s="78"/>
      <c r="W55" s="78"/>
      <c r="X55" s="78"/>
      <c r="Y55" s="78"/>
      <c r="Z55" s="78"/>
      <c r="AA55" s="78"/>
    </row>
    <row r="56" spans="1:27" ht="18" customHeight="1" x14ac:dyDescent="0.25">
      <c r="A56" s="84" t="s">
        <v>49</v>
      </c>
      <c r="B56" s="85" t="s">
        <v>52</v>
      </c>
      <c r="C56" s="86"/>
      <c r="D56" s="86"/>
      <c r="E56" s="86"/>
      <c r="F56" s="86"/>
      <c r="G56" s="86"/>
      <c r="H56" s="104"/>
      <c r="I56" s="104"/>
      <c r="J56" s="125"/>
    </row>
    <row r="57" spans="1:27" ht="18" customHeight="1" x14ac:dyDescent="0.25">
      <c r="A57" s="96" t="s">
        <v>53</v>
      </c>
      <c r="B57" s="97" t="s">
        <v>54</v>
      </c>
      <c r="C57" s="98"/>
      <c r="D57" s="98"/>
      <c r="E57" s="98"/>
      <c r="F57" s="98"/>
      <c r="G57" s="98"/>
      <c r="H57" s="104"/>
      <c r="I57" s="104"/>
      <c r="J57" s="125"/>
    </row>
    <row r="58" spans="1:27" ht="18" customHeight="1" x14ac:dyDescent="0.25">
      <c r="A58" s="87" t="s">
        <v>56</v>
      </c>
      <c r="B58" s="88" t="s">
        <v>57</v>
      </c>
      <c r="C58" s="89"/>
      <c r="D58" s="89"/>
      <c r="E58" s="89"/>
      <c r="F58" s="89"/>
      <c r="G58" s="89"/>
      <c r="H58" s="104"/>
      <c r="I58" s="104"/>
      <c r="J58" s="125"/>
    </row>
    <row r="59" spans="1:27" ht="18" customHeight="1" thickBot="1" x14ac:dyDescent="0.3">
      <c r="A59" s="90" t="s">
        <v>58</v>
      </c>
      <c r="B59" s="91" t="s">
        <v>59</v>
      </c>
      <c r="C59" s="92"/>
      <c r="D59" s="92"/>
      <c r="E59" s="92"/>
      <c r="F59" s="92"/>
      <c r="G59" s="92"/>
      <c r="H59" s="126"/>
      <c r="I59" s="126"/>
      <c r="J59" s="127"/>
    </row>
    <row r="60" spans="1:27" ht="18" customHeight="1" thickBot="1" x14ac:dyDescent="0.3">
      <c r="A60" s="308"/>
      <c r="B60" s="93"/>
      <c r="C60" s="94"/>
      <c r="D60" s="94"/>
      <c r="E60" s="94"/>
      <c r="F60" s="94"/>
      <c r="G60" s="94"/>
      <c r="H60" s="94"/>
      <c r="I60" s="94"/>
      <c r="J60" s="308"/>
    </row>
    <row r="61" spans="1:27" s="229" customFormat="1" ht="21" customHeight="1" thickBot="1" x14ac:dyDescent="0.35">
      <c r="A61" s="112" t="s">
        <v>85</v>
      </c>
      <c r="B61" s="230" t="s">
        <v>86</v>
      </c>
      <c r="C61" s="230" t="s">
        <v>107</v>
      </c>
      <c r="D61" s="230" t="s">
        <v>108</v>
      </c>
      <c r="E61" s="230" t="s">
        <v>50</v>
      </c>
      <c r="F61" s="230" t="s">
        <v>51</v>
      </c>
      <c r="G61" s="230" t="s">
        <v>114</v>
      </c>
      <c r="H61" s="245" t="s">
        <v>46</v>
      </c>
      <c r="I61" s="230"/>
      <c r="J61" s="231"/>
    </row>
    <row r="62" spans="1:27" ht="18" customHeight="1" x14ac:dyDescent="0.25">
      <c r="A62" s="244" t="s">
        <v>133</v>
      </c>
      <c r="B62" s="309" t="s">
        <v>134</v>
      </c>
      <c r="C62" s="129">
        <v>-10.478553499999999</v>
      </c>
      <c r="D62" s="129">
        <v>-31.103801999999998</v>
      </c>
      <c r="E62" s="128">
        <v>2.200869</v>
      </c>
      <c r="F62" s="128">
        <v>51.392273299999999</v>
      </c>
      <c r="G62" s="129">
        <v>23.350900621527224</v>
      </c>
      <c r="H62" s="104"/>
      <c r="I62" s="104"/>
      <c r="J62" s="125"/>
    </row>
    <row r="63" spans="1:27" ht="18" customHeight="1" x14ac:dyDescent="0.25">
      <c r="A63" s="244" t="s">
        <v>136</v>
      </c>
      <c r="B63" s="309" t="s">
        <v>137</v>
      </c>
      <c r="C63" s="129">
        <v>-10.4073476</v>
      </c>
      <c r="D63" s="129">
        <v>-31.059207000000001</v>
      </c>
      <c r="E63" s="128">
        <v>2.1775481000000001</v>
      </c>
      <c r="F63" s="128">
        <v>50.160331999999997</v>
      </c>
      <c r="G63" s="129">
        <v>23.035234904799573</v>
      </c>
      <c r="H63" s="104"/>
      <c r="I63" s="104"/>
      <c r="J63" s="125"/>
    </row>
    <row r="64" spans="1:27" ht="18" customHeight="1" x14ac:dyDescent="0.25">
      <c r="A64" s="244" t="s">
        <v>139</v>
      </c>
      <c r="B64" s="309" t="s">
        <v>140</v>
      </c>
      <c r="C64" s="129">
        <v>-10.506634699999999</v>
      </c>
      <c r="D64" s="129">
        <v>-31.092900999999998</v>
      </c>
      <c r="E64" s="128">
        <v>2.1490309000000001</v>
      </c>
      <c r="F64" s="128">
        <v>50.535946500000001</v>
      </c>
      <c r="G64" s="129">
        <v>23.515690956328267</v>
      </c>
      <c r="H64" s="104"/>
      <c r="I64" s="104"/>
      <c r="J64" s="125"/>
    </row>
    <row r="65" spans="1:10" ht="18" customHeight="1" x14ac:dyDescent="0.25">
      <c r="A65" s="244" t="s">
        <v>142</v>
      </c>
      <c r="B65" s="309" t="s">
        <v>143</v>
      </c>
      <c r="C65" s="129">
        <v>-8.2240342999999996</v>
      </c>
      <c r="D65" s="129">
        <v>-21.854799</v>
      </c>
      <c r="E65" s="128">
        <v>2.4143701000000002</v>
      </c>
      <c r="F65" s="128">
        <v>47.244119499999996</v>
      </c>
      <c r="G65" s="129">
        <v>19.567886257372056</v>
      </c>
      <c r="H65" s="104"/>
      <c r="I65" s="104"/>
      <c r="J65" s="125"/>
    </row>
    <row r="66" spans="1:10" ht="18" customHeight="1" x14ac:dyDescent="0.25">
      <c r="A66" s="244" t="s">
        <v>145</v>
      </c>
      <c r="B66" s="309" t="s">
        <v>146</v>
      </c>
      <c r="C66" s="129">
        <v>-8.3163011000000004</v>
      </c>
      <c r="D66" s="129">
        <v>-21.795338999999998</v>
      </c>
      <c r="E66" s="128">
        <v>2.3868502</v>
      </c>
      <c r="F66" s="128">
        <v>46.580462400000002</v>
      </c>
      <c r="G66" s="129">
        <v>19.515452792135846</v>
      </c>
      <c r="H66" s="104"/>
      <c r="I66" s="104"/>
      <c r="J66" s="125"/>
    </row>
    <row r="67" spans="1:10" ht="18" customHeight="1" x14ac:dyDescent="0.25">
      <c r="A67" s="244" t="s">
        <v>148</v>
      </c>
      <c r="B67" s="309" t="s">
        <v>149</v>
      </c>
      <c r="C67" s="129">
        <v>13.328286699999998</v>
      </c>
      <c r="D67" s="129">
        <v>-21.764617999999999</v>
      </c>
      <c r="E67" s="128">
        <v>9.5393173999999998</v>
      </c>
      <c r="F67" s="128">
        <v>41.630034700000003</v>
      </c>
      <c r="G67" s="129">
        <v>4.3640475470498554</v>
      </c>
      <c r="H67" s="104"/>
      <c r="I67" s="104"/>
      <c r="J67" s="125"/>
    </row>
    <row r="68" spans="1:10" ht="18" customHeight="1" x14ac:dyDescent="0.25">
      <c r="A68" s="244" t="s">
        <v>151</v>
      </c>
      <c r="B68" s="309" t="s">
        <v>152</v>
      </c>
      <c r="C68" s="129">
        <v>13.264101099999998</v>
      </c>
      <c r="D68" s="129">
        <v>-21.725968999999999</v>
      </c>
      <c r="E68" s="128">
        <v>8.7924688999999994</v>
      </c>
      <c r="F68" s="128">
        <v>37.971862999999999</v>
      </c>
      <c r="G68" s="129">
        <v>4.3186803879397289</v>
      </c>
      <c r="H68" s="104"/>
      <c r="I68" s="104"/>
      <c r="J68" s="125"/>
    </row>
    <row r="69" spans="1:10" ht="16.5" thickBot="1" x14ac:dyDescent="0.3">
      <c r="A69" s="130"/>
      <c r="B69" s="310"/>
      <c r="C69" s="132"/>
      <c r="D69" s="131"/>
      <c r="E69" s="131"/>
      <c r="F69" s="131"/>
      <c r="G69" s="132"/>
      <c r="H69" s="126"/>
      <c r="I69" s="126"/>
      <c r="J69" s="127"/>
    </row>
    <row r="70" spans="1:10" ht="15.75" x14ac:dyDescent="0.25">
      <c r="A70" s="79"/>
      <c r="B70" s="79"/>
      <c r="C70" s="79"/>
      <c r="D70" s="79"/>
      <c r="E70" s="79"/>
      <c r="F70" s="79"/>
      <c r="G70" s="79"/>
      <c r="H70" s="79"/>
      <c r="I70" s="79"/>
      <c r="J70" s="80"/>
    </row>
  </sheetData>
  <sortState ref="A58:J83">
    <sortCondition ref="B58:B83"/>
  </sortState>
  <mergeCells count="21">
    <mergeCell ref="E15:F15"/>
    <mergeCell ref="B36:C36"/>
    <mergeCell ref="D36:E36"/>
    <mergeCell ref="B31:C31"/>
    <mergeCell ref="D31:E31"/>
    <mergeCell ref="D32:E32"/>
    <mergeCell ref="B34:C34"/>
    <mergeCell ref="D33:E33"/>
    <mergeCell ref="B35:C35"/>
    <mergeCell ref="F42:J42"/>
    <mergeCell ref="E16:F16"/>
    <mergeCell ref="B37:C37"/>
    <mergeCell ref="D37:E37"/>
    <mergeCell ref="B38:C38"/>
    <mergeCell ref="D38:E38"/>
    <mergeCell ref="B32:C32"/>
    <mergeCell ref="D34:E34"/>
    <mergeCell ref="B33:C33"/>
    <mergeCell ref="D35:E35"/>
    <mergeCell ref="A42:E42"/>
    <mergeCell ref="F37:F38"/>
  </mergeCells>
  <pageMargins left="0.75" right="0.75" top="1" bottom="1" header="0.5" footer="0.5"/>
  <pageSetup scale="56"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4" tint="-0.249977111117893"/>
  </sheetPr>
  <dimension ref="B1:AO103"/>
  <sheetViews>
    <sheetView workbookViewId="0">
      <selection activeCell="D19" sqref="D19"/>
    </sheetView>
  </sheetViews>
  <sheetFormatPr defaultColWidth="11.42578125" defaultRowHeight="12.75" x14ac:dyDescent="0.2"/>
  <cols>
    <col min="2" max="2" width="5.140625" bestFit="1" customWidth="1"/>
    <col min="3" max="3" width="20.42578125" customWidth="1"/>
    <col min="4" max="4" width="12.28515625" style="55" customWidth="1"/>
    <col min="5" max="5" width="11.28515625" style="55" customWidth="1"/>
    <col min="6" max="6" width="7.42578125" style="55" customWidth="1"/>
    <col min="7" max="7" width="5.140625" customWidth="1"/>
    <col min="8" max="8" width="20.42578125" customWidth="1"/>
    <col min="9" max="9" width="13.28515625" customWidth="1"/>
    <col min="10" max="10" width="11.28515625" style="55" customWidth="1"/>
    <col min="11" max="11" width="10.7109375" style="55" bestFit="1" customWidth="1"/>
    <col min="12" max="12" width="5.140625" customWidth="1"/>
    <col min="13" max="13" width="24.7109375" customWidth="1"/>
    <col min="14" max="14" width="18.28515625" customWidth="1"/>
    <col min="15" max="15" width="14.7109375" customWidth="1"/>
    <col min="16" max="18" width="18.42578125" customWidth="1"/>
    <col min="19" max="19" width="16" customWidth="1"/>
    <col min="20" max="20" width="15.28515625" customWidth="1"/>
    <col min="21" max="21" width="14.85546875" customWidth="1"/>
    <col min="22" max="22" width="15.7109375" customWidth="1"/>
    <col min="23" max="23" width="14.42578125" customWidth="1"/>
    <col min="24" max="24" width="10.28515625" bestFit="1" customWidth="1"/>
    <col min="25" max="25" width="9" bestFit="1" customWidth="1"/>
    <col min="26" max="26" width="5.140625" bestFit="1" customWidth="1"/>
    <col min="27" max="27" width="6.42578125" customWidth="1"/>
    <col min="28" max="28" width="17.28515625" bestFit="1" customWidth="1"/>
    <col min="29" max="29" width="8.140625" bestFit="1" customWidth="1"/>
    <col min="30" max="30" width="8.7109375" bestFit="1" customWidth="1"/>
    <col min="31" max="31" width="13" customWidth="1"/>
    <col min="32" max="32" width="8.7109375" bestFit="1" customWidth="1"/>
    <col min="33" max="33" width="11.140625" customWidth="1"/>
    <col min="34" max="34" width="10.28515625" bestFit="1" customWidth="1"/>
    <col min="35" max="35" width="9" bestFit="1" customWidth="1"/>
    <col min="36" max="36" width="5.140625" bestFit="1" customWidth="1"/>
    <col min="37" max="37" width="9.7109375" bestFit="1" customWidth="1"/>
    <col min="38" max="38" width="9.42578125" bestFit="1" customWidth="1"/>
  </cols>
  <sheetData>
    <row r="1" spans="2:41" ht="13.5" thickBot="1" x14ac:dyDescent="0.25">
      <c r="M1" s="40"/>
      <c r="N1" s="40"/>
      <c r="O1" s="40"/>
      <c r="P1" s="40"/>
      <c r="Q1" s="40"/>
      <c r="R1" s="40"/>
      <c r="S1" s="40"/>
      <c r="T1" s="40"/>
      <c r="U1" s="41"/>
      <c r="V1" s="40"/>
      <c r="W1" s="41"/>
      <c r="X1" s="42"/>
      <c r="Y1" s="42"/>
      <c r="Z1" s="42"/>
      <c r="AA1" s="40"/>
      <c r="AB1" s="40"/>
      <c r="AC1" s="40"/>
      <c r="AD1" s="40"/>
      <c r="AE1" s="41"/>
      <c r="AF1" s="40"/>
      <c r="AG1" s="41"/>
      <c r="AH1" s="42"/>
      <c r="AI1" s="42"/>
      <c r="AJ1" s="42"/>
      <c r="AK1" s="42"/>
      <c r="AL1" s="42"/>
    </row>
    <row r="2" spans="2:41" ht="19.5" thickBot="1" x14ac:dyDescent="0.3">
      <c r="B2" s="3" t="s">
        <v>34</v>
      </c>
      <c r="C2" s="4" t="s">
        <v>28</v>
      </c>
      <c r="D2" s="5" t="s">
        <v>35</v>
      </c>
      <c r="E2" s="6" t="s">
        <v>36</v>
      </c>
      <c r="F2" s="18"/>
      <c r="G2" s="3" t="s">
        <v>34</v>
      </c>
      <c r="H2" s="4" t="s">
        <v>28</v>
      </c>
      <c r="I2" s="5" t="s">
        <v>35</v>
      </c>
      <c r="J2" s="6" t="s">
        <v>36</v>
      </c>
      <c r="K2" s="7"/>
      <c r="L2" s="8" t="s">
        <v>34</v>
      </c>
      <c r="M2" s="9" t="s">
        <v>28</v>
      </c>
      <c r="N2" s="356" t="s">
        <v>100</v>
      </c>
      <c r="O2" s="357"/>
      <c r="P2" s="356" t="s">
        <v>117</v>
      </c>
      <c r="Q2" s="357"/>
      <c r="R2" s="362" t="s">
        <v>35</v>
      </c>
      <c r="S2" s="363"/>
      <c r="T2" s="358" t="s">
        <v>37</v>
      </c>
      <c r="U2" s="359"/>
      <c r="V2" s="47"/>
      <c r="W2" s="47"/>
      <c r="X2" s="47"/>
      <c r="Y2" s="47"/>
      <c r="Z2" s="47"/>
      <c r="AA2" s="46"/>
      <c r="AB2" s="46"/>
      <c r="AC2" s="46"/>
      <c r="AD2" s="46"/>
      <c r="AE2" s="42"/>
      <c r="AF2" s="47"/>
      <c r="AG2" s="47"/>
      <c r="AH2" s="47"/>
      <c r="AI2" s="47"/>
      <c r="AJ2" s="47"/>
      <c r="AK2" s="48"/>
      <c r="AL2" s="48"/>
      <c r="AM2" s="46"/>
      <c r="AN2" s="46"/>
      <c r="AO2" s="46"/>
    </row>
    <row r="3" spans="2:41" ht="16.5" thickBot="1" x14ac:dyDescent="0.3">
      <c r="B3" s="10"/>
      <c r="C3" s="11"/>
      <c r="D3" s="12" t="s">
        <v>31</v>
      </c>
      <c r="E3" s="258" t="s">
        <v>31</v>
      </c>
      <c r="F3" s="18"/>
      <c r="G3" s="10"/>
      <c r="H3" s="11"/>
      <c r="I3" s="12" t="s">
        <v>31</v>
      </c>
      <c r="J3" s="258" t="s">
        <v>31</v>
      </c>
      <c r="K3" s="7"/>
      <c r="L3" s="13"/>
      <c r="M3" s="14"/>
      <c r="N3" s="205" t="s">
        <v>94</v>
      </c>
      <c r="O3" s="207" t="s">
        <v>95</v>
      </c>
      <c r="P3" s="209" t="s">
        <v>94</v>
      </c>
      <c r="Q3" s="207" t="s">
        <v>95</v>
      </c>
      <c r="R3" s="364" t="s">
        <v>60</v>
      </c>
      <c r="S3" s="365"/>
      <c r="T3" s="360" t="s">
        <v>60</v>
      </c>
      <c r="U3" s="361"/>
      <c r="V3" s="43"/>
      <c r="W3" s="43"/>
      <c r="X3" s="43"/>
      <c r="Y3" s="43"/>
      <c r="Z3" s="43"/>
      <c r="AA3" s="44"/>
      <c r="AB3" s="44"/>
      <c r="AC3" s="45"/>
      <c r="AE3" s="49"/>
      <c r="AF3" s="49"/>
      <c r="AG3" s="49"/>
      <c r="AI3" s="49"/>
      <c r="AK3" s="50"/>
      <c r="AL3" s="50"/>
      <c r="AM3" s="51"/>
    </row>
    <row r="4" spans="2:41" ht="15.75" x14ac:dyDescent="0.25">
      <c r="B4" s="99" t="s">
        <v>38</v>
      </c>
      <c r="C4" s="56"/>
      <c r="D4" s="57"/>
      <c r="E4" s="58"/>
      <c r="F4" s="18"/>
      <c r="G4" s="99" t="s">
        <v>38</v>
      </c>
      <c r="H4" s="56"/>
      <c r="I4" s="57"/>
      <c r="J4" s="58"/>
      <c r="K4" s="15"/>
      <c r="L4" s="99" t="s">
        <v>390</v>
      </c>
      <c r="M4" s="56"/>
      <c r="N4" s="206"/>
      <c r="O4" s="206"/>
      <c r="P4" s="206"/>
      <c r="Q4" s="206"/>
      <c r="R4" s="354"/>
      <c r="S4" s="355"/>
      <c r="T4" s="178"/>
      <c r="U4" s="27"/>
      <c r="V4" s="43"/>
      <c r="W4" s="43"/>
      <c r="X4" s="43"/>
      <c r="Y4" s="43"/>
      <c r="Z4" s="43"/>
      <c r="AA4" s="44"/>
      <c r="AB4" s="44"/>
      <c r="AC4" s="45"/>
      <c r="AE4" s="49"/>
      <c r="AF4" s="49"/>
      <c r="AG4" s="49"/>
      <c r="AI4" s="49"/>
      <c r="AK4" s="50"/>
      <c r="AL4" s="50"/>
      <c r="AM4" s="51"/>
    </row>
    <row r="5" spans="2:41" ht="15.75" x14ac:dyDescent="0.25">
      <c r="B5" s="63">
        <v>4</v>
      </c>
      <c r="C5" s="17" t="s">
        <v>166</v>
      </c>
      <c r="D5" s="66">
        <v>-4.6316464999999996</v>
      </c>
      <c r="E5" s="66">
        <v>-28.291343999999999</v>
      </c>
      <c r="F5" s="18"/>
      <c r="G5" s="63">
        <v>6</v>
      </c>
      <c r="H5" s="17" t="s">
        <v>171</v>
      </c>
      <c r="I5" s="66">
        <v>27.861310599999996</v>
      </c>
      <c r="J5" s="66">
        <v>24.381296999999996</v>
      </c>
      <c r="K5" s="16"/>
      <c r="L5" s="64">
        <v>8</v>
      </c>
      <c r="M5" s="17" t="s">
        <v>155</v>
      </c>
      <c r="N5" s="208">
        <f>ABS(P5-$P$9)</f>
        <v>5.2547999999998929E-3</v>
      </c>
      <c r="O5" s="208">
        <f>ABS(Q5-$Q$9)</f>
        <v>1.9496919999999989</v>
      </c>
      <c r="P5" s="220">
        <v>3.2552547999999999</v>
      </c>
      <c r="Q5" s="218">
        <v>41.040308000000003</v>
      </c>
      <c r="R5" s="254"/>
      <c r="S5" s="221">
        <v>0.15419229999999995</v>
      </c>
      <c r="T5" s="219">
        <v>-27.511426999999998</v>
      </c>
      <c r="U5" s="255"/>
      <c r="V5" s="43"/>
      <c r="W5" s="43"/>
      <c r="X5" s="43"/>
      <c r="Y5" s="43"/>
      <c r="Z5" s="43"/>
      <c r="AA5" s="43"/>
      <c r="AB5" s="44"/>
      <c r="AC5" s="44"/>
      <c r="AD5" s="45"/>
      <c r="AF5" s="49"/>
      <c r="AG5" s="49"/>
      <c r="AH5" s="49"/>
      <c r="AJ5" s="49"/>
      <c r="AL5" s="50"/>
      <c r="AM5" s="50"/>
      <c r="AN5" s="51"/>
    </row>
    <row r="6" spans="2:41" ht="15.75" x14ac:dyDescent="0.25">
      <c r="B6" s="63">
        <v>5</v>
      </c>
      <c r="C6" s="17" t="s">
        <v>169</v>
      </c>
      <c r="D6" s="66">
        <v>-4.6005566</v>
      </c>
      <c r="E6" s="66">
        <v>-28.266569</v>
      </c>
      <c r="F6" s="18"/>
      <c r="G6" s="63">
        <v>7</v>
      </c>
      <c r="H6" s="17" t="s">
        <v>174</v>
      </c>
      <c r="I6" s="66">
        <v>27.916470099999998</v>
      </c>
      <c r="J6" s="66">
        <v>24.342647999999997</v>
      </c>
      <c r="K6" s="16"/>
      <c r="L6" s="64">
        <v>9</v>
      </c>
      <c r="M6" s="17" t="s">
        <v>158</v>
      </c>
      <c r="N6" s="208">
        <f>ABS(P6-$P$9)</f>
        <v>1.6831400000000052E-2</v>
      </c>
      <c r="O6" s="208">
        <f>ABS(Q6-$Q$9)</f>
        <v>2.0298757999999992</v>
      </c>
      <c r="P6" s="220">
        <v>3.2668314000000001</v>
      </c>
      <c r="Q6" s="218">
        <v>40.960124200000003</v>
      </c>
      <c r="R6" s="254"/>
      <c r="S6" s="221">
        <v>0.10003569999999984</v>
      </c>
      <c r="T6" s="219">
        <v>-27.612508999999999</v>
      </c>
      <c r="U6" s="255"/>
      <c r="V6" s="43"/>
      <c r="W6" s="43"/>
      <c r="X6" s="43"/>
      <c r="Y6" s="43"/>
      <c r="Z6" s="43"/>
      <c r="AA6" s="43"/>
      <c r="AB6" s="44"/>
      <c r="AC6" s="44"/>
      <c r="AD6" s="45"/>
      <c r="AF6" s="49"/>
      <c r="AG6" s="49"/>
      <c r="AH6" s="49"/>
      <c r="AJ6" s="49"/>
      <c r="AL6" s="50"/>
      <c r="AM6" s="50"/>
      <c r="AN6" s="51"/>
    </row>
    <row r="7" spans="2:41" ht="15.75" x14ac:dyDescent="0.25">
      <c r="B7" s="59">
        <f>COUNT(B5:B6)</f>
        <v>2</v>
      </c>
      <c r="C7" s="60" t="s">
        <v>0</v>
      </c>
      <c r="D7" s="61">
        <f>AVERAGE(D5:D6)</f>
        <v>-4.6161015499999998</v>
      </c>
      <c r="E7" s="62">
        <f>AVERAGE(E5:E6)</f>
        <v>-28.2789565</v>
      </c>
      <c r="F7" s="18"/>
      <c r="G7" s="65">
        <f>COUNT(G5:G6)</f>
        <v>2</v>
      </c>
      <c r="H7" s="60" t="s">
        <v>0</v>
      </c>
      <c r="I7" s="61">
        <f>AVERAGE(I5:I6)</f>
        <v>27.888890349999997</v>
      </c>
      <c r="J7" s="62">
        <f>AVERAGE(J5:J6)</f>
        <v>24.361972499999997</v>
      </c>
      <c r="K7" s="16"/>
      <c r="L7" s="64">
        <v>17</v>
      </c>
      <c r="M7" s="17" t="s">
        <v>160</v>
      </c>
      <c r="N7" s="208">
        <f>ABS(P7-$P$9)</f>
        <v>7.0317000000001961E-3</v>
      </c>
      <c r="O7" s="208">
        <f>ABS(Q7-$Q$9)</f>
        <v>2.0171489000000022</v>
      </c>
      <c r="P7" s="220">
        <v>3.2570317000000002</v>
      </c>
      <c r="Q7" s="218">
        <v>40.9728511</v>
      </c>
      <c r="R7" s="254"/>
      <c r="S7" s="221">
        <v>8.8000899999999938E-2</v>
      </c>
      <c r="T7" s="219">
        <v>-27.557012999999998</v>
      </c>
      <c r="U7" s="255"/>
      <c r="V7" s="43"/>
      <c r="W7" s="43"/>
      <c r="X7" s="43"/>
      <c r="Y7" s="43"/>
      <c r="Z7" s="43"/>
      <c r="AA7" s="43"/>
      <c r="AB7" s="44"/>
      <c r="AC7" s="44"/>
      <c r="AD7" s="45"/>
      <c r="AF7" s="49"/>
      <c r="AG7" s="49"/>
      <c r="AH7" s="49"/>
      <c r="AJ7" s="49"/>
      <c r="AL7" s="50"/>
      <c r="AM7" s="50"/>
      <c r="AN7" s="51"/>
    </row>
    <row r="8" spans="2:41" ht="16.5" thickBot="1" x14ac:dyDescent="0.3">
      <c r="B8" s="39"/>
      <c r="C8" s="35" t="s">
        <v>45</v>
      </c>
      <c r="D8" s="36">
        <f>STDEV(D5:D6)</f>
        <v>2.1983879116411333E-2</v>
      </c>
      <c r="E8" s="37">
        <f>STDEV(E5:E6)</f>
        <v>1.7518570503895454E-2</v>
      </c>
      <c r="G8" s="38"/>
      <c r="H8" s="35" t="s">
        <v>45</v>
      </c>
      <c r="I8" s="36">
        <f>STDEV(I5:I6)</f>
        <v>3.90036564968608E-2</v>
      </c>
      <c r="J8" s="37">
        <f>STDEV(J5:J6)</f>
        <v>2.7328969986078512E-2</v>
      </c>
      <c r="K8" s="16"/>
      <c r="L8" s="64">
        <v>18</v>
      </c>
      <c r="M8" s="17" t="s">
        <v>162</v>
      </c>
      <c r="N8" s="208">
        <f>ABS(P8-$P$9)</f>
        <v>3.3790699999999951E-2</v>
      </c>
      <c r="O8" s="208">
        <f>ABS(Q8-$Q$9)</f>
        <v>1.8423398000000049</v>
      </c>
      <c r="P8" s="220">
        <v>3.2162093</v>
      </c>
      <c r="Q8" s="218">
        <v>41.147660199999997</v>
      </c>
      <c r="R8" s="254"/>
      <c r="S8" s="221">
        <v>6.1925499999999856E-2</v>
      </c>
      <c r="T8" s="219">
        <v>-27.592689</v>
      </c>
      <c r="U8" s="255"/>
      <c r="V8" s="43"/>
      <c r="W8" s="43"/>
      <c r="X8" s="43"/>
      <c r="Y8" s="43"/>
      <c r="Z8" s="43"/>
      <c r="AA8" s="43"/>
      <c r="AB8" s="44"/>
      <c r="AC8" s="44"/>
      <c r="AD8" s="45"/>
      <c r="AF8" s="49"/>
      <c r="AG8" s="49"/>
      <c r="AH8" s="49"/>
      <c r="AJ8" s="49"/>
      <c r="AL8" s="50"/>
      <c r="AM8" s="50"/>
      <c r="AN8" s="51"/>
    </row>
    <row r="9" spans="2:41" ht="18.75" x14ac:dyDescent="0.25">
      <c r="B9" s="246"/>
      <c r="C9" s="247" t="s">
        <v>39</v>
      </c>
      <c r="D9" s="248">
        <v>-4.62</v>
      </c>
      <c r="E9" s="249"/>
      <c r="G9" s="246"/>
      <c r="H9" s="247" t="s">
        <v>39</v>
      </c>
      <c r="I9" s="248">
        <v>27.89</v>
      </c>
      <c r="J9" s="249"/>
      <c r="K9" s="19"/>
      <c r="L9" s="21">
        <f>COUNT(L5:L8)</f>
        <v>4</v>
      </c>
      <c r="M9" s="211"/>
      <c r="N9" s="211"/>
      <c r="O9" s="212" t="s">
        <v>97</v>
      </c>
      <c r="P9" s="212">
        <v>3.25</v>
      </c>
      <c r="Q9" s="215">
        <v>42.99</v>
      </c>
      <c r="R9" s="69" t="s">
        <v>39</v>
      </c>
      <c r="S9" s="70">
        <v>0.21</v>
      </c>
      <c r="T9" s="71" t="s">
        <v>40</v>
      </c>
      <c r="U9" s="72">
        <v>-27.52</v>
      </c>
      <c r="X9" s="43"/>
      <c r="Y9" s="43"/>
      <c r="Z9" s="43"/>
      <c r="AA9" s="43"/>
      <c r="AB9" s="43"/>
      <c r="AC9" s="43"/>
      <c r="AD9" s="44"/>
      <c r="AE9" s="44"/>
      <c r="AF9" s="45"/>
    </row>
    <row r="10" spans="2:41" ht="19.5" thickBot="1" x14ac:dyDescent="0.3">
      <c r="B10" s="250"/>
      <c r="C10" s="251" t="s">
        <v>40</v>
      </c>
      <c r="D10" s="252"/>
      <c r="E10" s="253">
        <v>-28.28</v>
      </c>
      <c r="G10" s="250"/>
      <c r="H10" s="251" t="s">
        <v>40</v>
      </c>
      <c r="I10" s="252"/>
      <c r="J10" s="253">
        <v>24.36</v>
      </c>
      <c r="K10" s="20"/>
      <c r="L10" s="21"/>
      <c r="M10" s="211"/>
      <c r="N10" s="211"/>
      <c r="O10" s="213" t="s">
        <v>98</v>
      </c>
      <c r="P10" s="213">
        <f>AVERAGE(P5:P8)</f>
        <v>3.2488318000000005</v>
      </c>
      <c r="Q10" s="216">
        <f>AVERAGE(Q5:Q8)</f>
        <v>41.030235875000002</v>
      </c>
      <c r="R10" s="67" t="s">
        <v>41</v>
      </c>
      <c r="S10" s="22">
        <f>AVERAGE(S5:S8)</f>
        <v>0.1010385999999999</v>
      </c>
      <c r="T10" s="68" t="s">
        <v>42</v>
      </c>
      <c r="U10" s="23">
        <f>AVERAGE(T5:T8)</f>
        <v>-27.568409500000001</v>
      </c>
      <c r="X10" s="43"/>
      <c r="Y10" s="43"/>
      <c r="Z10" s="43"/>
      <c r="AA10" s="43"/>
      <c r="AB10" s="43"/>
      <c r="AC10" s="43"/>
      <c r="AD10" s="44"/>
      <c r="AE10" s="44"/>
      <c r="AF10" s="45"/>
    </row>
    <row r="11" spans="2:41" ht="19.5" thickBot="1" x14ac:dyDescent="0.3">
      <c r="I11" s="55"/>
      <c r="K11" s="20"/>
      <c r="L11" s="21"/>
      <c r="M11" s="211"/>
      <c r="N11" s="211"/>
      <c r="O11" s="213" t="s">
        <v>101</v>
      </c>
      <c r="P11" s="213">
        <f>STDEV(P5:P8)</f>
        <v>2.2336117205250042E-2</v>
      </c>
      <c r="Q11" s="216">
        <f>STDEV(Q5:Q8)</f>
        <v>8.5826528876229047E-2</v>
      </c>
      <c r="R11" s="67" t="s">
        <v>43</v>
      </c>
      <c r="S11" s="22">
        <f>STDEV(S5:S8)</f>
        <v>3.8842149979114213E-2</v>
      </c>
      <c r="T11" s="68" t="s">
        <v>44</v>
      </c>
      <c r="U11" s="23">
        <f>STDEV(T5:T8)</f>
        <v>4.4388983389275993E-2</v>
      </c>
      <c r="X11" s="49"/>
      <c r="Y11" s="49"/>
      <c r="Z11" s="49"/>
      <c r="AA11" s="49"/>
      <c r="AB11" s="49"/>
      <c r="AC11" s="49"/>
      <c r="AD11" s="50"/>
      <c r="AE11" s="50"/>
    </row>
    <row r="12" spans="2:41" ht="16.5" thickBot="1" x14ac:dyDescent="0.3">
      <c r="I12" s="55"/>
      <c r="K12" s="20"/>
      <c r="L12" s="21"/>
      <c r="M12" s="211"/>
      <c r="N12" s="211"/>
      <c r="O12" s="214" t="s">
        <v>99</v>
      </c>
      <c r="P12" s="214">
        <f>AVERAGE(N5:N8)</f>
        <v>1.5727150000000023E-2</v>
      </c>
      <c r="Q12" s="217">
        <f>AVERAGE(O5:O8)</f>
        <v>1.9597641250000013</v>
      </c>
      <c r="R12" s="24" t="s">
        <v>102</v>
      </c>
      <c r="S12" s="25">
        <f>S9+(2*0.2)</f>
        <v>0.61</v>
      </c>
      <c r="T12" s="26" t="s">
        <v>102</v>
      </c>
      <c r="U12" s="27">
        <f>U9+(2*0.15)</f>
        <v>-27.22</v>
      </c>
      <c r="X12" s="49"/>
      <c r="Y12" s="49"/>
      <c r="Z12" s="49"/>
      <c r="AA12" s="49"/>
      <c r="AB12" s="49"/>
      <c r="AC12" s="49"/>
      <c r="AD12" s="50"/>
      <c r="AE12" s="50"/>
    </row>
    <row r="13" spans="2:41" ht="16.5" thickBot="1" x14ac:dyDescent="0.3">
      <c r="I13" s="55"/>
      <c r="K13" s="20"/>
      <c r="L13" s="28"/>
      <c r="M13" s="210"/>
      <c r="N13" s="210"/>
      <c r="O13" s="256" t="s">
        <v>96</v>
      </c>
      <c r="P13" s="256">
        <f>P12/P9*100</f>
        <v>0.48391230769230842</v>
      </c>
      <c r="Q13" s="257">
        <f>Q12/Q9*100</f>
        <v>4.5586511397999558</v>
      </c>
      <c r="R13" s="29" t="s">
        <v>103</v>
      </c>
      <c r="S13" s="30">
        <f>S9-(2*0.2)</f>
        <v>-0.19000000000000003</v>
      </c>
      <c r="T13" s="31" t="s">
        <v>103</v>
      </c>
      <c r="U13" s="32">
        <f>U9-(2*0.15)</f>
        <v>-27.82</v>
      </c>
      <c r="X13" s="49"/>
      <c r="Y13" s="49"/>
      <c r="Z13" s="49"/>
      <c r="AA13" s="49"/>
      <c r="AB13" s="49"/>
      <c r="AC13" s="49"/>
      <c r="AD13" s="50"/>
      <c r="AE13" s="50"/>
    </row>
    <row r="14" spans="2:41" ht="15.75" x14ac:dyDescent="0.25">
      <c r="I14" s="55"/>
      <c r="K14" s="20"/>
      <c r="L14" s="33"/>
      <c r="M14" s="33"/>
      <c r="N14" s="33"/>
      <c r="O14" s="33"/>
      <c r="P14" s="33"/>
      <c r="Q14" s="33"/>
      <c r="X14" s="49"/>
      <c r="Y14" s="49"/>
      <c r="Z14" s="49"/>
      <c r="AA14" s="49"/>
      <c r="AB14" s="49"/>
      <c r="AC14" s="49"/>
      <c r="AD14" s="50"/>
      <c r="AE14" s="50"/>
    </row>
    <row r="15" spans="2:41" ht="15.75" x14ac:dyDescent="0.25">
      <c r="I15" s="55"/>
      <c r="K15" s="33"/>
      <c r="L15" s="33"/>
      <c r="M15" s="33"/>
      <c r="N15" s="33"/>
      <c r="O15" s="33"/>
      <c r="P15" s="33"/>
      <c r="Q15" s="33"/>
      <c r="R15" s="33"/>
      <c r="S15" s="34"/>
      <c r="T15" s="34"/>
      <c r="U15" s="34"/>
      <c r="V15" s="34"/>
      <c r="X15" s="49"/>
      <c r="Y15" s="49"/>
      <c r="Z15" s="49"/>
      <c r="AA15" s="49"/>
      <c r="AB15" s="49"/>
      <c r="AC15" s="49"/>
      <c r="AD15" s="50"/>
      <c r="AE15" s="50"/>
    </row>
    <row r="16" spans="2:41" ht="15.75" x14ac:dyDescent="0.25">
      <c r="I16" s="55"/>
      <c r="K16" s="33"/>
      <c r="R16" s="33"/>
      <c r="S16" s="34"/>
      <c r="T16" s="34"/>
      <c r="U16" s="34"/>
      <c r="V16" s="34"/>
      <c r="X16" s="49"/>
      <c r="Y16" s="49"/>
      <c r="Z16" s="49"/>
      <c r="AA16" s="49"/>
      <c r="AB16" s="49"/>
      <c r="AC16" s="49"/>
      <c r="AD16" s="50"/>
      <c r="AE16" s="50"/>
    </row>
    <row r="17" spans="9:32" x14ac:dyDescent="0.2">
      <c r="I17" s="55"/>
      <c r="K17"/>
      <c r="S17" s="55"/>
      <c r="T17" s="55"/>
      <c r="U17" s="55"/>
      <c r="V17" s="55"/>
      <c r="X17" s="49"/>
      <c r="Y17" s="49"/>
      <c r="Z17" s="49"/>
      <c r="AA17" s="49"/>
      <c r="AB17" s="49"/>
      <c r="AC17" s="49"/>
      <c r="AD17" s="50"/>
      <c r="AE17" s="50"/>
    </row>
    <row r="18" spans="9:32" x14ac:dyDescent="0.2">
      <c r="I18" s="55"/>
      <c r="K18"/>
      <c r="S18" s="55"/>
      <c r="T18" s="55"/>
      <c r="U18" s="55"/>
      <c r="V18" s="55"/>
      <c r="X18" s="49"/>
      <c r="Y18" s="49"/>
      <c r="Z18" s="49"/>
      <c r="AA18" s="49"/>
      <c r="AB18" s="49"/>
      <c r="AC18" s="49"/>
      <c r="AD18" s="50"/>
      <c r="AE18" s="50"/>
    </row>
    <row r="19" spans="9:32" x14ac:dyDescent="0.2">
      <c r="I19" s="55"/>
      <c r="K19"/>
      <c r="S19" s="55"/>
      <c r="T19" s="55"/>
      <c r="U19" s="55"/>
      <c r="V19" s="55"/>
      <c r="X19" s="49"/>
      <c r="Y19" s="49"/>
      <c r="Z19" s="49"/>
      <c r="AA19" s="49"/>
      <c r="AB19" s="49"/>
      <c r="AC19" s="49"/>
      <c r="AD19" s="50"/>
      <c r="AE19" s="50"/>
      <c r="AF19" s="51"/>
    </row>
    <row r="20" spans="9:32" x14ac:dyDescent="0.2">
      <c r="I20" s="55"/>
      <c r="K20"/>
      <c r="S20" s="55"/>
      <c r="T20" s="55"/>
      <c r="U20" s="55"/>
      <c r="V20" s="55"/>
      <c r="X20" s="49"/>
      <c r="Y20" s="49"/>
      <c r="Z20" s="49"/>
      <c r="AA20" s="49"/>
      <c r="AB20" s="49"/>
      <c r="AC20" s="49"/>
      <c r="AD20" s="50"/>
      <c r="AE20" s="50"/>
      <c r="AF20" s="51"/>
    </row>
    <row r="21" spans="9:32" x14ac:dyDescent="0.2">
      <c r="I21" s="55"/>
      <c r="K21"/>
      <c r="S21" s="55"/>
      <c r="T21" s="55"/>
      <c r="U21" s="55"/>
      <c r="V21" s="55"/>
      <c r="X21" s="49"/>
      <c r="Y21" s="49"/>
      <c r="Z21" s="49"/>
      <c r="AA21" s="49"/>
      <c r="AB21" s="49"/>
      <c r="AC21" s="49"/>
      <c r="AD21" s="50"/>
      <c r="AE21" s="50"/>
      <c r="AF21" s="51"/>
    </row>
    <row r="22" spans="9:32" x14ac:dyDescent="0.2">
      <c r="I22" s="55"/>
      <c r="K22"/>
      <c r="S22" s="55"/>
      <c r="T22" s="55"/>
      <c r="U22" s="55"/>
      <c r="V22" s="55"/>
      <c r="X22" s="49"/>
      <c r="Y22" s="49"/>
      <c r="Z22" s="49"/>
      <c r="AA22" s="49"/>
      <c r="AB22" s="49"/>
      <c r="AC22" s="49"/>
      <c r="AD22" s="50"/>
      <c r="AE22" s="50"/>
      <c r="AF22" s="51"/>
    </row>
    <row r="23" spans="9:32" x14ac:dyDescent="0.2">
      <c r="I23" s="55"/>
      <c r="K23"/>
      <c r="S23" s="55"/>
      <c r="T23" s="55"/>
      <c r="U23" s="55"/>
      <c r="V23" s="55"/>
      <c r="X23" s="49"/>
      <c r="Y23" s="49"/>
      <c r="Z23" s="49"/>
      <c r="AA23" s="49"/>
      <c r="AB23" s="49"/>
      <c r="AC23" s="49"/>
      <c r="AD23" s="50"/>
      <c r="AE23" s="50"/>
      <c r="AF23" s="51"/>
    </row>
    <row r="24" spans="9:32" x14ac:dyDescent="0.2">
      <c r="I24" s="55"/>
      <c r="K24"/>
      <c r="S24" s="55"/>
      <c r="T24" s="55"/>
      <c r="U24" s="55"/>
      <c r="V24" s="55"/>
      <c r="X24" s="49"/>
      <c r="Y24" s="49"/>
      <c r="Z24" s="49"/>
      <c r="AA24" s="49"/>
      <c r="AB24" s="49"/>
      <c r="AC24" s="49"/>
      <c r="AD24" s="50"/>
      <c r="AE24" s="50"/>
      <c r="AF24" s="51"/>
    </row>
    <row r="25" spans="9:32" x14ac:dyDescent="0.2">
      <c r="I25" s="55"/>
      <c r="K25"/>
      <c r="S25" s="55"/>
      <c r="T25" s="55"/>
      <c r="U25" s="55"/>
      <c r="V25" s="55"/>
      <c r="X25" s="49"/>
      <c r="Y25" s="49"/>
      <c r="Z25" s="49"/>
      <c r="AA25" s="49"/>
      <c r="AB25" s="49"/>
      <c r="AC25" s="49"/>
      <c r="AD25" s="50"/>
      <c r="AE25" s="50"/>
      <c r="AF25" s="51"/>
    </row>
    <row r="26" spans="9:32" x14ac:dyDescent="0.2">
      <c r="I26" s="55"/>
      <c r="K26"/>
      <c r="S26" s="55"/>
      <c r="T26" s="55"/>
      <c r="U26" s="55"/>
      <c r="V26" s="55"/>
      <c r="X26" s="52"/>
      <c r="Y26" s="52"/>
      <c r="Z26" s="52"/>
      <c r="AA26" s="52"/>
      <c r="AB26" s="52"/>
      <c r="AC26" s="52"/>
      <c r="AD26" s="53"/>
      <c r="AE26" s="53"/>
      <c r="AF26" s="54"/>
    </row>
    <row r="27" spans="9:32" x14ac:dyDescent="0.2">
      <c r="I27" s="55"/>
      <c r="K27"/>
      <c r="S27" s="55"/>
      <c r="T27" s="55"/>
      <c r="U27" s="55"/>
      <c r="V27" s="55"/>
      <c r="X27" s="52"/>
      <c r="Y27" s="52"/>
      <c r="Z27" s="52"/>
      <c r="AA27" s="52"/>
      <c r="AB27" s="52"/>
      <c r="AC27" s="52"/>
      <c r="AD27" s="53"/>
      <c r="AE27" s="53"/>
      <c r="AF27" s="54"/>
    </row>
    <row r="28" spans="9:32" x14ac:dyDescent="0.2">
      <c r="I28" s="55"/>
      <c r="K28"/>
      <c r="S28" s="55"/>
      <c r="T28" s="55"/>
      <c r="U28" s="55"/>
      <c r="V28" s="55"/>
      <c r="X28" s="52"/>
      <c r="Y28" s="52"/>
      <c r="Z28" s="52"/>
      <c r="AA28" s="52"/>
      <c r="AB28" s="52"/>
      <c r="AC28" s="52"/>
      <c r="AD28" s="53"/>
      <c r="AE28" s="53"/>
      <c r="AF28" s="54"/>
    </row>
    <row r="29" spans="9:32" x14ac:dyDescent="0.2">
      <c r="I29" s="55"/>
      <c r="K29"/>
      <c r="S29" s="55"/>
      <c r="T29" s="55"/>
      <c r="U29" s="55"/>
      <c r="V29" s="55"/>
    </row>
    <row r="30" spans="9:32" x14ac:dyDescent="0.2">
      <c r="I30" s="55"/>
      <c r="K30"/>
      <c r="S30" s="55"/>
      <c r="T30" s="55"/>
      <c r="U30" s="55"/>
      <c r="V30" s="55"/>
    </row>
    <row r="31" spans="9:32" x14ac:dyDescent="0.2">
      <c r="I31" s="55"/>
      <c r="K31"/>
      <c r="S31" s="55"/>
      <c r="T31" s="55"/>
      <c r="U31" s="55"/>
      <c r="V31" s="55"/>
    </row>
    <row r="32" spans="9:32" x14ac:dyDescent="0.2">
      <c r="I32" s="55"/>
      <c r="K32"/>
      <c r="S32" s="55"/>
      <c r="T32" s="55"/>
      <c r="U32" s="55"/>
      <c r="V32" s="55"/>
      <c r="X32" s="47"/>
      <c r="Y32" s="47"/>
      <c r="Z32" s="46"/>
      <c r="AA32" s="46"/>
      <c r="AB32" s="46"/>
      <c r="AC32" s="46"/>
      <c r="AD32" s="46"/>
      <c r="AE32" s="46"/>
      <c r="AF32" s="46"/>
    </row>
    <row r="33" spans="9:32" x14ac:dyDescent="0.2">
      <c r="I33" s="55"/>
      <c r="K33"/>
      <c r="S33" s="55"/>
      <c r="T33" s="55"/>
      <c r="U33" s="55"/>
      <c r="V33" s="55"/>
      <c r="X33" s="47"/>
      <c r="Y33" s="47"/>
      <c r="Z33" s="46"/>
      <c r="AA33" s="46"/>
      <c r="AB33" s="46"/>
      <c r="AC33" s="46"/>
      <c r="AD33" s="46"/>
      <c r="AE33" s="46"/>
      <c r="AF33" s="46"/>
    </row>
    <row r="34" spans="9:32" x14ac:dyDescent="0.2">
      <c r="I34" s="55"/>
      <c r="K34"/>
      <c r="S34" s="55"/>
      <c r="T34" s="55"/>
      <c r="U34" s="55"/>
      <c r="V34" s="55"/>
    </row>
    <row r="35" spans="9:32" x14ac:dyDescent="0.2">
      <c r="I35" s="55"/>
      <c r="K35"/>
      <c r="S35" s="55"/>
      <c r="T35" s="55"/>
      <c r="U35" s="55"/>
      <c r="V35" s="55"/>
    </row>
    <row r="36" spans="9:32" x14ac:dyDescent="0.2">
      <c r="I36" s="55"/>
      <c r="K36"/>
      <c r="S36" s="55"/>
      <c r="T36" s="55"/>
      <c r="U36" s="55"/>
      <c r="V36" s="55"/>
    </row>
    <row r="37" spans="9:32" x14ac:dyDescent="0.2">
      <c r="I37" s="55"/>
      <c r="K37"/>
      <c r="S37" s="55"/>
      <c r="T37" s="55"/>
      <c r="U37" s="55"/>
      <c r="V37" s="55"/>
    </row>
    <row r="38" spans="9:32" x14ac:dyDescent="0.2">
      <c r="I38" s="55"/>
      <c r="K38"/>
      <c r="S38" s="55"/>
      <c r="T38" s="55"/>
      <c r="U38" s="55"/>
      <c r="V38" s="55"/>
    </row>
    <row r="39" spans="9:32" x14ac:dyDescent="0.2">
      <c r="I39" s="55"/>
      <c r="K39"/>
      <c r="S39" s="55"/>
      <c r="T39" s="55"/>
      <c r="U39" s="55"/>
      <c r="V39" s="55"/>
    </row>
    <row r="40" spans="9:32" x14ac:dyDescent="0.2">
      <c r="I40" s="55"/>
      <c r="K40"/>
      <c r="S40" s="55"/>
      <c r="T40" s="55"/>
      <c r="U40" s="55"/>
      <c r="V40" s="55"/>
    </row>
    <row r="41" spans="9:32" x14ac:dyDescent="0.2">
      <c r="I41" s="55"/>
      <c r="K41"/>
      <c r="S41" s="55"/>
      <c r="T41" s="55"/>
      <c r="U41" s="55"/>
      <c r="V41" s="55"/>
    </row>
    <row r="42" spans="9:32" x14ac:dyDescent="0.2">
      <c r="I42" s="55"/>
      <c r="K42"/>
      <c r="S42" s="55"/>
      <c r="T42" s="55"/>
      <c r="U42" s="55"/>
      <c r="V42" s="55"/>
    </row>
    <row r="43" spans="9:32" x14ac:dyDescent="0.2">
      <c r="I43" s="55"/>
      <c r="K43"/>
      <c r="S43" s="55"/>
      <c r="T43" s="55"/>
      <c r="U43" s="55"/>
      <c r="V43" s="55"/>
    </row>
    <row r="44" spans="9:32" x14ac:dyDescent="0.2">
      <c r="I44" s="55"/>
      <c r="K44"/>
      <c r="S44" s="55"/>
      <c r="T44" s="55"/>
      <c r="U44" s="55"/>
      <c r="V44" s="55"/>
      <c r="X44" s="47"/>
      <c r="Y44" s="47"/>
      <c r="Z44" s="46"/>
      <c r="AA44" s="46"/>
      <c r="AB44" s="46"/>
      <c r="AC44" s="46"/>
      <c r="AD44" s="46"/>
      <c r="AE44" s="46"/>
    </row>
    <row r="45" spans="9:32" x14ac:dyDescent="0.2">
      <c r="I45" s="55"/>
      <c r="K45"/>
      <c r="S45" s="55"/>
      <c r="T45" s="55"/>
      <c r="U45" s="55"/>
      <c r="V45" s="55"/>
      <c r="X45" s="47"/>
      <c r="Y45" s="47"/>
      <c r="Z45" s="46"/>
      <c r="AA45" s="46"/>
      <c r="AB45" s="46"/>
      <c r="AC45" s="46"/>
      <c r="AD45" s="46"/>
      <c r="AE45" s="46"/>
    </row>
    <row r="46" spans="9:32" x14ac:dyDescent="0.2">
      <c r="I46" s="55"/>
      <c r="K46"/>
      <c r="S46" s="55"/>
      <c r="T46" s="55"/>
      <c r="U46" s="55"/>
      <c r="V46" s="55"/>
    </row>
    <row r="47" spans="9:32" x14ac:dyDescent="0.2">
      <c r="I47" s="55"/>
      <c r="K47"/>
      <c r="S47" s="55"/>
      <c r="T47" s="55"/>
      <c r="U47" s="55"/>
      <c r="V47" s="55"/>
    </row>
    <row r="48" spans="9:32" x14ac:dyDescent="0.2">
      <c r="I48" s="55"/>
      <c r="K48"/>
      <c r="S48" s="55"/>
      <c r="T48" s="55"/>
      <c r="U48" s="55"/>
      <c r="V48" s="55"/>
    </row>
    <row r="49" spans="9:32" x14ac:dyDescent="0.2">
      <c r="I49" s="55"/>
      <c r="K49"/>
      <c r="S49" s="55"/>
      <c r="T49" s="55"/>
      <c r="U49" s="55"/>
      <c r="V49" s="55"/>
    </row>
    <row r="50" spans="9:32" x14ac:dyDescent="0.2">
      <c r="I50" s="55"/>
      <c r="K50"/>
      <c r="S50" s="55"/>
      <c r="T50" s="55"/>
      <c r="U50" s="55"/>
      <c r="V50" s="55"/>
    </row>
    <row r="51" spans="9:32" x14ac:dyDescent="0.2">
      <c r="I51" s="55"/>
      <c r="K51"/>
      <c r="S51" s="55"/>
      <c r="T51" s="55"/>
      <c r="U51" s="55"/>
      <c r="V51" s="55"/>
    </row>
    <row r="52" spans="9:32" x14ac:dyDescent="0.2">
      <c r="I52" s="55"/>
      <c r="K52"/>
      <c r="S52" s="55"/>
      <c r="T52" s="55"/>
      <c r="U52" s="55"/>
      <c r="V52" s="55"/>
    </row>
    <row r="53" spans="9:32" x14ac:dyDescent="0.2">
      <c r="I53" s="55"/>
      <c r="K53"/>
      <c r="S53" s="55"/>
      <c r="T53" s="55"/>
      <c r="U53" s="55"/>
      <c r="V53" s="55"/>
    </row>
    <row r="54" spans="9:32" x14ac:dyDescent="0.2">
      <c r="I54" s="55"/>
      <c r="K54"/>
      <c r="S54" s="55"/>
      <c r="T54" s="55"/>
      <c r="U54" s="55"/>
      <c r="V54" s="55"/>
      <c r="X54" s="47"/>
      <c r="Y54" s="47"/>
      <c r="Z54" s="46"/>
      <c r="AA54" s="46"/>
      <c r="AB54" s="46"/>
      <c r="AC54" s="46"/>
      <c r="AD54" s="46"/>
      <c r="AE54" s="46"/>
      <c r="AF54" s="46"/>
    </row>
    <row r="55" spans="9:32" x14ac:dyDescent="0.2">
      <c r="I55" s="55"/>
      <c r="K55"/>
      <c r="S55" s="55"/>
      <c r="T55" s="55"/>
      <c r="U55" s="55"/>
      <c r="V55" s="55"/>
      <c r="X55" s="47"/>
      <c r="Y55" s="47"/>
      <c r="Z55" s="46"/>
      <c r="AA55" s="46"/>
      <c r="AB55" s="46"/>
      <c r="AC55" s="46"/>
      <c r="AD55" s="46"/>
      <c r="AE55" s="46"/>
      <c r="AF55" s="46"/>
    </row>
    <row r="56" spans="9:32" x14ac:dyDescent="0.2">
      <c r="I56" s="55"/>
      <c r="K56"/>
      <c r="S56" s="55"/>
      <c r="T56" s="55"/>
      <c r="U56" s="55"/>
      <c r="V56" s="55"/>
    </row>
    <row r="57" spans="9:32" x14ac:dyDescent="0.2">
      <c r="I57" s="55"/>
      <c r="K57"/>
      <c r="S57" s="55"/>
      <c r="T57" s="55"/>
      <c r="U57" s="55"/>
      <c r="V57" s="55"/>
    </row>
    <row r="58" spans="9:32" x14ac:dyDescent="0.2">
      <c r="I58" s="55"/>
      <c r="K58"/>
      <c r="S58" s="55"/>
      <c r="T58" s="55"/>
      <c r="U58" s="55"/>
      <c r="V58" s="55"/>
    </row>
    <row r="59" spans="9:32" x14ac:dyDescent="0.2">
      <c r="I59" s="55"/>
      <c r="K59"/>
      <c r="S59" s="55"/>
      <c r="T59" s="55"/>
      <c r="U59" s="55"/>
      <c r="V59" s="55"/>
    </row>
    <row r="60" spans="9:32" x14ac:dyDescent="0.2">
      <c r="I60" s="55"/>
      <c r="K60"/>
      <c r="S60" s="55"/>
      <c r="T60" s="55"/>
      <c r="U60" s="55"/>
      <c r="V60" s="55"/>
    </row>
    <row r="61" spans="9:32" x14ac:dyDescent="0.2">
      <c r="I61" s="55"/>
      <c r="K61"/>
      <c r="S61" s="55"/>
      <c r="T61" s="55"/>
      <c r="U61" s="55"/>
      <c r="V61" s="55"/>
    </row>
    <row r="62" spans="9:32" x14ac:dyDescent="0.2">
      <c r="I62" s="55"/>
      <c r="K62"/>
      <c r="S62" s="55"/>
      <c r="T62" s="55"/>
      <c r="U62" s="55"/>
      <c r="V62" s="55"/>
      <c r="X62" s="47"/>
      <c r="Y62" s="47"/>
      <c r="Z62" s="46"/>
      <c r="AA62" s="46"/>
      <c r="AB62" s="46"/>
      <c r="AC62" s="46"/>
      <c r="AD62" s="46"/>
      <c r="AE62" s="46"/>
      <c r="AF62" s="46"/>
    </row>
    <row r="63" spans="9:32" x14ac:dyDescent="0.2">
      <c r="I63" s="55"/>
      <c r="K63"/>
      <c r="S63" s="55"/>
      <c r="T63" s="55"/>
      <c r="U63" s="55"/>
      <c r="V63" s="55"/>
      <c r="X63" s="47"/>
      <c r="Y63" s="47"/>
      <c r="Z63" s="46"/>
      <c r="AA63" s="46"/>
      <c r="AB63" s="46"/>
      <c r="AC63" s="46"/>
      <c r="AD63" s="46"/>
      <c r="AE63" s="46"/>
      <c r="AF63" s="46"/>
    </row>
    <row r="64" spans="9:32" x14ac:dyDescent="0.2">
      <c r="I64" s="55"/>
      <c r="K64"/>
      <c r="S64" s="55"/>
      <c r="T64" s="55"/>
      <c r="U64" s="55"/>
      <c r="V64" s="55"/>
    </row>
    <row r="65" spans="9:32" x14ac:dyDescent="0.2">
      <c r="I65" s="55"/>
      <c r="K65"/>
      <c r="S65" s="55"/>
      <c r="T65" s="55"/>
      <c r="U65" s="55"/>
      <c r="V65" s="55"/>
    </row>
    <row r="66" spans="9:32" x14ac:dyDescent="0.2">
      <c r="I66" s="55"/>
      <c r="K66"/>
      <c r="S66" s="55"/>
      <c r="T66" s="55"/>
      <c r="U66" s="55"/>
      <c r="V66" s="55"/>
    </row>
    <row r="67" spans="9:32" x14ac:dyDescent="0.2">
      <c r="I67" s="55"/>
      <c r="K67"/>
      <c r="S67" s="55"/>
      <c r="T67" s="55"/>
      <c r="U67" s="55"/>
      <c r="V67" s="55"/>
    </row>
    <row r="68" spans="9:32" x14ac:dyDescent="0.2">
      <c r="I68" s="55"/>
      <c r="K68"/>
      <c r="S68" s="55"/>
      <c r="T68" s="55"/>
      <c r="U68" s="55"/>
      <c r="V68" s="55"/>
    </row>
    <row r="69" spans="9:32" x14ac:dyDescent="0.2">
      <c r="I69" s="55"/>
      <c r="K69"/>
      <c r="S69" s="55"/>
      <c r="T69" s="55"/>
      <c r="U69" s="55"/>
      <c r="V69" s="55"/>
    </row>
    <row r="70" spans="9:32" x14ac:dyDescent="0.2">
      <c r="I70" s="55"/>
      <c r="K70"/>
      <c r="S70" s="55"/>
      <c r="T70" s="55"/>
      <c r="U70" s="55"/>
      <c r="V70" s="55"/>
      <c r="X70" s="47"/>
      <c r="Y70" s="47"/>
      <c r="Z70" s="46"/>
      <c r="AA70" s="46"/>
      <c r="AB70" s="46"/>
      <c r="AC70" s="46"/>
      <c r="AD70" s="46"/>
      <c r="AE70" s="46"/>
      <c r="AF70" s="46"/>
    </row>
    <row r="71" spans="9:32" x14ac:dyDescent="0.2">
      <c r="I71" s="55"/>
      <c r="K71"/>
      <c r="S71" s="55"/>
      <c r="T71" s="55"/>
      <c r="U71" s="55"/>
      <c r="V71" s="55"/>
      <c r="X71" s="47"/>
      <c r="Y71" s="47"/>
      <c r="Z71" s="46"/>
      <c r="AA71" s="46"/>
      <c r="AB71" s="46"/>
      <c r="AC71" s="46"/>
      <c r="AD71" s="46"/>
      <c r="AE71" s="46"/>
      <c r="AF71" s="46"/>
    </row>
    <row r="72" spans="9:32" x14ac:dyDescent="0.2">
      <c r="I72" s="55"/>
      <c r="K72"/>
      <c r="S72" s="55"/>
      <c r="T72" s="55"/>
      <c r="U72" s="55"/>
      <c r="V72" s="55"/>
    </row>
    <row r="73" spans="9:32" x14ac:dyDescent="0.2">
      <c r="I73" s="55"/>
      <c r="K73"/>
      <c r="S73" s="55"/>
      <c r="T73" s="55"/>
      <c r="U73" s="55"/>
      <c r="V73" s="55"/>
    </row>
    <row r="74" spans="9:32" x14ac:dyDescent="0.2">
      <c r="I74" s="55"/>
      <c r="K74"/>
      <c r="S74" s="55"/>
      <c r="T74" s="55"/>
      <c r="U74" s="55"/>
      <c r="V74" s="55"/>
    </row>
    <row r="75" spans="9:32" x14ac:dyDescent="0.2">
      <c r="I75" s="55"/>
      <c r="K75"/>
      <c r="S75" s="55"/>
      <c r="T75" s="55"/>
      <c r="U75" s="55"/>
      <c r="V75" s="55"/>
    </row>
    <row r="76" spans="9:32" x14ac:dyDescent="0.2">
      <c r="I76" s="55"/>
      <c r="K76"/>
      <c r="S76" s="55"/>
      <c r="T76" s="55"/>
      <c r="U76" s="55"/>
      <c r="V76" s="55"/>
    </row>
    <row r="77" spans="9:32" x14ac:dyDescent="0.2">
      <c r="I77" s="55"/>
      <c r="K77"/>
      <c r="S77" s="55"/>
      <c r="T77" s="55"/>
      <c r="U77" s="55"/>
      <c r="V77" s="55"/>
    </row>
    <row r="78" spans="9:32" x14ac:dyDescent="0.2">
      <c r="I78" s="55"/>
      <c r="K78"/>
      <c r="S78" s="55"/>
      <c r="T78" s="55"/>
      <c r="U78" s="55"/>
      <c r="V78" s="55"/>
    </row>
    <row r="79" spans="9:32" x14ac:dyDescent="0.2">
      <c r="I79" s="55"/>
      <c r="K79"/>
      <c r="S79" s="55"/>
      <c r="T79" s="55"/>
      <c r="U79" s="55"/>
      <c r="V79" s="55"/>
    </row>
    <row r="80" spans="9:32" x14ac:dyDescent="0.2">
      <c r="I80" s="55"/>
      <c r="K80"/>
      <c r="S80" s="55"/>
      <c r="T80" s="55"/>
      <c r="U80" s="55"/>
      <c r="V80" s="55"/>
    </row>
    <row r="81" spans="9:22" x14ac:dyDescent="0.2">
      <c r="I81" s="55"/>
      <c r="K81"/>
      <c r="S81" s="55"/>
      <c r="T81" s="55"/>
      <c r="U81" s="55"/>
      <c r="V81" s="55"/>
    </row>
    <row r="82" spans="9:22" x14ac:dyDescent="0.2">
      <c r="I82" s="55"/>
      <c r="K82"/>
      <c r="S82" s="55"/>
      <c r="T82" s="55"/>
      <c r="U82" s="55"/>
      <c r="V82" s="55"/>
    </row>
    <row r="83" spans="9:22" x14ac:dyDescent="0.2">
      <c r="I83" s="55"/>
      <c r="K83"/>
      <c r="S83" s="55"/>
      <c r="T83" s="55"/>
      <c r="U83" s="55"/>
      <c r="V83" s="55"/>
    </row>
    <row r="84" spans="9:22" x14ac:dyDescent="0.2">
      <c r="I84" s="55"/>
      <c r="K84"/>
      <c r="S84" s="55"/>
      <c r="T84" s="55"/>
      <c r="U84" s="55"/>
      <c r="V84" s="55"/>
    </row>
    <row r="85" spans="9:22" x14ac:dyDescent="0.2">
      <c r="I85" s="55"/>
      <c r="K85"/>
      <c r="S85" s="55"/>
      <c r="T85" s="55"/>
      <c r="U85" s="55"/>
      <c r="V85" s="55"/>
    </row>
    <row r="86" spans="9:22" x14ac:dyDescent="0.2">
      <c r="I86" s="55"/>
      <c r="K86"/>
      <c r="S86" s="55"/>
      <c r="T86" s="55"/>
      <c r="U86" s="55"/>
      <c r="V86" s="55"/>
    </row>
    <row r="87" spans="9:22" x14ac:dyDescent="0.2">
      <c r="I87" s="55"/>
      <c r="K87"/>
      <c r="S87" s="55"/>
      <c r="T87" s="55"/>
      <c r="U87" s="55"/>
      <c r="V87" s="55"/>
    </row>
    <row r="88" spans="9:22" x14ac:dyDescent="0.2">
      <c r="I88" s="55"/>
      <c r="K88"/>
      <c r="S88" s="55"/>
      <c r="T88" s="55"/>
      <c r="U88" s="55"/>
      <c r="V88" s="55"/>
    </row>
    <row r="89" spans="9:22" x14ac:dyDescent="0.2">
      <c r="I89" s="55"/>
      <c r="K89"/>
      <c r="S89" s="55"/>
      <c r="T89" s="55"/>
      <c r="U89" s="55"/>
      <c r="V89" s="55"/>
    </row>
    <row r="90" spans="9:22" x14ac:dyDescent="0.2">
      <c r="I90" s="55"/>
      <c r="K90"/>
      <c r="S90" s="55"/>
      <c r="T90" s="55"/>
      <c r="U90" s="55"/>
      <c r="V90" s="55"/>
    </row>
    <row r="91" spans="9:22" x14ac:dyDescent="0.2">
      <c r="I91" s="55"/>
      <c r="K91"/>
      <c r="S91" s="55"/>
      <c r="T91" s="55"/>
      <c r="U91" s="55"/>
      <c r="V91" s="55"/>
    </row>
    <row r="92" spans="9:22" x14ac:dyDescent="0.2">
      <c r="I92" s="55"/>
      <c r="K92"/>
      <c r="S92" s="55"/>
      <c r="T92" s="55"/>
      <c r="U92" s="55"/>
      <c r="V92" s="55"/>
    </row>
    <row r="93" spans="9:22" x14ac:dyDescent="0.2">
      <c r="I93" s="55"/>
      <c r="K93"/>
      <c r="S93" s="55"/>
      <c r="T93" s="55"/>
      <c r="U93" s="55"/>
      <c r="V93" s="55"/>
    </row>
    <row r="94" spans="9:22" x14ac:dyDescent="0.2">
      <c r="I94" s="55"/>
    </row>
    <row r="95" spans="9:22" x14ac:dyDescent="0.2">
      <c r="I95" s="55"/>
    </row>
    <row r="96" spans="9:22" x14ac:dyDescent="0.2">
      <c r="I96" s="55"/>
    </row>
    <row r="97" spans="9:9" x14ac:dyDescent="0.2">
      <c r="I97" s="55"/>
    </row>
    <row r="98" spans="9:9" x14ac:dyDescent="0.2">
      <c r="I98" s="55"/>
    </row>
    <row r="99" spans="9:9" x14ac:dyDescent="0.2">
      <c r="I99" s="55"/>
    </row>
    <row r="100" spans="9:9" x14ac:dyDescent="0.2">
      <c r="I100" s="55"/>
    </row>
    <row r="101" spans="9:9" x14ac:dyDescent="0.2">
      <c r="I101" s="55"/>
    </row>
    <row r="102" spans="9:9" x14ac:dyDescent="0.2">
      <c r="I102" s="55"/>
    </row>
    <row r="103" spans="9:9" x14ac:dyDescent="0.2">
      <c r="I103" s="55"/>
    </row>
  </sheetData>
  <mergeCells count="7">
    <mergeCell ref="R4:S4"/>
    <mergeCell ref="N2:O2"/>
    <mergeCell ref="P2:Q2"/>
    <mergeCell ref="T2:U2"/>
    <mergeCell ref="T3:U3"/>
    <mergeCell ref="R2:S2"/>
    <mergeCell ref="R3:S3"/>
  </mergeCells>
  <conditionalFormatting sqref="S10">
    <cfRule type="cellIs" dxfId="7" priority="12" stopIfTrue="1" operator="lessThan">
      <formula>$S$13</formula>
    </cfRule>
    <cfRule type="cellIs" dxfId="6" priority="13" stopIfTrue="1" operator="greaterThan">
      <formula>$S$12</formula>
    </cfRule>
  </conditionalFormatting>
  <conditionalFormatting sqref="U10">
    <cfRule type="cellIs" dxfId="5" priority="14" stopIfTrue="1" operator="lessThan">
      <formula>$U$13</formula>
    </cfRule>
    <cfRule type="cellIs" dxfId="4" priority="15" stopIfTrue="1" operator="greaterThan">
      <formula>$U$12</formula>
    </cfRule>
  </conditionalFormatting>
  <conditionalFormatting sqref="U9">
    <cfRule type="cellIs" dxfId="3" priority="16" operator="lessThan">
      <formula>$U$13</formula>
    </cfRule>
    <cfRule type="cellIs" dxfId="2" priority="17" operator="greaterThan">
      <formula>$U$12</formula>
    </cfRule>
  </conditionalFormatting>
  <pageMargins left="0.75" right="0.75" top="1" bottom="1" header="0.5" footer="0.5"/>
  <pageSetup orientation="portrait" horizontalDpi="4294967292" verticalDpi="4294967292"/>
  <ignoredErrors>
    <ignoredError sqref="P10" formulaRange="1"/>
    <ignoredError sqref="P11:Q11 Q10" evalError="1"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8"/>
  <sheetViews>
    <sheetView workbookViewId="0">
      <pane ySplit="1" topLeftCell="A2" activePane="bottomLeft" state="frozen"/>
      <selection activeCell="N27" sqref="N27"/>
      <selection pane="bottomLeft" activeCell="J2" sqref="J2:N8"/>
    </sheetView>
  </sheetViews>
  <sheetFormatPr defaultColWidth="8.85546875" defaultRowHeight="12.75" x14ac:dyDescent="0.2"/>
  <cols>
    <col min="1" max="1" width="8.85546875" style="267"/>
    <col min="2" max="2" width="4.85546875" style="267" customWidth="1"/>
    <col min="3" max="3" width="21.7109375" style="267" customWidth="1"/>
    <col min="4" max="4" width="11" style="267" bestFit="1" customWidth="1"/>
    <col min="5" max="5" width="8.28515625" style="267" customWidth="1"/>
    <col min="6" max="6" width="9.42578125" style="267" customWidth="1"/>
    <col min="7" max="7" width="11" style="267" customWidth="1"/>
    <col min="8" max="8" width="10" style="267" customWidth="1"/>
    <col min="9" max="9" width="10.42578125" style="267" customWidth="1"/>
    <col min="10" max="10" width="11.7109375" style="267" customWidth="1"/>
    <col min="11" max="11" width="10.7109375" style="267" customWidth="1"/>
    <col min="12" max="12" width="4.85546875" style="267" customWidth="1"/>
    <col min="13" max="13" width="11.28515625" style="267" customWidth="1"/>
    <col min="14" max="14" width="10.85546875" style="267" customWidth="1"/>
    <col min="15" max="15" width="10.42578125" style="267" bestFit="1" customWidth="1"/>
    <col min="16" max="257" width="8.85546875" style="267"/>
    <col min="258" max="258" width="4.85546875" style="267" customWidth="1"/>
    <col min="259" max="259" width="21.7109375" style="267" customWidth="1"/>
    <col min="260" max="260" width="11" style="267" bestFit="1" customWidth="1"/>
    <col min="261" max="261" width="8.28515625" style="267" customWidth="1"/>
    <col min="262" max="262" width="9.42578125" style="267" customWidth="1"/>
    <col min="263" max="263" width="11" style="267" customWidth="1"/>
    <col min="264" max="264" width="10" style="267" customWidth="1"/>
    <col min="265" max="265" width="10.42578125" style="267" customWidth="1"/>
    <col min="266" max="266" width="11.7109375" style="267" customWidth="1"/>
    <col min="267" max="267" width="10.7109375" style="267" customWidth="1"/>
    <col min="268" max="268" width="4.85546875" style="267" customWidth="1"/>
    <col min="269" max="269" width="11.28515625" style="267" customWidth="1"/>
    <col min="270" max="270" width="10.85546875" style="267" customWidth="1"/>
    <col min="271" max="271" width="10.42578125" style="267" bestFit="1" customWidth="1"/>
    <col min="272" max="513" width="8.85546875" style="267"/>
    <col min="514" max="514" width="4.85546875" style="267" customWidth="1"/>
    <col min="515" max="515" width="21.7109375" style="267" customWidth="1"/>
    <col min="516" max="516" width="11" style="267" bestFit="1" customWidth="1"/>
    <col min="517" max="517" width="8.28515625" style="267" customWidth="1"/>
    <col min="518" max="518" width="9.42578125" style="267" customWidth="1"/>
    <col min="519" max="519" width="11" style="267" customWidth="1"/>
    <col min="520" max="520" width="10" style="267" customWidth="1"/>
    <col min="521" max="521" width="10.42578125" style="267" customWidth="1"/>
    <col min="522" max="522" width="11.7109375" style="267" customWidth="1"/>
    <col min="523" max="523" width="10.7109375" style="267" customWidth="1"/>
    <col min="524" max="524" width="4.85546875" style="267" customWidth="1"/>
    <col min="525" max="525" width="11.28515625" style="267" customWidth="1"/>
    <col min="526" max="526" width="10.85546875" style="267" customWidth="1"/>
    <col min="527" max="527" width="10.42578125" style="267" bestFit="1" customWidth="1"/>
    <col min="528" max="769" width="8.85546875" style="267"/>
    <col min="770" max="770" width="4.85546875" style="267" customWidth="1"/>
    <col min="771" max="771" width="21.7109375" style="267" customWidth="1"/>
    <col min="772" max="772" width="11" style="267" bestFit="1" customWidth="1"/>
    <col min="773" max="773" width="8.28515625" style="267" customWidth="1"/>
    <col min="774" max="774" width="9.42578125" style="267" customWidth="1"/>
    <col min="775" max="775" width="11" style="267" customWidth="1"/>
    <col min="776" max="776" width="10" style="267" customWidth="1"/>
    <col min="777" max="777" width="10.42578125" style="267" customWidth="1"/>
    <col min="778" max="778" width="11.7109375" style="267" customWidth="1"/>
    <col min="779" max="779" width="10.7109375" style="267" customWidth="1"/>
    <col min="780" max="780" width="4.85546875" style="267" customWidth="1"/>
    <col min="781" max="781" width="11.28515625" style="267" customWidth="1"/>
    <col min="782" max="782" width="10.85546875" style="267" customWidth="1"/>
    <col min="783" max="783" width="10.42578125" style="267" bestFit="1" customWidth="1"/>
    <col min="784" max="1025" width="8.85546875" style="267"/>
    <col min="1026" max="1026" width="4.85546875" style="267" customWidth="1"/>
    <col min="1027" max="1027" width="21.7109375" style="267" customWidth="1"/>
    <col min="1028" max="1028" width="11" style="267" bestFit="1" customWidth="1"/>
    <col min="1029" max="1029" width="8.28515625" style="267" customWidth="1"/>
    <col min="1030" max="1030" width="9.42578125" style="267" customWidth="1"/>
    <col min="1031" max="1031" width="11" style="267" customWidth="1"/>
    <col min="1032" max="1032" width="10" style="267" customWidth="1"/>
    <col min="1033" max="1033" width="10.42578125" style="267" customWidth="1"/>
    <col min="1034" max="1034" width="11.7109375" style="267" customWidth="1"/>
    <col min="1035" max="1035" width="10.7109375" style="267" customWidth="1"/>
    <col min="1036" max="1036" width="4.85546875" style="267" customWidth="1"/>
    <col min="1037" max="1037" width="11.28515625" style="267" customWidth="1"/>
    <col min="1038" max="1038" width="10.85546875" style="267" customWidth="1"/>
    <col min="1039" max="1039" width="10.42578125" style="267" bestFit="1" customWidth="1"/>
    <col min="1040" max="1281" width="8.85546875" style="267"/>
    <col min="1282" max="1282" width="4.85546875" style="267" customWidth="1"/>
    <col min="1283" max="1283" width="21.7109375" style="267" customWidth="1"/>
    <col min="1284" max="1284" width="11" style="267" bestFit="1" customWidth="1"/>
    <col min="1285" max="1285" width="8.28515625" style="267" customWidth="1"/>
    <col min="1286" max="1286" width="9.42578125" style="267" customWidth="1"/>
    <col min="1287" max="1287" width="11" style="267" customWidth="1"/>
    <col min="1288" max="1288" width="10" style="267" customWidth="1"/>
    <col min="1289" max="1289" width="10.42578125" style="267" customWidth="1"/>
    <col min="1290" max="1290" width="11.7109375" style="267" customWidth="1"/>
    <col min="1291" max="1291" width="10.7109375" style="267" customWidth="1"/>
    <col min="1292" max="1292" width="4.85546875" style="267" customWidth="1"/>
    <col min="1293" max="1293" width="11.28515625" style="267" customWidth="1"/>
    <col min="1294" max="1294" width="10.85546875" style="267" customWidth="1"/>
    <col min="1295" max="1295" width="10.42578125" style="267" bestFit="1" customWidth="1"/>
    <col min="1296" max="1537" width="8.85546875" style="267"/>
    <col min="1538" max="1538" width="4.85546875" style="267" customWidth="1"/>
    <col min="1539" max="1539" width="21.7109375" style="267" customWidth="1"/>
    <col min="1540" max="1540" width="11" style="267" bestFit="1" customWidth="1"/>
    <col min="1541" max="1541" width="8.28515625" style="267" customWidth="1"/>
    <col min="1542" max="1542" width="9.42578125" style="267" customWidth="1"/>
    <col min="1543" max="1543" width="11" style="267" customWidth="1"/>
    <col min="1544" max="1544" width="10" style="267" customWidth="1"/>
    <col min="1545" max="1545" width="10.42578125" style="267" customWidth="1"/>
    <col min="1546" max="1546" width="11.7109375" style="267" customWidth="1"/>
    <col min="1547" max="1547" width="10.7109375" style="267" customWidth="1"/>
    <col min="1548" max="1548" width="4.85546875" style="267" customWidth="1"/>
    <col min="1549" max="1549" width="11.28515625" style="267" customWidth="1"/>
    <col min="1550" max="1550" width="10.85546875" style="267" customWidth="1"/>
    <col min="1551" max="1551" width="10.42578125" style="267" bestFit="1" customWidth="1"/>
    <col min="1552" max="1793" width="8.85546875" style="267"/>
    <col min="1794" max="1794" width="4.85546875" style="267" customWidth="1"/>
    <col min="1795" max="1795" width="21.7109375" style="267" customWidth="1"/>
    <col min="1796" max="1796" width="11" style="267" bestFit="1" customWidth="1"/>
    <col min="1797" max="1797" width="8.28515625" style="267" customWidth="1"/>
    <col min="1798" max="1798" width="9.42578125" style="267" customWidth="1"/>
    <col min="1799" max="1799" width="11" style="267" customWidth="1"/>
    <col min="1800" max="1800" width="10" style="267" customWidth="1"/>
    <col min="1801" max="1801" width="10.42578125" style="267" customWidth="1"/>
    <col min="1802" max="1802" width="11.7109375" style="267" customWidth="1"/>
    <col min="1803" max="1803" width="10.7109375" style="267" customWidth="1"/>
    <col min="1804" max="1804" width="4.85546875" style="267" customWidth="1"/>
    <col min="1805" max="1805" width="11.28515625" style="267" customWidth="1"/>
    <col min="1806" max="1806" width="10.85546875" style="267" customWidth="1"/>
    <col min="1807" max="1807" width="10.42578125" style="267" bestFit="1" customWidth="1"/>
    <col min="1808" max="2049" width="8.85546875" style="267"/>
    <col min="2050" max="2050" width="4.85546875" style="267" customWidth="1"/>
    <col min="2051" max="2051" width="21.7109375" style="267" customWidth="1"/>
    <col min="2052" max="2052" width="11" style="267" bestFit="1" customWidth="1"/>
    <col min="2053" max="2053" width="8.28515625" style="267" customWidth="1"/>
    <col min="2054" max="2054" width="9.42578125" style="267" customWidth="1"/>
    <col min="2055" max="2055" width="11" style="267" customWidth="1"/>
    <col min="2056" max="2056" width="10" style="267" customWidth="1"/>
    <col min="2057" max="2057" width="10.42578125" style="267" customWidth="1"/>
    <col min="2058" max="2058" width="11.7109375" style="267" customWidth="1"/>
    <col min="2059" max="2059" width="10.7109375" style="267" customWidth="1"/>
    <col min="2060" max="2060" width="4.85546875" style="267" customWidth="1"/>
    <col min="2061" max="2061" width="11.28515625" style="267" customWidth="1"/>
    <col min="2062" max="2062" width="10.85546875" style="267" customWidth="1"/>
    <col min="2063" max="2063" width="10.42578125" style="267" bestFit="1" customWidth="1"/>
    <col min="2064" max="2305" width="8.85546875" style="267"/>
    <col min="2306" max="2306" width="4.85546875" style="267" customWidth="1"/>
    <col min="2307" max="2307" width="21.7109375" style="267" customWidth="1"/>
    <col min="2308" max="2308" width="11" style="267" bestFit="1" customWidth="1"/>
    <col min="2309" max="2309" width="8.28515625" style="267" customWidth="1"/>
    <col min="2310" max="2310" width="9.42578125" style="267" customWidth="1"/>
    <col min="2311" max="2311" width="11" style="267" customWidth="1"/>
    <col min="2312" max="2312" width="10" style="267" customWidth="1"/>
    <col min="2313" max="2313" width="10.42578125" style="267" customWidth="1"/>
    <col min="2314" max="2314" width="11.7109375" style="267" customWidth="1"/>
    <col min="2315" max="2315" width="10.7109375" style="267" customWidth="1"/>
    <col min="2316" max="2316" width="4.85546875" style="267" customWidth="1"/>
    <col min="2317" max="2317" width="11.28515625" style="267" customWidth="1"/>
    <col min="2318" max="2318" width="10.85546875" style="267" customWidth="1"/>
    <col min="2319" max="2319" width="10.42578125" style="267" bestFit="1" customWidth="1"/>
    <col min="2320" max="2561" width="8.85546875" style="267"/>
    <col min="2562" max="2562" width="4.85546875" style="267" customWidth="1"/>
    <col min="2563" max="2563" width="21.7109375" style="267" customWidth="1"/>
    <col min="2564" max="2564" width="11" style="267" bestFit="1" customWidth="1"/>
    <col min="2565" max="2565" width="8.28515625" style="267" customWidth="1"/>
    <col min="2566" max="2566" width="9.42578125" style="267" customWidth="1"/>
    <col min="2567" max="2567" width="11" style="267" customWidth="1"/>
    <col min="2568" max="2568" width="10" style="267" customWidth="1"/>
    <col min="2569" max="2569" width="10.42578125" style="267" customWidth="1"/>
    <col min="2570" max="2570" width="11.7109375" style="267" customWidth="1"/>
    <col min="2571" max="2571" width="10.7109375" style="267" customWidth="1"/>
    <col min="2572" max="2572" width="4.85546875" style="267" customWidth="1"/>
    <col min="2573" max="2573" width="11.28515625" style="267" customWidth="1"/>
    <col min="2574" max="2574" width="10.85546875" style="267" customWidth="1"/>
    <col min="2575" max="2575" width="10.42578125" style="267" bestFit="1" customWidth="1"/>
    <col min="2576" max="2817" width="8.85546875" style="267"/>
    <col min="2818" max="2818" width="4.85546875" style="267" customWidth="1"/>
    <col min="2819" max="2819" width="21.7109375" style="267" customWidth="1"/>
    <col min="2820" max="2820" width="11" style="267" bestFit="1" customWidth="1"/>
    <col min="2821" max="2821" width="8.28515625" style="267" customWidth="1"/>
    <col min="2822" max="2822" width="9.42578125" style="267" customWidth="1"/>
    <col min="2823" max="2823" width="11" style="267" customWidth="1"/>
    <col min="2824" max="2824" width="10" style="267" customWidth="1"/>
    <col min="2825" max="2825" width="10.42578125" style="267" customWidth="1"/>
    <col min="2826" max="2826" width="11.7109375" style="267" customWidth="1"/>
    <col min="2827" max="2827" width="10.7109375" style="267" customWidth="1"/>
    <col min="2828" max="2828" width="4.85546875" style="267" customWidth="1"/>
    <col min="2829" max="2829" width="11.28515625" style="267" customWidth="1"/>
    <col min="2830" max="2830" width="10.85546875" style="267" customWidth="1"/>
    <col min="2831" max="2831" width="10.42578125" style="267" bestFit="1" customWidth="1"/>
    <col min="2832" max="3073" width="8.85546875" style="267"/>
    <col min="3074" max="3074" width="4.85546875" style="267" customWidth="1"/>
    <col min="3075" max="3075" width="21.7109375" style="267" customWidth="1"/>
    <col min="3076" max="3076" width="11" style="267" bestFit="1" customWidth="1"/>
    <col min="3077" max="3077" width="8.28515625" style="267" customWidth="1"/>
    <col min="3078" max="3078" width="9.42578125" style="267" customWidth="1"/>
    <col min="3079" max="3079" width="11" style="267" customWidth="1"/>
    <col min="3080" max="3080" width="10" style="267" customWidth="1"/>
    <col min="3081" max="3081" width="10.42578125" style="267" customWidth="1"/>
    <col min="3082" max="3082" width="11.7109375" style="267" customWidth="1"/>
    <col min="3083" max="3083" width="10.7109375" style="267" customWidth="1"/>
    <col min="3084" max="3084" width="4.85546875" style="267" customWidth="1"/>
    <col min="3085" max="3085" width="11.28515625" style="267" customWidth="1"/>
    <col min="3086" max="3086" width="10.85546875" style="267" customWidth="1"/>
    <col min="3087" max="3087" width="10.42578125" style="267" bestFit="1" customWidth="1"/>
    <col min="3088" max="3329" width="8.85546875" style="267"/>
    <col min="3330" max="3330" width="4.85546875" style="267" customWidth="1"/>
    <col min="3331" max="3331" width="21.7109375" style="267" customWidth="1"/>
    <col min="3332" max="3332" width="11" style="267" bestFit="1" customWidth="1"/>
    <col min="3333" max="3333" width="8.28515625" style="267" customWidth="1"/>
    <col min="3334" max="3334" width="9.42578125" style="267" customWidth="1"/>
    <col min="3335" max="3335" width="11" style="267" customWidth="1"/>
    <col min="3336" max="3336" width="10" style="267" customWidth="1"/>
    <col min="3337" max="3337" width="10.42578125" style="267" customWidth="1"/>
    <col min="3338" max="3338" width="11.7109375" style="267" customWidth="1"/>
    <col min="3339" max="3339" width="10.7109375" style="267" customWidth="1"/>
    <col min="3340" max="3340" width="4.85546875" style="267" customWidth="1"/>
    <col min="3341" max="3341" width="11.28515625" style="267" customWidth="1"/>
    <col min="3342" max="3342" width="10.85546875" style="267" customWidth="1"/>
    <col min="3343" max="3343" width="10.42578125" style="267" bestFit="1" customWidth="1"/>
    <col min="3344" max="3585" width="8.85546875" style="267"/>
    <col min="3586" max="3586" width="4.85546875" style="267" customWidth="1"/>
    <col min="3587" max="3587" width="21.7109375" style="267" customWidth="1"/>
    <col min="3588" max="3588" width="11" style="267" bestFit="1" customWidth="1"/>
    <col min="3589" max="3589" width="8.28515625" style="267" customWidth="1"/>
    <col min="3590" max="3590" width="9.42578125" style="267" customWidth="1"/>
    <col min="3591" max="3591" width="11" style="267" customWidth="1"/>
    <col min="3592" max="3592" width="10" style="267" customWidth="1"/>
    <col min="3593" max="3593" width="10.42578125" style="267" customWidth="1"/>
    <col min="3594" max="3594" width="11.7109375" style="267" customWidth="1"/>
    <col min="3595" max="3595" width="10.7109375" style="267" customWidth="1"/>
    <col min="3596" max="3596" width="4.85546875" style="267" customWidth="1"/>
    <col min="3597" max="3597" width="11.28515625" style="267" customWidth="1"/>
    <col min="3598" max="3598" width="10.85546875" style="267" customWidth="1"/>
    <col min="3599" max="3599" width="10.42578125" style="267" bestFit="1" customWidth="1"/>
    <col min="3600" max="3841" width="8.85546875" style="267"/>
    <col min="3842" max="3842" width="4.85546875" style="267" customWidth="1"/>
    <col min="3843" max="3843" width="21.7109375" style="267" customWidth="1"/>
    <col min="3844" max="3844" width="11" style="267" bestFit="1" customWidth="1"/>
    <col min="3845" max="3845" width="8.28515625" style="267" customWidth="1"/>
    <col min="3846" max="3846" width="9.42578125" style="267" customWidth="1"/>
    <col min="3847" max="3847" width="11" style="267" customWidth="1"/>
    <col min="3848" max="3848" width="10" style="267" customWidth="1"/>
    <col min="3849" max="3849" width="10.42578125" style="267" customWidth="1"/>
    <col min="3850" max="3850" width="11.7109375" style="267" customWidth="1"/>
    <col min="3851" max="3851" width="10.7109375" style="267" customWidth="1"/>
    <col min="3852" max="3852" width="4.85546875" style="267" customWidth="1"/>
    <col min="3853" max="3853" width="11.28515625" style="267" customWidth="1"/>
    <col min="3854" max="3854" width="10.85546875" style="267" customWidth="1"/>
    <col min="3855" max="3855" width="10.42578125" style="267" bestFit="1" customWidth="1"/>
    <col min="3856" max="4097" width="8.85546875" style="267"/>
    <col min="4098" max="4098" width="4.85546875" style="267" customWidth="1"/>
    <col min="4099" max="4099" width="21.7109375" style="267" customWidth="1"/>
    <col min="4100" max="4100" width="11" style="267" bestFit="1" customWidth="1"/>
    <col min="4101" max="4101" width="8.28515625" style="267" customWidth="1"/>
    <col min="4102" max="4102" width="9.42578125" style="267" customWidth="1"/>
    <col min="4103" max="4103" width="11" style="267" customWidth="1"/>
    <col min="4104" max="4104" width="10" style="267" customWidth="1"/>
    <col min="4105" max="4105" width="10.42578125" style="267" customWidth="1"/>
    <col min="4106" max="4106" width="11.7109375" style="267" customWidth="1"/>
    <col min="4107" max="4107" width="10.7109375" style="267" customWidth="1"/>
    <col min="4108" max="4108" width="4.85546875" style="267" customWidth="1"/>
    <col min="4109" max="4109" width="11.28515625" style="267" customWidth="1"/>
    <col min="4110" max="4110" width="10.85546875" style="267" customWidth="1"/>
    <col min="4111" max="4111" width="10.42578125" style="267" bestFit="1" customWidth="1"/>
    <col min="4112" max="4353" width="8.85546875" style="267"/>
    <col min="4354" max="4354" width="4.85546875" style="267" customWidth="1"/>
    <col min="4355" max="4355" width="21.7109375" style="267" customWidth="1"/>
    <col min="4356" max="4356" width="11" style="267" bestFit="1" customWidth="1"/>
    <col min="4357" max="4357" width="8.28515625" style="267" customWidth="1"/>
    <col min="4358" max="4358" width="9.42578125" style="267" customWidth="1"/>
    <col min="4359" max="4359" width="11" style="267" customWidth="1"/>
    <col min="4360" max="4360" width="10" style="267" customWidth="1"/>
    <col min="4361" max="4361" width="10.42578125" style="267" customWidth="1"/>
    <col min="4362" max="4362" width="11.7109375" style="267" customWidth="1"/>
    <col min="4363" max="4363" width="10.7109375" style="267" customWidth="1"/>
    <col min="4364" max="4364" width="4.85546875" style="267" customWidth="1"/>
    <col min="4365" max="4365" width="11.28515625" style="267" customWidth="1"/>
    <col min="4366" max="4366" width="10.85546875" style="267" customWidth="1"/>
    <col min="4367" max="4367" width="10.42578125" style="267" bestFit="1" customWidth="1"/>
    <col min="4368" max="4609" width="8.85546875" style="267"/>
    <col min="4610" max="4610" width="4.85546875" style="267" customWidth="1"/>
    <col min="4611" max="4611" width="21.7109375" style="267" customWidth="1"/>
    <col min="4612" max="4612" width="11" style="267" bestFit="1" customWidth="1"/>
    <col min="4613" max="4613" width="8.28515625" style="267" customWidth="1"/>
    <col min="4614" max="4614" width="9.42578125" style="267" customWidth="1"/>
    <col min="4615" max="4615" width="11" style="267" customWidth="1"/>
    <col min="4616" max="4616" width="10" style="267" customWidth="1"/>
    <col min="4617" max="4617" width="10.42578125" style="267" customWidth="1"/>
    <col min="4618" max="4618" width="11.7109375" style="267" customWidth="1"/>
    <col min="4619" max="4619" width="10.7109375" style="267" customWidth="1"/>
    <col min="4620" max="4620" width="4.85546875" style="267" customWidth="1"/>
    <col min="4621" max="4621" width="11.28515625" style="267" customWidth="1"/>
    <col min="4622" max="4622" width="10.85546875" style="267" customWidth="1"/>
    <col min="4623" max="4623" width="10.42578125" style="267" bestFit="1" customWidth="1"/>
    <col min="4624" max="4865" width="8.85546875" style="267"/>
    <col min="4866" max="4866" width="4.85546875" style="267" customWidth="1"/>
    <col min="4867" max="4867" width="21.7109375" style="267" customWidth="1"/>
    <col min="4868" max="4868" width="11" style="267" bestFit="1" customWidth="1"/>
    <col min="4869" max="4869" width="8.28515625" style="267" customWidth="1"/>
    <col min="4870" max="4870" width="9.42578125" style="267" customWidth="1"/>
    <col min="4871" max="4871" width="11" style="267" customWidth="1"/>
    <col min="4872" max="4872" width="10" style="267" customWidth="1"/>
    <col min="4873" max="4873" width="10.42578125" style="267" customWidth="1"/>
    <col min="4874" max="4874" width="11.7109375" style="267" customWidth="1"/>
    <col min="4875" max="4875" width="10.7109375" style="267" customWidth="1"/>
    <col min="4876" max="4876" width="4.85546875" style="267" customWidth="1"/>
    <col min="4877" max="4877" width="11.28515625" style="267" customWidth="1"/>
    <col min="4878" max="4878" width="10.85546875" style="267" customWidth="1"/>
    <col min="4879" max="4879" width="10.42578125" style="267" bestFit="1" customWidth="1"/>
    <col min="4880" max="5121" width="8.85546875" style="267"/>
    <col min="5122" max="5122" width="4.85546875" style="267" customWidth="1"/>
    <col min="5123" max="5123" width="21.7109375" style="267" customWidth="1"/>
    <col min="5124" max="5124" width="11" style="267" bestFit="1" customWidth="1"/>
    <col min="5125" max="5125" width="8.28515625" style="267" customWidth="1"/>
    <col min="5126" max="5126" width="9.42578125" style="267" customWidth="1"/>
    <col min="5127" max="5127" width="11" style="267" customWidth="1"/>
    <col min="5128" max="5128" width="10" style="267" customWidth="1"/>
    <col min="5129" max="5129" width="10.42578125" style="267" customWidth="1"/>
    <col min="5130" max="5130" width="11.7109375" style="267" customWidth="1"/>
    <col min="5131" max="5131" width="10.7109375" style="267" customWidth="1"/>
    <col min="5132" max="5132" width="4.85546875" style="267" customWidth="1"/>
    <col min="5133" max="5133" width="11.28515625" style="267" customWidth="1"/>
    <col min="5134" max="5134" width="10.85546875" style="267" customWidth="1"/>
    <col min="5135" max="5135" width="10.42578125" style="267" bestFit="1" customWidth="1"/>
    <col min="5136" max="5377" width="8.85546875" style="267"/>
    <col min="5378" max="5378" width="4.85546875" style="267" customWidth="1"/>
    <col min="5379" max="5379" width="21.7109375" style="267" customWidth="1"/>
    <col min="5380" max="5380" width="11" style="267" bestFit="1" customWidth="1"/>
    <col min="5381" max="5381" width="8.28515625" style="267" customWidth="1"/>
    <col min="5382" max="5382" width="9.42578125" style="267" customWidth="1"/>
    <col min="5383" max="5383" width="11" style="267" customWidth="1"/>
    <col min="5384" max="5384" width="10" style="267" customWidth="1"/>
    <col min="5385" max="5385" width="10.42578125" style="267" customWidth="1"/>
    <col min="5386" max="5386" width="11.7109375" style="267" customWidth="1"/>
    <col min="5387" max="5387" width="10.7109375" style="267" customWidth="1"/>
    <col min="5388" max="5388" width="4.85546875" style="267" customWidth="1"/>
    <col min="5389" max="5389" width="11.28515625" style="267" customWidth="1"/>
    <col min="5390" max="5390" width="10.85546875" style="267" customWidth="1"/>
    <col min="5391" max="5391" width="10.42578125" style="267" bestFit="1" customWidth="1"/>
    <col min="5392" max="5633" width="8.85546875" style="267"/>
    <col min="5634" max="5634" width="4.85546875" style="267" customWidth="1"/>
    <col min="5635" max="5635" width="21.7109375" style="267" customWidth="1"/>
    <col min="5636" max="5636" width="11" style="267" bestFit="1" customWidth="1"/>
    <col min="5637" max="5637" width="8.28515625" style="267" customWidth="1"/>
    <col min="5638" max="5638" width="9.42578125" style="267" customWidth="1"/>
    <col min="5639" max="5639" width="11" style="267" customWidth="1"/>
    <col min="5640" max="5640" width="10" style="267" customWidth="1"/>
    <col min="5641" max="5641" width="10.42578125" style="267" customWidth="1"/>
    <col min="5642" max="5642" width="11.7109375" style="267" customWidth="1"/>
    <col min="5643" max="5643" width="10.7109375" style="267" customWidth="1"/>
    <col min="5644" max="5644" width="4.85546875" style="267" customWidth="1"/>
    <col min="5645" max="5645" width="11.28515625" style="267" customWidth="1"/>
    <col min="5646" max="5646" width="10.85546875" style="267" customWidth="1"/>
    <col min="5647" max="5647" width="10.42578125" style="267" bestFit="1" customWidth="1"/>
    <col min="5648" max="5889" width="8.85546875" style="267"/>
    <col min="5890" max="5890" width="4.85546875" style="267" customWidth="1"/>
    <col min="5891" max="5891" width="21.7109375" style="267" customWidth="1"/>
    <col min="5892" max="5892" width="11" style="267" bestFit="1" customWidth="1"/>
    <col min="5893" max="5893" width="8.28515625" style="267" customWidth="1"/>
    <col min="5894" max="5894" width="9.42578125" style="267" customWidth="1"/>
    <col min="5895" max="5895" width="11" style="267" customWidth="1"/>
    <col min="5896" max="5896" width="10" style="267" customWidth="1"/>
    <col min="5897" max="5897" width="10.42578125" style="267" customWidth="1"/>
    <col min="5898" max="5898" width="11.7109375" style="267" customWidth="1"/>
    <col min="5899" max="5899" width="10.7109375" style="267" customWidth="1"/>
    <col min="5900" max="5900" width="4.85546875" style="267" customWidth="1"/>
    <col min="5901" max="5901" width="11.28515625" style="267" customWidth="1"/>
    <col min="5902" max="5902" width="10.85546875" style="267" customWidth="1"/>
    <col min="5903" max="5903" width="10.42578125" style="267" bestFit="1" customWidth="1"/>
    <col min="5904" max="6145" width="8.85546875" style="267"/>
    <col min="6146" max="6146" width="4.85546875" style="267" customWidth="1"/>
    <col min="6147" max="6147" width="21.7109375" style="267" customWidth="1"/>
    <col min="6148" max="6148" width="11" style="267" bestFit="1" customWidth="1"/>
    <col min="6149" max="6149" width="8.28515625" style="267" customWidth="1"/>
    <col min="6150" max="6150" width="9.42578125" style="267" customWidth="1"/>
    <col min="6151" max="6151" width="11" style="267" customWidth="1"/>
    <col min="6152" max="6152" width="10" style="267" customWidth="1"/>
    <col min="6153" max="6153" width="10.42578125" style="267" customWidth="1"/>
    <col min="6154" max="6154" width="11.7109375" style="267" customWidth="1"/>
    <col min="6155" max="6155" width="10.7109375" style="267" customWidth="1"/>
    <col min="6156" max="6156" width="4.85546875" style="267" customWidth="1"/>
    <col min="6157" max="6157" width="11.28515625" style="267" customWidth="1"/>
    <col min="6158" max="6158" width="10.85546875" style="267" customWidth="1"/>
    <col min="6159" max="6159" width="10.42578125" style="267" bestFit="1" customWidth="1"/>
    <col min="6160" max="6401" width="8.85546875" style="267"/>
    <col min="6402" max="6402" width="4.85546875" style="267" customWidth="1"/>
    <col min="6403" max="6403" width="21.7109375" style="267" customWidth="1"/>
    <col min="6404" max="6404" width="11" style="267" bestFit="1" customWidth="1"/>
    <col min="6405" max="6405" width="8.28515625" style="267" customWidth="1"/>
    <col min="6406" max="6406" width="9.42578125" style="267" customWidth="1"/>
    <col min="6407" max="6407" width="11" style="267" customWidth="1"/>
    <col min="6408" max="6408" width="10" style="267" customWidth="1"/>
    <col min="6409" max="6409" width="10.42578125" style="267" customWidth="1"/>
    <col min="6410" max="6410" width="11.7109375" style="267" customWidth="1"/>
    <col min="6411" max="6411" width="10.7109375" style="267" customWidth="1"/>
    <col min="6412" max="6412" width="4.85546875" style="267" customWidth="1"/>
    <col min="6413" max="6413" width="11.28515625" style="267" customWidth="1"/>
    <col min="6414" max="6414" width="10.85546875" style="267" customWidth="1"/>
    <col min="6415" max="6415" width="10.42578125" style="267" bestFit="1" customWidth="1"/>
    <col min="6416" max="6657" width="8.85546875" style="267"/>
    <col min="6658" max="6658" width="4.85546875" style="267" customWidth="1"/>
    <col min="6659" max="6659" width="21.7109375" style="267" customWidth="1"/>
    <col min="6660" max="6660" width="11" style="267" bestFit="1" customWidth="1"/>
    <col min="6661" max="6661" width="8.28515625" style="267" customWidth="1"/>
    <col min="6662" max="6662" width="9.42578125" style="267" customWidth="1"/>
    <col min="6663" max="6663" width="11" style="267" customWidth="1"/>
    <col min="6664" max="6664" width="10" style="267" customWidth="1"/>
    <col min="6665" max="6665" width="10.42578125" style="267" customWidth="1"/>
    <col min="6666" max="6666" width="11.7109375" style="267" customWidth="1"/>
    <col min="6667" max="6667" width="10.7109375" style="267" customWidth="1"/>
    <col min="6668" max="6668" width="4.85546875" style="267" customWidth="1"/>
    <col min="6669" max="6669" width="11.28515625" style="267" customWidth="1"/>
    <col min="6670" max="6670" width="10.85546875" style="267" customWidth="1"/>
    <col min="6671" max="6671" width="10.42578125" style="267" bestFit="1" customWidth="1"/>
    <col min="6672" max="6913" width="8.85546875" style="267"/>
    <col min="6914" max="6914" width="4.85546875" style="267" customWidth="1"/>
    <col min="6915" max="6915" width="21.7109375" style="267" customWidth="1"/>
    <col min="6916" max="6916" width="11" style="267" bestFit="1" customWidth="1"/>
    <col min="6917" max="6917" width="8.28515625" style="267" customWidth="1"/>
    <col min="6918" max="6918" width="9.42578125" style="267" customWidth="1"/>
    <col min="6919" max="6919" width="11" style="267" customWidth="1"/>
    <col min="6920" max="6920" width="10" style="267" customWidth="1"/>
    <col min="6921" max="6921" width="10.42578125" style="267" customWidth="1"/>
    <col min="6922" max="6922" width="11.7109375" style="267" customWidth="1"/>
    <col min="6923" max="6923" width="10.7109375" style="267" customWidth="1"/>
    <col min="6924" max="6924" width="4.85546875" style="267" customWidth="1"/>
    <col min="6925" max="6925" width="11.28515625" style="267" customWidth="1"/>
    <col min="6926" max="6926" width="10.85546875" style="267" customWidth="1"/>
    <col min="6927" max="6927" width="10.42578125" style="267" bestFit="1" customWidth="1"/>
    <col min="6928" max="7169" width="8.85546875" style="267"/>
    <col min="7170" max="7170" width="4.85546875" style="267" customWidth="1"/>
    <col min="7171" max="7171" width="21.7109375" style="267" customWidth="1"/>
    <col min="7172" max="7172" width="11" style="267" bestFit="1" customWidth="1"/>
    <col min="7173" max="7173" width="8.28515625" style="267" customWidth="1"/>
    <col min="7174" max="7174" width="9.42578125" style="267" customWidth="1"/>
    <col min="7175" max="7175" width="11" style="267" customWidth="1"/>
    <col min="7176" max="7176" width="10" style="267" customWidth="1"/>
    <col min="7177" max="7177" width="10.42578125" style="267" customWidth="1"/>
    <col min="7178" max="7178" width="11.7109375" style="267" customWidth="1"/>
    <col min="7179" max="7179" width="10.7109375" style="267" customWidth="1"/>
    <col min="7180" max="7180" width="4.85546875" style="267" customWidth="1"/>
    <col min="7181" max="7181" width="11.28515625" style="267" customWidth="1"/>
    <col min="7182" max="7182" width="10.85546875" style="267" customWidth="1"/>
    <col min="7183" max="7183" width="10.42578125" style="267" bestFit="1" customWidth="1"/>
    <col min="7184" max="7425" width="8.85546875" style="267"/>
    <col min="7426" max="7426" width="4.85546875" style="267" customWidth="1"/>
    <col min="7427" max="7427" width="21.7109375" style="267" customWidth="1"/>
    <col min="7428" max="7428" width="11" style="267" bestFit="1" customWidth="1"/>
    <col min="7429" max="7429" width="8.28515625" style="267" customWidth="1"/>
    <col min="7430" max="7430" width="9.42578125" style="267" customWidth="1"/>
    <col min="7431" max="7431" width="11" style="267" customWidth="1"/>
    <col min="7432" max="7432" width="10" style="267" customWidth="1"/>
    <col min="7433" max="7433" width="10.42578125" style="267" customWidth="1"/>
    <col min="7434" max="7434" width="11.7109375" style="267" customWidth="1"/>
    <col min="7435" max="7435" width="10.7109375" style="267" customWidth="1"/>
    <col min="7436" max="7436" width="4.85546875" style="267" customWidth="1"/>
    <col min="7437" max="7437" width="11.28515625" style="267" customWidth="1"/>
    <col min="7438" max="7438" width="10.85546875" style="267" customWidth="1"/>
    <col min="7439" max="7439" width="10.42578125" style="267" bestFit="1" customWidth="1"/>
    <col min="7440" max="7681" width="8.85546875" style="267"/>
    <col min="7682" max="7682" width="4.85546875" style="267" customWidth="1"/>
    <col min="7683" max="7683" width="21.7109375" style="267" customWidth="1"/>
    <col min="7684" max="7684" width="11" style="267" bestFit="1" customWidth="1"/>
    <col min="7685" max="7685" width="8.28515625" style="267" customWidth="1"/>
    <col min="7686" max="7686" width="9.42578125" style="267" customWidth="1"/>
    <col min="7687" max="7687" width="11" style="267" customWidth="1"/>
    <col min="7688" max="7688" width="10" style="267" customWidth="1"/>
    <col min="7689" max="7689" width="10.42578125" style="267" customWidth="1"/>
    <col min="7690" max="7690" width="11.7109375" style="267" customWidth="1"/>
    <col min="7691" max="7691" width="10.7109375" style="267" customWidth="1"/>
    <col min="7692" max="7692" width="4.85546875" style="267" customWidth="1"/>
    <col min="7693" max="7693" width="11.28515625" style="267" customWidth="1"/>
    <col min="7694" max="7694" width="10.85546875" style="267" customWidth="1"/>
    <col min="7695" max="7695" width="10.42578125" style="267" bestFit="1" customWidth="1"/>
    <col min="7696" max="7937" width="8.85546875" style="267"/>
    <col min="7938" max="7938" width="4.85546875" style="267" customWidth="1"/>
    <col min="7939" max="7939" width="21.7109375" style="267" customWidth="1"/>
    <col min="7940" max="7940" width="11" style="267" bestFit="1" customWidth="1"/>
    <col min="7941" max="7941" width="8.28515625" style="267" customWidth="1"/>
    <col min="7942" max="7942" width="9.42578125" style="267" customWidth="1"/>
    <col min="7943" max="7943" width="11" style="267" customWidth="1"/>
    <col min="7944" max="7944" width="10" style="267" customWidth="1"/>
    <col min="7945" max="7945" width="10.42578125" style="267" customWidth="1"/>
    <col min="7946" max="7946" width="11.7109375" style="267" customWidth="1"/>
    <col min="7947" max="7947" width="10.7109375" style="267" customWidth="1"/>
    <col min="7948" max="7948" width="4.85546875" style="267" customWidth="1"/>
    <col min="7949" max="7949" width="11.28515625" style="267" customWidth="1"/>
    <col min="7950" max="7950" width="10.85546875" style="267" customWidth="1"/>
    <col min="7951" max="7951" width="10.42578125" style="267" bestFit="1" customWidth="1"/>
    <col min="7952" max="8193" width="8.85546875" style="267"/>
    <col min="8194" max="8194" width="4.85546875" style="267" customWidth="1"/>
    <col min="8195" max="8195" width="21.7109375" style="267" customWidth="1"/>
    <col min="8196" max="8196" width="11" style="267" bestFit="1" customWidth="1"/>
    <col min="8197" max="8197" width="8.28515625" style="267" customWidth="1"/>
    <col min="8198" max="8198" width="9.42578125" style="267" customWidth="1"/>
    <col min="8199" max="8199" width="11" style="267" customWidth="1"/>
    <col min="8200" max="8200" width="10" style="267" customWidth="1"/>
    <col min="8201" max="8201" width="10.42578125" style="267" customWidth="1"/>
    <col min="8202" max="8202" width="11.7109375" style="267" customWidth="1"/>
    <col min="8203" max="8203" width="10.7109375" style="267" customWidth="1"/>
    <col min="8204" max="8204" width="4.85546875" style="267" customWidth="1"/>
    <col min="8205" max="8205" width="11.28515625" style="267" customWidth="1"/>
    <col min="8206" max="8206" width="10.85546875" style="267" customWidth="1"/>
    <col min="8207" max="8207" width="10.42578125" style="267" bestFit="1" customWidth="1"/>
    <col min="8208" max="8449" width="8.85546875" style="267"/>
    <col min="8450" max="8450" width="4.85546875" style="267" customWidth="1"/>
    <col min="8451" max="8451" width="21.7109375" style="267" customWidth="1"/>
    <col min="8452" max="8452" width="11" style="267" bestFit="1" customWidth="1"/>
    <col min="8453" max="8453" width="8.28515625" style="267" customWidth="1"/>
    <col min="8454" max="8454" width="9.42578125" style="267" customWidth="1"/>
    <col min="8455" max="8455" width="11" style="267" customWidth="1"/>
    <col min="8456" max="8456" width="10" style="267" customWidth="1"/>
    <col min="8457" max="8457" width="10.42578125" style="267" customWidth="1"/>
    <col min="8458" max="8458" width="11.7109375" style="267" customWidth="1"/>
    <col min="8459" max="8459" width="10.7109375" style="267" customWidth="1"/>
    <col min="8460" max="8460" width="4.85546875" style="267" customWidth="1"/>
    <col min="8461" max="8461" width="11.28515625" style="267" customWidth="1"/>
    <col min="8462" max="8462" width="10.85546875" style="267" customWidth="1"/>
    <col min="8463" max="8463" width="10.42578125" style="267" bestFit="1" customWidth="1"/>
    <col min="8464" max="8705" width="8.85546875" style="267"/>
    <col min="8706" max="8706" width="4.85546875" style="267" customWidth="1"/>
    <col min="8707" max="8707" width="21.7109375" style="267" customWidth="1"/>
    <col min="8708" max="8708" width="11" style="267" bestFit="1" customWidth="1"/>
    <col min="8709" max="8709" width="8.28515625" style="267" customWidth="1"/>
    <col min="8710" max="8710" width="9.42578125" style="267" customWidth="1"/>
    <col min="8711" max="8711" width="11" style="267" customWidth="1"/>
    <col min="8712" max="8712" width="10" style="267" customWidth="1"/>
    <col min="8713" max="8713" width="10.42578125" style="267" customWidth="1"/>
    <col min="8714" max="8714" width="11.7109375" style="267" customWidth="1"/>
    <col min="8715" max="8715" width="10.7109375" style="267" customWidth="1"/>
    <col min="8716" max="8716" width="4.85546875" style="267" customWidth="1"/>
    <col min="8717" max="8717" width="11.28515625" style="267" customWidth="1"/>
    <col min="8718" max="8718" width="10.85546875" style="267" customWidth="1"/>
    <col min="8719" max="8719" width="10.42578125" style="267" bestFit="1" customWidth="1"/>
    <col min="8720" max="8961" width="8.85546875" style="267"/>
    <col min="8962" max="8962" width="4.85546875" style="267" customWidth="1"/>
    <col min="8963" max="8963" width="21.7109375" style="267" customWidth="1"/>
    <col min="8964" max="8964" width="11" style="267" bestFit="1" customWidth="1"/>
    <col min="8965" max="8965" width="8.28515625" style="267" customWidth="1"/>
    <col min="8966" max="8966" width="9.42578125" style="267" customWidth="1"/>
    <col min="8967" max="8967" width="11" style="267" customWidth="1"/>
    <col min="8968" max="8968" width="10" style="267" customWidth="1"/>
    <col min="8969" max="8969" width="10.42578125" style="267" customWidth="1"/>
    <col min="8970" max="8970" width="11.7109375" style="267" customWidth="1"/>
    <col min="8971" max="8971" width="10.7109375" style="267" customWidth="1"/>
    <col min="8972" max="8972" width="4.85546875" style="267" customWidth="1"/>
    <col min="8973" max="8973" width="11.28515625" style="267" customWidth="1"/>
    <col min="8974" max="8974" width="10.85546875" style="267" customWidth="1"/>
    <col min="8975" max="8975" width="10.42578125" style="267" bestFit="1" customWidth="1"/>
    <col min="8976" max="9217" width="8.85546875" style="267"/>
    <col min="9218" max="9218" width="4.85546875" style="267" customWidth="1"/>
    <col min="9219" max="9219" width="21.7109375" style="267" customWidth="1"/>
    <col min="9220" max="9220" width="11" style="267" bestFit="1" customWidth="1"/>
    <col min="9221" max="9221" width="8.28515625" style="267" customWidth="1"/>
    <col min="9222" max="9222" width="9.42578125" style="267" customWidth="1"/>
    <col min="9223" max="9223" width="11" style="267" customWidth="1"/>
    <col min="9224" max="9224" width="10" style="267" customWidth="1"/>
    <col min="9225" max="9225" width="10.42578125" style="267" customWidth="1"/>
    <col min="9226" max="9226" width="11.7109375" style="267" customWidth="1"/>
    <col min="9227" max="9227" width="10.7109375" style="267" customWidth="1"/>
    <col min="9228" max="9228" width="4.85546875" style="267" customWidth="1"/>
    <col min="9229" max="9229" width="11.28515625" style="267" customWidth="1"/>
    <col min="9230" max="9230" width="10.85546875" style="267" customWidth="1"/>
    <col min="9231" max="9231" width="10.42578125" style="267" bestFit="1" customWidth="1"/>
    <col min="9232" max="9473" width="8.85546875" style="267"/>
    <col min="9474" max="9474" width="4.85546875" style="267" customWidth="1"/>
    <col min="9475" max="9475" width="21.7109375" style="267" customWidth="1"/>
    <col min="9476" max="9476" width="11" style="267" bestFit="1" customWidth="1"/>
    <col min="9477" max="9477" width="8.28515625" style="267" customWidth="1"/>
    <col min="9478" max="9478" width="9.42578125" style="267" customWidth="1"/>
    <col min="9479" max="9479" width="11" style="267" customWidth="1"/>
    <col min="9480" max="9480" width="10" style="267" customWidth="1"/>
    <col min="9481" max="9481" width="10.42578125" style="267" customWidth="1"/>
    <col min="9482" max="9482" width="11.7109375" style="267" customWidth="1"/>
    <col min="9483" max="9483" width="10.7109375" style="267" customWidth="1"/>
    <col min="9484" max="9484" width="4.85546875" style="267" customWidth="1"/>
    <col min="9485" max="9485" width="11.28515625" style="267" customWidth="1"/>
    <col min="9486" max="9486" width="10.85546875" style="267" customWidth="1"/>
    <col min="9487" max="9487" width="10.42578125" style="267" bestFit="1" customWidth="1"/>
    <col min="9488" max="9729" width="8.85546875" style="267"/>
    <col min="9730" max="9730" width="4.85546875" style="267" customWidth="1"/>
    <col min="9731" max="9731" width="21.7109375" style="267" customWidth="1"/>
    <col min="9732" max="9732" width="11" style="267" bestFit="1" customWidth="1"/>
    <col min="9733" max="9733" width="8.28515625" style="267" customWidth="1"/>
    <col min="9734" max="9734" width="9.42578125" style="267" customWidth="1"/>
    <col min="9735" max="9735" width="11" style="267" customWidth="1"/>
    <col min="9736" max="9736" width="10" style="267" customWidth="1"/>
    <col min="9737" max="9737" width="10.42578125" style="267" customWidth="1"/>
    <col min="9738" max="9738" width="11.7109375" style="267" customWidth="1"/>
    <col min="9739" max="9739" width="10.7109375" style="267" customWidth="1"/>
    <col min="9740" max="9740" width="4.85546875" style="267" customWidth="1"/>
    <col min="9741" max="9741" width="11.28515625" style="267" customWidth="1"/>
    <col min="9742" max="9742" width="10.85546875" style="267" customWidth="1"/>
    <col min="9743" max="9743" width="10.42578125" style="267" bestFit="1" customWidth="1"/>
    <col min="9744" max="9985" width="8.85546875" style="267"/>
    <col min="9986" max="9986" width="4.85546875" style="267" customWidth="1"/>
    <col min="9987" max="9987" width="21.7109375" style="267" customWidth="1"/>
    <col min="9988" max="9988" width="11" style="267" bestFit="1" customWidth="1"/>
    <col min="9989" max="9989" width="8.28515625" style="267" customWidth="1"/>
    <col min="9990" max="9990" width="9.42578125" style="267" customWidth="1"/>
    <col min="9991" max="9991" width="11" style="267" customWidth="1"/>
    <col min="9992" max="9992" width="10" style="267" customWidth="1"/>
    <col min="9993" max="9993" width="10.42578125" style="267" customWidth="1"/>
    <col min="9994" max="9994" width="11.7109375" style="267" customWidth="1"/>
    <col min="9995" max="9995" width="10.7109375" style="267" customWidth="1"/>
    <col min="9996" max="9996" width="4.85546875" style="267" customWidth="1"/>
    <col min="9997" max="9997" width="11.28515625" style="267" customWidth="1"/>
    <col min="9998" max="9998" width="10.85546875" style="267" customWidth="1"/>
    <col min="9999" max="9999" width="10.42578125" style="267" bestFit="1" customWidth="1"/>
    <col min="10000" max="10241" width="8.85546875" style="267"/>
    <col min="10242" max="10242" width="4.85546875" style="267" customWidth="1"/>
    <col min="10243" max="10243" width="21.7109375" style="267" customWidth="1"/>
    <col min="10244" max="10244" width="11" style="267" bestFit="1" customWidth="1"/>
    <col min="10245" max="10245" width="8.28515625" style="267" customWidth="1"/>
    <col min="10246" max="10246" width="9.42578125" style="267" customWidth="1"/>
    <col min="10247" max="10247" width="11" style="267" customWidth="1"/>
    <col min="10248" max="10248" width="10" style="267" customWidth="1"/>
    <col min="10249" max="10249" width="10.42578125" style="267" customWidth="1"/>
    <col min="10250" max="10250" width="11.7109375" style="267" customWidth="1"/>
    <col min="10251" max="10251" width="10.7109375" style="267" customWidth="1"/>
    <col min="10252" max="10252" width="4.85546875" style="267" customWidth="1"/>
    <col min="10253" max="10253" width="11.28515625" style="267" customWidth="1"/>
    <col min="10254" max="10254" width="10.85546875" style="267" customWidth="1"/>
    <col min="10255" max="10255" width="10.42578125" style="267" bestFit="1" customWidth="1"/>
    <col min="10256" max="10497" width="8.85546875" style="267"/>
    <col min="10498" max="10498" width="4.85546875" style="267" customWidth="1"/>
    <col min="10499" max="10499" width="21.7109375" style="267" customWidth="1"/>
    <col min="10500" max="10500" width="11" style="267" bestFit="1" customWidth="1"/>
    <col min="10501" max="10501" width="8.28515625" style="267" customWidth="1"/>
    <col min="10502" max="10502" width="9.42578125" style="267" customWidth="1"/>
    <col min="10503" max="10503" width="11" style="267" customWidth="1"/>
    <col min="10504" max="10504" width="10" style="267" customWidth="1"/>
    <col min="10505" max="10505" width="10.42578125" style="267" customWidth="1"/>
    <col min="10506" max="10506" width="11.7109375" style="267" customWidth="1"/>
    <col min="10507" max="10507" width="10.7109375" style="267" customWidth="1"/>
    <col min="10508" max="10508" width="4.85546875" style="267" customWidth="1"/>
    <col min="10509" max="10509" width="11.28515625" style="267" customWidth="1"/>
    <col min="10510" max="10510" width="10.85546875" style="267" customWidth="1"/>
    <col min="10511" max="10511" width="10.42578125" style="267" bestFit="1" customWidth="1"/>
    <col min="10512" max="10753" width="8.85546875" style="267"/>
    <col min="10754" max="10754" width="4.85546875" style="267" customWidth="1"/>
    <col min="10755" max="10755" width="21.7109375" style="267" customWidth="1"/>
    <col min="10756" max="10756" width="11" style="267" bestFit="1" customWidth="1"/>
    <col min="10757" max="10757" width="8.28515625" style="267" customWidth="1"/>
    <col min="10758" max="10758" width="9.42578125" style="267" customWidth="1"/>
    <col min="10759" max="10759" width="11" style="267" customWidth="1"/>
    <col min="10760" max="10760" width="10" style="267" customWidth="1"/>
    <col min="10761" max="10761" width="10.42578125" style="267" customWidth="1"/>
    <col min="10762" max="10762" width="11.7109375" style="267" customWidth="1"/>
    <col min="10763" max="10763" width="10.7109375" style="267" customWidth="1"/>
    <col min="10764" max="10764" width="4.85546875" style="267" customWidth="1"/>
    <col min="10765" max="10765" width="11.28515625" style="267" customWidth="1"/>
    <col min="10766" max="10766" width="10.85546875" style="267" customWidth="1"/>
    <col min="10767" max="10767" width="10.42578125" style="267" bestFit="1" customWidth="1"/>
    <col min="10768" max="11009" width="8.85546875" style="267"/>
    <col min="11010" max="11010" width="4.85546875" style="267" customWidth="1"/>
    <col min="11011" max="11011" width="21.7109375" style="267" customWidth="1"/>
    <col min="11012" max="11012" width="11" style="267" bestFit="1" customWidth="1"/>
    <col min="11013" max="11013" width="8.28515625" style="267" customWidth="1"/>
    <col min="11014" max="11014" width="9.42578125" style="267" customWidth="1"/>
    <col min="11015" max="11015" width="11" style="267" customWidth="1"/>
    <col min="11016" max="11016" width="10" style="267" customWidth="1"/>
    <col min="11017" max="11017" width="10.42578125" style="267" customWidth="1"/>
    <col min="11018" max="11018" width="11.7109375" style="267" customWidth="1"/>
    <col min="11019" max="11019" width="10.7109375" style="267" customWidth="1"/>
    <col min="11020" max="11020" width="4.85546875" style="267" customWidth="1"/>
    <col min="11021" max="11021" width="11.28515625" style="267" customWidth="1"/>
    <col min="11022" max="11022" width="10.85546875" style="267" customWidth="1"/>
    <col min="11023" max="11023" width="10.42578125" style="267" bestFit="1" customWidth="1"/>
    <col min="11024" max="11265" width="8.85546875" style="267"/>
    <col min="11266" max="11266" width="4.85546875" style="267" customWidth="1"/>
    <col min="11267" max="11267" width="21.7109375" style="267" customWidth="1"/>
    <col min="11268" max="11268" width="11" style="267" bestFit="1" customWidth="1"/>
    <col min="11269" max="11269" width="8.28515625" style="267" customWidth="1"/>
    <col min="11270" max="11270" width="9.42578125" style="267" customWidth="1"/>
    <col min="11271" max="11271" width="11" style="267" customWidth="1"/>
    <col min="11272" max="11272" width="10" style="267" customWidth="1"/>
    <col min="11273" max="11273" width="10.42578125" style="267" customWidth="1"/>
    <col min="11274" max="11274" width="11.7109375" style="267" customWidth="1"/>
    <col min="11275" max="11275" width="10.7109375" style="267" customWidth="1"/>
    <col min="11276" max="11276" width="4.85546875" style="267" customWidth="1"/>
    <col min="11277" max="11277" width="11.28515625" style="267" customWidth="1"/>
    <col min="11278" max="11278" width="10.85546875" style="267" customWidth="1"/>
    <col min="11279" max="11279" width="10.42578125" style="267" bestFit="1" customWidth="1"/>
    <col min="11280" max="11521" width="8.85546875" style="267"/>
    <col min="11522" max="11522" width="4.85546875" style="267" customWidth="1"/>
    <col min="11523" max="11523" width="21.7109375" style="267" customWidth="1"/>
    <col min="11524" max="11524" width="11" style="267" bestFit="1" customWidth="1"/>
    <col min="11525" max="11525" width="8.28515625" style="267" customWidth="1"/>
    <col min="11526" max="11526" width="9.42578125" style="267" customWidth="1"/>
    <col min="11527" max="11527" width="11" style="267" customWidth="1"/>
    <col min="11528" max="11528" width="10" style="267" customWidth="1"/>
    <col min="11529" max="11529" width="10.42578125" style="267" customWidth="1"/>
    <col min="11530" max="11530" width="11.7109375" style="267" customWidth="1"/>
    <col min="11531" max="11531" width="10.7109375" style="267" customWidth="1"/>
    <col min="11532" max="11532" width="4.85546875" style="267" customWidth="1"/>
    <col min="11533" max="11533" width="11.28515625" style="267" customWidth="1"/>
    <col min="11534" max="11534" width="10.85546875" style="267" customWidth="1"/>
    <col min="11535" max="11535" width="10.42578125" style="267" bestFit="1" customWidth="1"/>
    <col min="11536" max="11777" width="8.85546875" style="267"/>
    <col min="11778" max="11778" width="4.85546875" style="267" customWidth="1"/>
    <col min="11779" max="11779" width="21.7109375" style="267" customWidth="1"/>
    <col min="11780" max="11780" width="11" style="267" bestFit="1" customWidth="1"/>
    <col min="11781" max="11781" width="8.28515625" style="267" customWidth="1"/>
    <col min="11782" max="11782" width="9.42578125" style="267" customWidth="1"/>
    <col min="11783" max="11783" width="11" style="267" customWidth="1"/>
    <col min="11784" max="11784" width="10" style="267" customWidth="1"/>
    <col min="11785" max="11785" width="10.42578125" style="267" customWidth="1"/>
    <col min="11786" max="11786" width="11.7109375" style="267" customWidth="1"/>
    <col min="11787" max="11787" width="10.7109375" style="267" customWidth="1"/>
    <col min="11788" max="11788" width="4.85546875" style="267" customWidth="1"/>
    <col min="11789" max="11789" width="11.28515625" style="267" customWidth="1"/>
    <col min="11790" max="11790" width="10.85546875" style="267" customWidth="1"/>
    <col min="11791" max="11791" width="10.42578125" style="267" bestFit="1" customWidth="1"/>
    <col min="11792" max="12033" width="8.85546875" style="267"/>
    <col min="12034" max="12034" width="4.85546875" style="267" customWidth="1"/>
    <col min="12035" max="12035" width="21.7109375" style="267" customWidth="1"/>
    <col min="12036" max="12036" width="11" style="267" bestFit="1" customWidth="1"/>
    <col min="12037" max="12037" width="8.28515625" style="267" customWidth="1"/>
    <col min="12038" max="12038" width="9.42578125" style="267" customWidth="1"/>
    <col min="12039" max="12039" width="11" style="267" customWidth="1"/>
    <col min="12040" max="12040" width="10" style="267" customWidth="1"/>
    <col min="12041" max="12041" width="10.42578125" style="267" customWidth="1"/>
    <col min="12042" max="12042" width="11.7109375" style="267" customWidth="1"/>
    <col min="12043" max="12043" width="10.7109375" style="267" customWidth="1"/>
    <col min="12044" max="12044" width="4.85546875" style="267" customWidth="1"/>
    <col min="12045" max="12045" width="11.28515625" style="267" customWidth="1"/>
    <col min="12046" max="12046" width="10.85546875" style="267" customWidth="1"/>
    <col min="12047" max="12047" width="10.42578125" style="267" bestFit="1" customWidth="1"/>
    <col min="12048" max="12289" width="8.85546875" style="267"/>
    <col min="12290" max="12290" width="4.85546875" style="267" customWidth="1"/>
    <col min="12291" max="12291" width="21.7109375" style="267" customWidth="1"/>
    <col min="12292" max="12292" width="11" style="267" bestFit="1" customWidth="1"/>
    <col min="12293" max="12293" width="8.28515625" style="267" customWidth="1"/>
    <col min="12294" max="12294" width="9.42578125" style="267" customWidth="1"/>
    <col min="12295" max="12295" width="11" style="267" customWidth="1"/>
    <col min="12296" max="12296" width="10" style="267" customWidth="1"/>
    <col min="12297" max="12297" width="10.42578125" style="267" customWidth="1"/>
    <col min="12298" max="12298" width="11.7109375" style="267" customWidth="1"/>
    <col min="12299" max="12299" width="10.7109375" style="267" customWidth="1"/>
    <col min="12300" max="12300" width="4.85546875" style="267" customWidth="1"/>
    <col min="12301" max="12301" width="11.28515625" style="267" customWidth="1"/>
    <col min="12302" max="12302" width="10.85546875" style="267" customWidth="1"/>
    <col min="12303" max="12303" width="10.42578125" style="267" bestFit="1" customWidth="1"/>
    <col min="12304" max="12545" width="8.85546875" style="267"/>
    <col min="12546" max="12546" width="4.85546875" style="267" customWidth="1"/>
    <col min="12547" max="12547" width="21.7109375" style="267" customWidth="1"/>
    <col min="12548" max="12548" width="11" style="267" bestFit="1" customWidth="1"/>
    <col min="12549" max="12549" width="8.28515625" style="267" customWidth="1"/>
    <col min="12550" max="12550" width="9.42578125" style="267" customWidth="1"/>
    <col min="12551" max="12551" width="11" style="267" customWidth="1"/>
    <col min="12552" max="12552" width="10" style="267" customWidth="1"/>
    <col min="12553" max="12553" width="10.42578125" style="267" customWidth="1"/>
    <col min="12554" max="12554" width="11.7109375" style="267" customWidth="1"/>
    <col min="12555" max="12555" width="10.7109375" style="267" customWidth="1"/>
    <col min="12556" max="12556" width="4.85546875" style="267" customWidth="1"/>
    <col min="12557" max="12557" width="11.28515625" style="267" customWidth="1"/>
    <col min="12558" max="12558" width="10.85546875" style="267" customWidth="1"/>
    <col min="12559" max="12559" width="10.42578125" style="267" bestFit="1" customWidth="1"/>
    <col min="12560" max="12801" width="8.85546875" style="267"/>
    <col min="12802" max="12802" width="4.85546875" style="267" customWidth="1"/>
    <col min="12803" max="12803" width="21.7109375" style="267" customWidth="1"/>
    <col min="12804" max="12804" width="11" style="267" bestFit="1" customWidth="1"/>
    <col min="12805" max="12805" width="8.28515625" style="267" customWidth="1"/>
    <col min="12806" max="12806" width="9.42578125" style="267" customWidth="1"/>
    <col min="12807" max="12807" width="11" style="267" customWidth="1"/>
    <col min="12808" max="12808" width="10" style="267" customWidth="1"/>
    <col min="12809" max="12809" width="10.42578125" style="267" customWidth="1"/>
    <col min="12810" max="12810" width="11.7109375" style="267" customWidth="1"/>
    <col min="12811" max="12811" width="10.7109375" style="267" customWidth="1"/>
    <col min="12812" max="12812" width="4.85546875" style="267" customWidth="1"/>
    <col min="12813" max="12813" width="11.28515625" style="267" customWidth="1"/>
    <col min="12814" max="12814" width="10.85546875" style="267" customWidth="1"/>
    <col min="12815" max="12815" width="10.42578125" style="267" bestFit="1" customWidth="1"/>
    <col min="12816" max="13057" width="8.85546875" style="267"/>
    <col min="13058" max="13058" width="4.85546875" style="267" customWidth="1"/>
    <col min="13059" max="13059" width="21.7109375" style="267" customWidth="1"/>
    <col min="13060" max="13060" width="11" style="267" bestFit="1" customWidth="1"/>
    <col min="13061" max="13061" width="8.28515625" style="267" customWidth="1"/>
    <col min="13062" max="13062" width="9.42578125" style="267" customWidth="1"/>
    <col min="13063" max="13063" width="11" style="267" customWidth="1"/>
    <col min="13064" max="13064" width="10" style="267" customWidth="1"/>
    <col min="13065" max="13065" width="10.42578125" style="267" customWidth="1"/>
    <col min="13066" max="13066" width="11.7109375" style="267" customWidth="1"/>
    <col min="13067" max="13067" width="10.7109375" style="267" customWidth="1"/>
    <col min="13068" max="13068" width="4.85546875" style="267" customWidth="1"/>
    <col min="13069" max="13069" width="11.28515625" style="267" customWidth="1"/>
    <col min="13070" max="13070" width="10.85546875" style="267" customWidth="1"/>
    <col min="13071" max="13071" width="10.42578125" style="267" bestFit="1" customWidth="1"/>
    <col min="13072" max="13313" width="8.85546875" style="267"/>
    <col min="13314" max="13314" width="4.85546875" style="267" customWidth="1"/>
    <col min="13315" max="13315" width="21.7109375" style="267" customWidth="1"/>
    <col min="13316" max="13316" width="11" style="267" bestFit="1" customWidth="1"/>
    <col min="13317" max="13317" width="8.28515625" style="267" customWidth="1"/>
    <col min="13318" max="13318" width="9.42578125" style="267" customWidth="1"/>
    <col min="13319" max="13319" width="11" style="267" customWidth="1"/>
    <col min="13320" max="13320" width="10" style="267" customWidth="1"/>
    <col min="13321" max="13321" width="10.42578125" style="267" customWidth="1"/>
    <col min="13322" max="13322" width="11.7109375" style="267" customWidth="1"/>
    <col min="13323" max="13323" width="10.7109375" style="267" customWidth="1"/>
    <col min="13324" max="13324" width="4.85546875" style="267" customWidth="1"/>
    <col min="13325" max="13325" width="11.28515625" style="267" customWidth="1"/>
    <col min="13326" max="13326" width="10.85546875" style="267" customWidth="1"/>
    <col min="13327" max="13327" width="10.42578125" style="267" bestFit="1" customWidth="1"/>
    <col min="13328" max="13569" width="8.85546875" style="267"/>
    <col min="13570" max="13570" width="4.85546875" style="267" customWidth="1"/>
    <col min="13571" max="13571" width="21.7109375" style="267" customWidth="1"/>
    <col min="13572" max="13572" width="11" style="267" bestFit="1" customWidth="1"/>
    <col min="13573" max="13573" width="8.28515625" style="267" customWidth="1"/>
    <col min="13574" max="13574" width="9.42578125" style="267" customWidth="1"/>
    <col min="13575" max="13575" width="11" style="267" customWidth="1"/>
    <col min="13576" max="13576" width="10" style="267" customWidth="1"/>
    <col min="13577" max="13577" width="10.42578125" style="267" customWidth="1"/>
    <col min="13578" max="13578" width="11.7109375" style="267" customWidth="1"/>
    <col min="13579" max="13579" width="10.7109375" style="267" customWidth="1"/>
    <col min="13580" max="13580" width="4.85546875" style="267" customWidth="1"/>
    <col min="13581" max="13581" width="11.28515625" style="267" customWidth="1"/>
    <col min="13582" max="13582" width="10.85546875" style="267" customWidth="1"/>
    <col min="13583" max="13583" width="10.42578125" style="267" bestFit="1" customWidth="1"/>
    <col min="13584" max="13825" width="8.85546875" style="267"/>
    <col min="13826" max="13826" width="4.85546875" style="267" customWidth="1"/>
    <col min="13827" max="13827" width="21.7109375" style="267" customWidth="1"/>
    <col min="13828" max="13828" width="11" style="267" bestFit="1" customWidth="1"/>
    <col min="13829" max="13829" width="8.28515625" style="267" customWidth="1"/>
    <col min="13830" max="13830" width="9.42578125" style="267" customWidth="1"/>
    <col min="13831" max="13831" width="11" style="267" customWidth="1"/>
    <col min="13832" max="13832" width="10" style="267" customWidth="1"/>
    <col min="13833" max="13833" width="10.42578125" style="267" customWidth="1"/>
    <col min="13834" max="13834" width="11.7109375" style="267" customWidth="1"/>
    <col min="13835" max="13835" width="10.7109375" style="267" customWidth="1"/>
    <col min="13836" max="13836" width="4.85546875" style="267" customWidth="1"/>
    <col min="13837" max="13837" width="11.28515625" style="267" customWidth="1"/>
    <col min="13838" max="13838" width="10.85546875" style="267" customWidth="1"/>
    <col min="13839" max="13839" width="10.42578125" style="267" bestFit="1" customWidth="1"/>
    <col min="13840" max="14081" width="8.85546875" style="267"/>
    <col min="14082" max="14082" width="4.85546875" style="267" customWidth="1"/>
    <col min="14083" max="14083" width="21.7109375" style="267" customWidth="1"/>
    <col min="14084" max="14084" width="11" style="267" bestFit="1" customWidth="1"/>
    <col min="14085" max="14085" width="8.28515625" style="267" customWidth="1"/>
    <col min="14086" max="14086" width="9.42578125" style="267" customWidth="1"/>
    <col min="14087" max="14087" width="11" style="267" customWidth="1"/>
    <col min="14088" max="14088" width="10" style="267" customWidth="1"/>
    <col min="14089" max="14089" width="10.42578125" style="267" customWidth="1"/>
    <col min="14090" max="14090" width="11.7109375" style="267" customWidth="1"/>
    <col min="14091" max="14091" width="10.7109375" style="267" customWidth="1"/>
    <col min="14092" max="14092" width="4.85546875" style="267" customWidth="1"/>
    <col min="14093" max="14093" width="11.28515625" style="267" customWidth="1"/>
    <col min="14094" max="14094" width="10.85546875" style="267" customWidth="1"/>
    <col min="14095" max="14095" width="10.42578125" style="267" bestFit="1" customWidth="1"/>
    <col min="14096" max="14337" width="8.85546875" style="267"/>
    <col min="14338" max="14338" width="4.85546875" style="267" customWidth="1"/>
    <col min="14339" max="14339" width="21.7109375" style="267" customWidth="1"/>
    <col min="14340" max="14340" width="11" style="267" bestFit="1" customWidth="1"/>
    <col min="14341" max="14341" width="8.28515625" style="267" customWidth="1"/>
    <col min="14342" max="14342" width="9.42578125" style="267" customWidth="1"/>
    <col min="14343" max="14343" width="11" style="267" customWidth="1"/>
    <col min="14344" max="14344" width="10" style="267" customWidth="1"/>
    <col min="14345" max="14345" width="10.42578125" style="267" customWidth="1"/>
    <col min="14346" max="14346" width="11.7109375" style="267" customWidth="1"/>
    <col min="14347" max="14347" width="10.7109375" style="267" customWidth="1"/>
    <col min="14348" max="14348" width="4.85546875" style="267" customWidth="1"/>
    <col min="14349" max="14349" width="11.28515625" style="267" customWidth="1"/>
    <col min="14350" max="14350" width="10.85546875" style="267" customWidth="1"/>
    <col min="14351" max="14351" width="10.42578125" style="267" bestFit="1" customWidth="1"/>
    <col min="14352" max="14593" width="8.85546875" style="267"/>
    <col min="14594" max="14594" width="4.85546875" style="267" customWidth="1"/>
    <col min="14595" max="14595" width="21.7109375" style="267" customWidth="1"/>
    <col min="14596" max="14596" width="11" style="267" bestFit="1" customWidth="1"/>
    <col min="14597" max="14597" width="8.28515625" style="267" customWidth="1"/>
    <col min="14598" max="14598" width="9.42578125" style="267" customWidth="1"/>
    <col min="14599" max="14599" width="11" style="267" customWidth="1"/>
    <col min="14600" max="14600" width="10" style="267" customWidth="1"/>
    <col min="14601" max="14601" width="10.42578125" style="267" customWidth="1"/>
    <col min="14602" max="14602" width="11.7109375" style="267" customWidth="1"/>
    <col min="14603" max="14603" width="10.7109375" style="267" customWidth="1"/>
    <col min="14604" max="14604" width="4.85546875" style="267" customWidth="1"/>
    <col min="14605" max="14605" width="11.28515625" style="267" customWidth="1"/>
    <col min="14606" max="14606" width="10.85546875" style="267" customWidth="1"/>
    <col min="14607" max="14607" width="10.42578125" style="267" bestFit="1" customWidth="1"/>
    <col min="14608" max="14849" width="8.85546875" style="267"/>
    <col min="14850" max="14850" width="4.85546875" style="267" customWidth="1"/>
    <col min="14851" max="14851" width="21.7109375" style="267" customWidth="1"/>
    <col min="14852" max="14852" width="11" style="267" bestFit="1" customWidth="1"/>
    <col min="14853" max="14853" width="8.28515625" style="267" customWidth="1"/>
    <col min="14854" max="14854" width="9.42578125" style="267" customWidth="1"/>
    <col min="14855" max="14855" width="11" style="267" customWidth="1"/>
    <col min="14856" max="14856" width="10" style="267" customWidth="1"/>
    <col min="14857" max="14857" width="10.42578125" style="267" customWidth="1"/>
    <col min="14858" max="14858" width="11.7109375" style="267" customWidth="1"/>
    <col min="14859" max="14859" width="10.7109375" style="267" customWidth="1"/>
    <col min="14860" max="14860" width="4.85546875" style="267" customWidth="1"/>
    <col min="14861" max="14861" width="11.28515625" style="267" customWidth="1"/>
    <col min="14862" max="14862" width="10.85546875" style="267" customWidth="1"/>
    <col min="14863" max="14863" width="10.42578125" style="267" bestFit="1" customWidth="1"/>
    <col min="14864" max="15105" width="8.85546875" style="267"/>
    <col min="15106" max="15106" width="4.85546875" style="267" customWidth="1"/>
    <col min="15107" max="15107" width="21.7109375" style="267" customWidth="1"/>
    <col min="15108" max="15108" width="11" style="267" bestFit="1" customWidth="1"/>
    <col min="15109" max="15109" width="8.28515625" style="267" customWidth="1"/>
    <col min="15110" max="15110" width="9.42578125" style="267" customWidth="1"/>
    <col min="15111" max="15111" width="11" style="267" customWidth="1"/>
    <col min="15112" max="15112" width="10" style="267" customWidth="1"/>
    <col min="15113" max="15113" width="10.42578125" style="267" customWidth="1"/>
    <col min="15114" max="15114" width="11.7109375" style="267" customWidth="1"/>
    <col min="15115" max="15115" width="10.7109375" style="267" customWidth="1"/>
    <col min="15116" max="15116" width="4.85546875" style="267" customWidth="1"/>
    <col min="15117" max="15117" width="11.28515625" style="267" customWidth="1"/>
    <col min="15118" max="15118" width="10.85546875" style="267" customWidth="1"/>
    <col min="15119" max="15119" width="10.42578125" style="267" bestFit="1" customWidth="1"/>
    <col min="15120" max="15361" width="8.85546875" style="267"/>
    <col min="15362" max="15362" width="4.85546875" style="267" customWidth="1"/>
    <col min="15363" max="15363" width="21.7109375" style="267" customWidth="1"/>
    <col min="15364" max="15364" width="11" style="267" bestFit="1" customWidth="1"/>
    <col min="15365" max="15365" width="8.28515625" style="267" customWidth="1"/>
    <col min="15366" max="15366" width="9.42578125" style="267" customWidth="1"/>
    <col min="15367" max="15367" width="11" style="267" customWidth="1"/>
    <col min="15368" max="15368" width="10" style="267" customWidth="1"/>
    <col min="15369" max="15369" width="10.42578125" style="267" customWidth="1"/>
    <col min="15370" max="15370" width="11.7109375" style="267" customWidth="1"/>
    <col min="15371" max="15371" width="10.7109375" style="267" customWidth="1"/>
    <col min="15372" max="15372" width="4.85546875" style="267" customWidth="1"/>
    <col min="15373" max="15373" width="11.28515625" style="267" customWidth="1"/>
    <col min="15374" max="15374" width="10.85546875" style="267" customWidth="1"/>
    <col min="15375" max="15375" width="10.42578125" style="267" bestFit="1" customWidth="1"/>
    <col min="15376" max="15617" width="8.85546875" style="267"/>
    <col min="15618" max="15618" width="4.85546875" style="267" customWidth="1"/>
    <col min="15619" max="15619" width="21.7109375" style="267" customWidth="1"/>
    <col min="15620" max="15620" width="11" style="267" bestFit="1" customWidth="1"/>
    <col min="15621" max="15621" width="8.28515625" style="267" customWidth="1"/>
    <col min="15622" max="15622" width="9.42578125" style="267" customWidth="1"/>
    <col min="15623" max="15623" width="11" style="267" customWidth="1"/>
    <col min="15624" max="15624" width="10" style="267" customWidth="1"/>
    <col min="15625" max="15625" width="10.42578125" style="267" customWidth="1"/>
    <col min="15626" max="15626" width="11.7109375" style="267" customWidth="1"/>
    <col min="15627" max="15627" width="10.7109375" style="267" customWidth="1"/>
    <col min="15628" max="15628" width="4.85546875" style="267" customWidth="1"/>
    <col min="15629" max="15629" width="11.28515625" style="267" customWidth="1"/>
    <col min="15630" max="15630" width="10.85546875" style="267" customWidth="1"/>
    <col min="15631" max="15631" width="10.42578125" style="267" bestFit="1" customWidth="1"/>
    <col min="15632" max="15873" width="8.85546875" style="267"/>
    <col min="15874" max="15874" width="4.85546875" style="267" customWidth="1"/>
    <col min="15875" max="15875" width="21.7109375" style="267" customWidth="1"/>
    <col min="15876" max="15876" width="11" style="267" bestFit="1" customWidth="1"/>
    <col min="15877" max="15877" width="8.28515625" style="267" customWidth="1"/>
    <col min="15878" max="15878" width="9.42578125" style="267" customWidth="1"/>
    <col min="15879" max="15879" width="11" style="267" customWidth="1"/>
    <col min="15880" max="15880" width="10" style="267" customWidth="1"/>
    <col min="15881" max="15881" width="10.42578125" style="267" customWidth="1"/>
    <col min="15882" max="15882" width="11.7109375" style="267" customWidth="1"/>
    <col min="15883" max="15883" width="10.7109375" style="267" customWidth="1"/>
    <col min="15884" max="15884" width="4.85546875" style="267" customWidth="1"/>
    <col min="15885" max="15885" width="11.28515625" style="267" customWidth="1"/>
    <col min="15886" max="15886" width="10.85546875" style="267" customWidth="1"/>
    <col min="15887" max="15887" width="10.42578125" style="267" bestFit="1" customWidth="1"/>
    <col min="15888" max="16129" width="8.85546875" style="267"/>
    <col min="16130" max="16130" width="4.85546875" style="267" customWidth="1"/>
    <col min="16131" max="16131" width="21.7109375" style="267" customWidth="1"/>
    <col min="16132" max="16132" width="11" style="267" bestFit="1" customWidth="1"/>
    <col min="16133" max="16133" width="8.28515625" style="267" customWidth="1"/>
    <col min="16134" max="16134" width="9.42578125" style="267" customWidth="1"/>
    <col min="16135" max="16135" width="11" style="267" customWidth="1"/>
    <col min="16136" max="16136" width="10" style="267" customWidth="1"/>
    <col min="16137" max="16137" width="10.42578125" style="267" customWidth="1"/>
    <col min="16138" max="16138" width="11.7109375" style="267" customWidth="1"/>
    <col min="16139" max="16139" width="10.7109375" style="267" customWidth="1"/>
    <col min="16140" max="16140" width="4.85546875" style="267" customWidth="1"/>
    <col min="16141" max="16141" width="11.28515625" style="267" customWidth="1"/>
    <col min="16142" max="16142" width="10.85546875" style="267" customWidth="1"/>
    <col min="16143" max="16143" width="10.42578125" style="267" bestFit="1" customWidth="1"/>
    <col min="16144" max="16384" width="8.85546875" style="267"/>
  </cols>
  <sheetData>
    <row r="1" spans="1:14" s="261" customFormat="1" ht="15.75" x14ac:dyDescent="0.2">
      <c r="A1" s="261" t="s">
        <v>120</v>
      </c>
      <c r="B1" s="262" t="s">
        <v>34</v>
      </c>
      <c r="C1" s="262" t="s">
        <v>28</v>
      </c>
      <c r="D1" s="262" t="s">
        <v>121</v>
      </c>
      <c r="E1" s="262" t="s">
        <v>122</v>
      </c>
      <c r="F1" s="262" t="s">
        <v>123</v>
      </c>
      <c r="G1" s="263" t="s">
        <v>124</v>
      </c>
      <c r="H1" s="262" t="s">
        <v>125</v>
      </c>
      <c r="I1" s="263" t="s">
        <v>126</v>
      </c>
      <c r="J1" s="264" t="s">
        <v>127</v>
      </c>
      <c r="K1" s="264" t="s">
        <v>128</v>
      </c>
      <c r="L1" s="264" t="s">
        <v>129</v>
      </c>
      <c r="M1" s="264" t="s">
        <v>130</v>
      </c>
      <c r="N1" s="264" t="s">
        <v>131</v>
      </c>
    </row>
    <row r="2" spans="1:14" s="266" customFormat="1" x14ac:dyDescent="0.2">
      <c r="A2" s="52" t="s">
        <v>132</v>
      </c>
      <c r="B2" s="52">
        <v>10</v>
      </c>
      <c r="C2" s="52" t="s">
        <v>133</v>
      </c>
      <c r="D2" s="52" t="s">
        <v>134</v>
      </c>
      <c r="E2" s="52">
        <v>2.4</v>
      </c>
      <c r="F2" s="52">
        <v>1933</v>
      </c>
      <c r="G2" s="52">
        <v>-9.9149999999999991</v>
      </c>
      <c r="H2" s="52">
        <v>7736</v>
      </c>
      <c r="I2" s="52">
        <v>3.9780000000000002</v>
      </c>
      <c r="J2" s="53">
        <v>2.200869</v>
      </c>
      <c r="K2" s="53">
        <v>51.392273299999999</v>
      </c>
      <c r="L2" s="54">
        <f t="shared" ref="L2:L8" si="0">K2/J2</f>
        <v>23.350900621527224</v>
      </c>
      <c r="M2" s="265">
        <f t="shared" ref="M2:M8" si="1">1.0029*G2 - 0.5348</f>
        <v>-10.478553499999999</v>
      </c>
      <c r="N2" s="265">
        <f t="shared" ref="N2:N8" si="2">0.991*I2 - 35.046</f>
        <v>-31.103801999999998</v>
      </c>
    </row>
    <row r="3" spans="1:14" s="266" customFormat="1" x14ac:dyDescent="0.2">
      <c r="A3" s="52" t="s">
        <v>135</v>
      </c>
      <c r="B3" s="52">
        <v>11</v>
      </c>
      <c r="C3" s="52" t="s">
        <v>136</v>
      </c>
      <c r="D3" s="52" t="s">
        <v>137</v>
      </c>
      <c r="E3" s="52">
        <v>2.7</v>
      </c>
      <c r="F3" s="52">
        <v>2179</v>
      </c>
      <c r="G3" s="52">
        <v>-9.8439999999999994</v>
      </c>
      <c r="H3" s="52">
        <v>8466</v>
      </c>
      <c r="I3" s="52">
        <v>4.0229999999999997</v>
      </c>
      <c r="J3" s="53">
        <v>2.1775481000000001</v>
      </c>
      <c r="K3" s="53">
        <v>50.160331999999997</v>
      </c>
      <c r="L3" s="54">
        <f t="shared" si="0"/>
        <v>23.035234904799573</v>
      </c>
      <c r="M3" s="265">
        <f t="shared" si="1"/>
        <v>-10.4073476</v>
      </c>
      <c r="N3" s="265">
        <f t="shared" si="2"/>
        <v>-31.059207000000001</v>
      </c>
    </row>
    <row r="4" spans="1:14" s="266" customFormat="1" x14ac:dyDescent="0.2">
      <c r="A4" s="52" t="s">
        <v>138</v>
      </c>
      <c r="B4" s="52">
        <v>12</v>
      </c>
      <c r="C4" s="52" t="s">
        <v>139</v>
      </c>
      <c r="D4" s="52" t="s">
        <v>140</v>
      </c>
      <c r="E4" s="52">
        <v>2.4</v>
      </c>
      <c r="F4" s="52">
        <v>1888</v>
      </c>
      <c r="G4" s="52">
        <v>-9.9429999999999996</v>
      </c>
      <c r="H4" s="52">
        <v>7606</v>
      </c>
      <c r="I4" s="52">
        <v>3.9889999999999999</v>
      </c>
      <c r="J4" s="53">
        <v>2.1490309000000001</v>
      </c>
      <c r="K4" s="53">
        <v>50.535946500000001</v>
      </c>
      <c r="L4" s="54">
        <f t="shared" si="0"/>
        <v>23.515690956328267</v>
      </c>
      <c r="M4" s="265">
        <f t="shared" si="1"/>
        <v>-10.506634699999999</v>
      </c>
      <c r="N4" s="265">
        <f t="shared" si="2"/>
        <v>-31.092900999999998</v>
      </c>
    </row>
    <row r="5" spans="1:14" s="266" customFormat="1" x14ac:dyDescent="0.2">
      <c r="A5" s="52" t="s">
        <v>141</v>
      </c>
      <c r="B5" s="52">
        <v>13</v>
      </c>
      <c r="C5" s="52" t="s">
        <v>142</v>
      </c>
      <c r="D5" s="52" t="s">
        <v>143</v>
      </c>
      <c r="E5" s="52">
        <v>2.4</v>
      </c>
      <c r="F5" s="52">
        <v>2084</v>
      </c>
      <c r="G5" s="52">
        <v>-7.6669999999999998</v>
      </c>
      <c r="H5" s="52">
        <v>6995</v>
      </c>
      <c r="I5" s="52">
        <v>13.311</v>
      </c>
      <c r="J5" s="53">
        <v>2.4143701000000002</v>
      </c>
      <c r="K5" s="53">
        <v>47.244119499999996</v>
      </c>
      <c r="L5" s="54">
        <f t="shared" si="0"/>
        <v>19.567886257372056</v>
      </c>
      <c r="M5" s="265">
        <f t="shared" si="1"/>
        <v>-8.2240342999999996</v>
      </c>
      <c r="N5" s="265">
        <f t="shared" si="2"/>
        <v>-21.854799</v>
      </c>
    </row>
    <row r="6" spans="1:14" s="266" customFormat="1" x14ac:dyDescent="0.2">
      <c r="A6" s="52" t="s">
        <v>144</v>
      </c>
      <c r="B6" s="52">
        <v>14</v>
      </c>
      <c r="C6" s="52" t="s">
        <v>145</v>
      </c>
      <c r="D6" s="52" t="s">
        <v>146</v>
      </c>
      <c r="E6" s="52">
        <v>2.5</v>
      </c>
      <c r="F6" s="52">
        <v>2161</v>
      </c>
      <c r="G6" s="52">
        <v>-7.7590000000000003</v>
      </c>
      <c r="H6" s="52">
        <v>7204</v>
      </c>
      <c r="I6" s="52">
        <v>13.371</v>
      </c>
      <c r="J6" s="53">
        <v>2.3868502</v>
      </c>
      <c r="K6" s="53">
        <v>46.580462400000002</v>
      </c>
      <c r="L6" s="54">
        <f t="shared" si="0"/>
        <v>19.515452792135846</v>
      </c>
      <c r="M6" s="265">
        <f t="shared" si="1"/>
        <v>-8.3163011000000004</v>
      </c>
      <c r="N6" s="265">
        <f t="shared" si="2"/>
        <v>-21.795338999999998</v>
      </c>
    </row>
    <row r="7" spans="1:14" s="266" customFormat="1" x14ac:dyDescent="0.2">
      <c r="A7" s="52" t="s">
        <v>147</v>
      </c>
      <c r="B7" s="52">
        <v>15</v>
      </c>
      <c r="C7" s="52" t="s">
        <v>148</v>
      </c>
      <c r="D7" s="52" t="s">
        <v>149</v>
      </c>
      <c r="E7" s="52">
        <v>1.1000000000000001</v>
      </c>
      <c r="F7" s="52">
        <v>3563</v>
      </c>
      <c r="G7" s="52">
        <v>13.823</v>
      </c>
      <c r="H7" s="52">
        <v>2699</v>
      </c>
      <c r="I7" s="52">
        <v>13.401999999999999</v>
      </c>
      <c r="J7" s="53">
        <v>9.5393173999999998</v>
      </c>
      <c r="K7" s="53">
        <v>41.630034700000003</v>
      </c>
      <c r="L7" s="54">
        <f t="shared" si="0"/>
        <v>4.3640475470498554</v>
      </c>
      <c r="M7" s="265">
        <f t="shared" si="1"/>
        <v>13.328286699999998</v>
      </c>
      <c r="N7" s="265">
        <f t="shared" si="2"/>
        <v>-21.764617999999999</v>
      </c>
    </row>
    <row r="8" spans="1:14" s="266" customFormat="1" x14ac:dyDescent="0.2">
      <c r="A8" s="52" t="s">
        <v>150</v>
      </c>
      <c r="B8" s="52">
        <v>16</v>
      </c>
      <c r="C8" s="52" t="s">
        <v>151</v>
      </c>
      <c r="D8" s="52" t="s">
        <v>152</v>
      </c>
      <c r="E8" s="52">
        <v>1.2</v>
      </c>
      <c r="F8" s="52">
        <v>3589</v>
      </c>
      <c r="G8" s="52">
        <v>13.759</v>
      </c>
      <c r="H8" s="52">
        <v>2689</v>
      </c>
      <c r="I8" s="52">
        <v>13.441000000000001</v>
      </c>
      <c r="J8" s="53">
        <v>8.7924688999999994</v>
      </c>
      <c r="K8" s="53">
        <v>37.971862999999999</v>
      </c>
      <c r="L8" s="54">
        <f t="shared" si="0"/>
        <v>4.3186803879397289</v>
      </c>
      <c r="M8" s="265">
        <f t="shared" si="1"/>
        <v>13.264101099999998</v>
      </c>
      <c r="N8" s="265">
        <f t="shared" si="2"/>
        <v>-21.725968999999999</v>
      </c>
    </row>
    <row r="9" spans="1:14" s="261" customFormat="1" x14ac:dyDescent="0.2">
      <c r="B9" s="262"/>
      <c r="C9" s="262"/>
      <c r="D9" s="262"/>
      <c r="E9" s="262"/>
      <c r="F9" s="262"/>
      <c r="G9" s="263"/>
      <c r="H9" s="262"/>
      <c r="I9" s="263"/>
      <c r="J9" s="264"/>
      <c r="K9" s="264"/>
      <c r="L9" s="264"/>
      <c r="M9" s="264"/>
      <c r="N9" s="264"/>
    </row>
    <row r="10" spans="1:14" x14ac:dyDescent="0.2">
      <c r="B10" s="268"/>
      <c r="C10" s="268"/>
      <c r="D10" s="268"/>
      <c r="E10" s="268"/>
      <c r="F10" s="268"/>
      <c r="G10" s="268"/>
      <c r="H10" s="268"/>
      <c r="I10" s="268"/>
      <c r="J10" s="269"/>
      <c r="K10" s="269"/>
    </row>
    <row r="11" spans="1:14" x14ac:dyDescent="0.2">
      <c r="C11" s="264" t="s">
        <v>153</v>
      </c>
      <c r="D11" s="264"/>
      <c r="E11" s="268"/>
      <c r="F11" s="268"/>
      <c r="G11" s="268"/>
      <c r="H11" s="268"/>
      <c r="I11" s="268"/>
      <c r="J11" s="269"/>
      <c r="K11" s="269"/>
    </row>
    <row r="12" spans="1:14" s="266" customFormat="1" x14ac:dyDescent="0.2">
      <c r="A12" s="52" t="s">
        <v>154</v>
      </c>
      <c r="B12" s="52">
        <v>8</v>
      </c>
      <c r="C12" s="52" t="s">
        <v>155</v>
      </c>
      <c r="D12" s="52" t="s">
        <v>156</v>
      </c>
      <c r="E12" s="52">
        <v>2.149</v>
      </c>
      <c r="F12" s="52">
        <v>2420</v>
      </c>
      <c r="G12" s="52">
        <v>0.68700000000000006</v>
      </c>
      <c r="H12" s="52">
        <v>5397</v>
      </c>
      <c r="I12" s="52">
        <v>7.6029999999999998</v>
      </c>
      <c r="J12" s="53">
        <v>3.2552547999999999</v>
      </c>
      <c r="K12" s="53">
        <v>41.040308000000003</v>
      </c>
      <c r="L12" s="54">
        <v>12.607402652474395</v>
      </c>
      <c r="M12" s="265">
        <f t="shared" ref="M12:M15" si="3">1.0029*G12 - 0.5348</f>
        <v>0.15419229999999995</v>
      </c>
      <c r="N12" s="265">
        <f t="shared" ref="N12:N15" si="4">0.991*I12 - 35.046</f>
        <v>-27.511426999999998</v>
      </c>
    </row>
    <row r="13" spans="1:14" s="266" customFormat="1" x14ac:dyDescent="0.2">
      <c r="A13" s="52" t="s">
        <v>157</v>
      </c>
      <c r="B13" s="52">
        <v>9</v>
      </c>
      <c r="C13" s="52" t="s">
        <v>158</v>
      </c>
      <c r="D13" s="52" t="s">
        <v>156</v>
      </c>
      <c r="E13" s="52">
        <v>2.1859999999999999</v>
      </c>
      <c r="F13" s="52">
        <v>2478</v>
      </c>
      <c r="G13" s="52">
        <v>0.63300000000000001</v>
      </c>
      <c r="H13" s="52">
        <v>5489</v>
      </c>
      <c r="I13" s="52">
        <v>7.5010000000000003</v>
      </c>
      <c r="J13" s="53">
        <v>3.2668314000000001</v>
      </c>
      <c r="K13" s="53">
        <v>40.960124200000003</v>
      </c>
      <c r="L13" s="54">
        <v>12.538181248043594</v>
      </c>
      <c r="M13" s="265">
        <f t="shared" si="3"/>
        <v>0.10003569999999984</v>
      </c>
      <c r="N13" s="265">
        <f t="shared" si="4"/>
        <v>-27.612508999999999</v>
      </c>
    </row>
    <row r="14" spans="1:14" s="266" customFormat="1" x14ac:dyDescent="0.2">
      <c r="A14" s="52" t="s">
        <v>159</v>
      </c>
      <c r="B14" s="52">
        <v>17</v>
      </c>
      <c r="C14" s="52" t="s">
        <v>160</v>
      </c>
      <c r="D14" s="52" t="s">
        <v>156</v>
      </c>
      <c r="E14" s="52">
        <v>2.226</v>
      </c>
      <c r="F14" s="52">
        <v>2522</v>
      </c>
      <c r="G14" s="52">
        <v>0.621</v>
      </c>
      <c r="H14" s="52">
        <v>5598</v>
      </c>
      <c r="I14" s="52">
        <v>7.5570000000000004</v>
      </c>
      <c r="J14" s="53">
        <v>3.2570317000000002</v>
      </c>
      <c r="K14" s="53">
        <v>40.9728511</v>
      </c>
      <c r="L14" s="54">
        <v>12.579813423369504</v>
      </c>
      <c r="M14" s="265">
        <f t="shared" si="3"/>
        <v>8.8000899999999938E-2</v>
      </c>
      <c r="N14" s="265">
        <f t="shared" si="4"/>
        <v>-27.557012999999998</v>
      </c>
    </row>
    <row r="15" spans="1:14" s="266" customFormat="1" x14ac:dyDescent="0.2">
      <c r="A15" s="52" t="s">
        <v>161</v>
      </c>
      <c r="B15" s="52">
        <v>18</v>
      </c>
      <c r="C15" s="52" t="s">
        <v>162</v>
      </c>
      <c r="D15" s="52" t="s">
        <v>156</v>
      </c>
      <c r="E15" s="52">
        <v>2.1779999999999999</v>
      </c>
      <c r="F15" s="52">
        <v>2446</v>
      </c>
      <c r="G15" s="52">
        <v>0.59499999999999997</v>
      </c>
      <c r="H15" s="52">
        <v>5526</v>
      </c>
      <c r="I15" s="52">
        <v>7.5209999999999999</v>
      </c>
      <c r="J15" s="53">
        <v>3.2162093</v>
      </c>
      <c r="K15" s="53">
        <v>41.147660199999997</v>
      </c>
      <c r="L15" s="54">
        <v>12.793837826412602</v>
      </c>
      <c r="M15" s="265">
        <f t="shared" si="3"/>
        <v>6.1925499999999856E-2</v>
      </c>
      <c r="N15" s="265">
        <f t="shared" si="4"/>
        <v>-27.592689</v>
      </c>
    </row>
    <row r="16" spans="1:14" x14ac:dyDescent="0.2">
      <c r="B16" s="268"/>
      <c r="C16" s="268"/>
      <c r="D16" s="268"/>
      <c r="E16" s="268"/>
      <c r="F16" s="270" t="s">
        <v>0</v>
      </c>
      <c r="G16" s="271">
        <f>AVERAGE(G12:G15)</f>
        <v>0.63400000000000001</v>
      </c>
      <c r="H16" s="272"/>
      <c r="I16" s="271">
        <f>AVERAGE(I12:I15)</f>
        <v>7.5455000000000005</v>
      </c>
      <c r="J16" s="271">
        <f>AVERAGE(J12:J15)</f>
        <v>3.2488318000000005</v>
      </c>
      <c r="K16" s="271">
        <f>AVERAGE(K12:K15)</f>
        <v>41.030235875000002</v>
      </c>
      <c r="M16" s="273">
        <f>AVERAGE(M12:M15)</f>
        <v>0.1010385999999999</v>
      </c>
      <c r="N16" s="273">
        <f>AVERAGE(N12:N15)</f>
        <v>-27.568409500000001</v>
      </c>
    </row>
    <row r="17" spans="1:14" x14ac:dyDescent="0.2">
      <c r="B17" s="268"/>
      <c r="C17" s="268"/>
      <c r="D17" s="268"/>
      <c r="E17" s="268"/>
      <c r="F17" s="270" t="s">
        <v>163</v>
      </c>
      <c r="G17" s="271">
        <f>STDEV(G12:G15)</f>
        <v>3.8729833462074204E-2</v>
      </c>
      <c r="H17" s="272"/>
      <c r="I17" s="271">
        <f>STDEV(I12:I15)</f>
        <v>4.4792112400882801E-2</v>
      </c>
      <c r="J17" s="271">
        <f>STDEV(J12:J15)</f>
        <v>2.2336117205250042E-2</v>
      </c>
      <c r="K17" s="271">
        <f>STDEV(K12:K15)</f>
        <v>8.5826528876229047E-2</v>
      </c>
      <c r="M17" s="273">
        <f>STDEV(M12:M15)</f>
        <v>3.8842149979114213E-2</v>
      </c>
      <c r="N17" s="273">
        <f>STDEV(N12:N15)</f>
        <v>4.4388983389275993E-2</v>
      </c>
    </row>
    <row r="19" spans="1:14" x14ac:dyDescent="0.2">
      <c r="C19" s="268"/>
      <c r="D19" s="268"/>
      <c r="E19" s="268"/>
    </row>
    <row r="20" spans="1:14" x14ac:dyDescent="0.2">
      <c r="B20" s="268"/>
      <c r="C20" s="264" t="s">
        <v>164</v>
      </c>
      <c r="D20" s="264"/>
      <c r="E20" s="268"/>
      <c r="F20" s="268"/>
      <c r="G20" s="268"/>
      <c r="H20" s="268"/>
      <c r="I20" s="268"/>
      <c r="M20" s="274"/>
      <c r="N20" s="274"/>
    </row>
    <row r="21" spans="1:14" s="266" customFormat="1" x14ac:dyDescent="0.2">
      <c r="A21" s="52" t="s">
        <v>165</v>
      </c>
      <c r="B21" s="52">
        <v>4</v>
      </c>
      <c r="C21" s="52" t="s">
        <v>166</v>
      </c>
      <c r="D21" s="52" t="s">
        <v>167</v>
      </c>
      <c r="E21" s="52">
        <v>0.82699999999999996</v>
      </c>
      <c r="F21" s="52">
        <v>2586</v>
      </c>
      <c r="G21" s="52">
        <v>-4.085</v>
      </c>
      <c r="H21" s="52">
        <v>1948</v>
      </c>
      <c r="I21" s="52">
        <v>6.8159999999999998</v>
      </c>
      <c r="J21" s="53">
        <v>9.52</v>
      </c>
      <c r="K21" s="53">
        <v>40.81</v>
      </c>
      <c r="L21" s="54">
        <f t="shared" ref="L21:L22" si="5">K21/J21</f>
        <v>4.2867647058823533</v>
      </c>
      <c r="M21" s="265">
        <f t="shared" ref="M21:M22" si="6">1.0029*G21 - 0.5348</f>
        <v>-4.6316464999999996</v>
      </c>
      <c r="N21" s="265">
        <f t="shared" ref="N21:N22" si="7">0.991*I21 - 35.046</f>
        <v>-28.291343999999999</v>
      </c>
    </row>
    <row r="22" spans="1:14" s="266" customFormat="1" x14ac:dyDescent="0.2">
      <c r="A22" s="52" t="s">
        <v>168</v>
      </c>
      <c r="B22" s="52">
        <v>5</v>
      </c>
      <c r="C22" s="52" t="s">
        <v>169</v>
      </c>
      <c r="D22" s="52" t="s">
        <v>167</v>
      </c>
      <c r="E22" s="52">
        <v>1.022</v>
      </c>
      <c r="F22" s="52">
        <v>3286</v>
      </c>
      <c r="G22" s="52">
        <v>-4.0540000000000003</v>
      </c>
      <c r="H22" s="52">
        <v>2504</v>
      </c>
      <c r="I22" s="52">
        <v>6.8410000000000002</v>
      </c>
      <c r="J22" s="53">
        <v>9.52</v>
      </c>
      <c r="K22" s="53">
        <v>40.81</v>
      </c>
      <c r="L22" s="54">
        <f t="shared" si="5"/>
        <v>4.2867647058823533</v>
      </c>
      <c r="M22" s="265">
        <f t="shared" si="6"/>
        <v>-4.6005566</v>
      </c>
      <c r="N22" s="265">
        <f t="shared" si="7"/>
        <v>-28.266569</v>
      </c>
    </row>
    <row r="23" spans="1:14" x14ac:dyDescent="0.2">
      <c r="B23" s="268"/>
      <c r="C23" s="268"/>
      <c r="D23" s="268"/>
      <c r="E23" s="268"/>
      <c r="F23" s="270" t="s">
        <v>0</v>
      </c>
      <c r="G23" s="271">
        <f>AVERAGE(G21:G22)</f>
        <v>-4.0694999999999997</v>
      </c>
      <c r="I23" s="271">
        <f>AVERAGE(I21:I22)</f>
        <v>6.8285</v>
      </c>
      <c r="J23" s="271">
        <f>AVERAGE(J21:J22)</f>
        <v>9.52</v>
      </c>
      <c r="K23" s="271">
        <f>AVERAGE(K21:K22)</f>
        <v>40.81</v>
      </c>
      <c r="M23" s="273">
        <f>AVERAGE(M21:M22)</f>
        <v>-4.6161015499999998</v>
      </c>
      <c r="N23" s="273">
        <f>AVERAGE(N21:N22)</f>
        <v>-28.2789565</v>
      </c>
    </row>
    <row r="24" spans="1:14" x14ac:dyDescent="0.2">
      <c r="B24" s="268"/>
      <c r="C24" s="268"/>
      <c r="D24" s="268"/>
      <c r="E24" s="268"/>
      <c r="F24" s="270" t="s">
        <v>163</v>
      </c>
      <c r="G24" s="271">
        <f>STDEV(G21:G22)</f>
        <v>2.1920310216782757E-2</v>
      </c>
      <c r="I24" s="271">
        <f>STDEV(I21:I22)</f>
        <v>1.7677669529663941E-2</v>
      </c>
      <c r="J24" s="271">
        <f>STDEV(J21:J22)</f>
        <v>0</v>
      </c>
      <c r="K24" s="271">
        <f>STDEV(K21:K22)</f>
        <v>0</v>
      </c>
      <c r="M24" s="273">
        <f>STDEV(M21:M22)</f>
        <v>2.1983879116411333E-2</v>
      </c>
      <c r="N24" s="273">
        <f>STDEV(N21:N22)</f>
        <v>1.7518570503895454E-2</v>
      </c>
    </row>
    <row r="25" spans="1:14" x14ac:dyDescent="0.2">
      <c r="B25" s="268"/>
      <c r="C25" s="268"/>
      <c r="D25" s="268"/>
      <c r="E25" s="268"/>
    </row>
    <row r="26" spans="1:14" s="266" customFormat="1" x14ac:dyDescent="0.2">
      <c r="A26" s="52" t="s">
        <v>170</v>
      </c>
      <c r="B26" s="52">
        <v>6</v>
      </c>
      <c r="C26" s="52" t="s">
        <v>171</v>
      </c>
      <c r="D26" s="52" t="s">
        <v>172</v>
      </c>
      <c r="E26" s="52">
        <v>0.78300000000000003</v>
      </c>
      <c r="F26" s="52">
        <v>2677</v>
      </c>
      <c r="G26" s="52">
        <v>28.314</v>
      </c>
      <c r="H26" s="52">
        <v>2026</v>
      </c>
      <c r="I26" s="52">
        <v>59.966999999999999</v>
      </c>
      <c r="J26" s="53">
        <v>10.320768899999999</v>
      </c>
      <c r="K26" s="53">
        <v>44.266114399999999</v>
      </c>
      <c r="L26" s="54">
        <f t="shared" ref="L26:L27" si="8">K26/J26</f>
        <v>4.2890326126767553</v>
      </c>
      <c r="M26" s="265">
        <f>1.0029*G26 - 0.5348</f>
        <v>27.861310599999996</v>
      </c>
      <c r="N26" s="265">
        <f>0.991*I26 - 35.046</f>
        <v>24.381296999999996</v>
      </c>
    </row>
    <row r="27" spans="1:14" s="266" customFormat="1" x14ac:dyDescent="0.2">
      <c r="A27" s="52" t="s">
        <v>173</v>
      </c>
      <c r="B27" s="52">
        <v>7</v>
      </c>
      <c r="C27" s="52" t="s">
        <v>174</v>
      </c>
      <c r="D27" s="52" t="s">
        <v>172</v>
      </c>
      <c r="E27" s="52">
        <v>0.81399999999999995</v>
      </c>
      <c r="F27" s="52">
        <v>2778</v>
      </c>
      <c r="G27" s="52">
        <v>28.369</v>
      </c>
      <c r="H27" s="52">
        <v>2077</v>
      </c>
      <c r="I27" s="52">
        <v>59.927999999999997</v>
      </c>
      <c r="J27" s="53">
        <v>10.3631659</v>
      </c>
      <c r="K27" s="53">
        <v>44.383864799999998</v>
      </c>
      <c r="L27" s="54">
        <f t="shared" si="8"/>
        <v>4.2828480435693876</v>
      </c>
      <c r="M27" s="265">
        <f>1.0029*G27 - 0.5348</f>
        <v>27.916470099999998</v>
      </c>
      <c r="N27" s="265">
        <f>0.991*I27 - 35.046</f>
        <v>24.342647999999997</v>
      </c>
    </row>
    <row r="28" spans="1:14" x14ac:dyDescent="0.2">
      <c r="B28" s="268"/>
      <c r="C28" s="268"/>
      <c r="D28" s="268"/>
      <c r="E28" s="268"/>
      <c r="F28" s="270" t="s">
        <v>0</v>
      </c>
      <c r="G28" s="271">
        <f>AVERAGE(G26:G27)</f>
        <v>28.3415</v>
      </c>
      <c r="I28" s="271">
        <f>AVERAGE(I26:I27)</f>
        <v>59.947499999999998</v>
      </c>
      <c r="J28" s="271">
        <f>AVERAGE(J26:J27)</f>
        <v>10.3419674</v>
      </c>
      <c r="K28" s="271">
        <f>AVERAGE(K26:K27)</f>
        <v>44.324989599999995</v>
      </c>
      <c r="M28" s="273">
        <f>AVERAGE(M26:M27)</f>
        <v>27.888890349999997</v>
      </c>
      <c r="N28" s="273">
        <f>AVERAGE(N26:N27)</f>
        <v>24.361972499999997</v>
      </c>
    </row>
    <row r="29" spans="1:14" x14ac:dyDescent="0.2">
      <c r="B29" s="268"/>
      <c r="C29" s="268"/>
      <c r="D29" s="268"/>
      <c r="E29" s="268"/>
      <c r="F29" s="270" t="s">
        <v>163</v>
      </c>
      <c r="G29" s="271">
        <f>STDEV(G26:G27)</f>
        <v>3.8890872965259914E-2</v>
      </c>
      <c r="I29" s="271">
        <f>STDEV(I26:I27)</f>
        <v>2.7577164466276401E-2</v>
      </c>
      <c r="J29" s="271">
        <f>STDEV(J26:J27)</f>
        <v>2.9979206201966854E-2</v>
      </c>
      <c r="K29" s="271">
        <f>STDEV(K26:K27)</f>
        <v>8.3262106327427365E-2</v>
      </c>
      <c r="M29" s="273">
        <f>STDEV(M26:M27)</f>
        <v>3.90036564968608E-2</v>
      </c>
      <c r="N29" s="273">
        <f>STDEV(N26:N27)</f>
        <v>2.7328969986078512E-2</v>
      </c>
    </row>
    <row r="30" spans="1:14" x14ac:dyDescent="0.2">
      <c r="B30" s="268"/>
      <c r="C30" s="268"/>
      <c r="D30" s="268"/>
      <c r="E30" s="268"/>
    </row>
    <row r="31" spans="1:14" x14ac:dyDescent="0.2">
      <c r="B31" s="268"/>
      <c r="C31" s="268"/>
      <c r="D31" s="268"/>
    </row>
    <row r="32" spans="1:14" x14ac:dyDescent="0.2">
      <c r="C32" s="264" t="s">
        <v>175</v>
      </c>
      <c r="D32" s="268"/>
    </row>
    <row r="33" spans="2:6" x14ac:dyDescent="0.2">
      <c r="B33" s="268"/>
      <c r="C33" s="268"/>
      <c r="D33" s="268"/>
    </row>
    <row r="34" spans="2:6" x14ac:dyDescent="0.2">
      <c r="B34" s="268"/>
      <c r="C34" s="268"/>
      <c r="D34" s="264" t="s">
        <v>176</v>
      </c>
      <c r="E34" s="261" t="s">
        <v>177</v>
      </c>
    </row>
    <row r="35" spans="2:6" x14ac:dyDescent="0.2">
      <c r="B35" s="268"/>
      <c r="C35" s="268" t="s">
        <v>178</v>
      </c>
      <c r="D35" s="275">
        <f>G23</f>
        <v>-4.0694999999999997</v>
      </c>
      <c r="E35" s="276">
        <v>-4.6159999999999997</v>
      </c>
    </row>
    <row r="36" spans="2:6" x14ac:dyDescent="0.2">
      <c r="B36" s="268"/>
      <c r="C36" s="268" t="s">
        <v>179</v>
      </c>
      <c r="D36" s="275">
        <f>G28</f>
        <v>28.3415</v>
      </c>
      <c r="E36" s="276">
        <v>27.888000000000002</v>
      </c>
    </row>
    <row r="37" spans="2:6" x14ac:dyDescent="0.2">
      <c r="B37" s="268"/>
      <c r="C37" s="268"/>
      <c r="D37" s="268"/>
    </row>
    <row r="38" spans="2:6" x14ac:dyDescent="0.2">
      <c r="B38" s="268"/>
      <c r="C38" s="268"/>
      <c r="D38" s="268"/>
    </row>
    <row r="39" spans="2:6" x14ac:dyDescent="0.2">
      <c r="B39" s="268"/>
      <c r="C39" s="366" t="s">
        <v>180</v>
      </c>
      <c r="D39" s="366"/>
      <c r="E39" s="366"/>
    </row>
    <row r="40" spans="2:6" x14ac:dyDescent="0.2">
      <c r="B40" s="268"/>
      <c r="C40" s="277" t="s">
        <v>181</v>
      </c>
      <c r="D40" s="277" t="s">
        <v>182</v>
      </c>
      <c r="E40" s="278" t="s">
        <v>177</v>
      </c>
    </row>
    <row r="41" spans="2:6" x14ac:dyDescent="0.2">
      <c r="B41" s="268"/>
      <c r="C41" s="279" t="s">
        <v>183</v>
      </c>
      <c r="D41" s="280">
        <f>M16</f>
        <v>0.1010385999999999</v>
      </c>
      <c r="E41" s="281">
        <v>0.21</v>
      </c>
      <c r="F41" s="282">
        <f>ABS(E41-D41)</f>
        <v>0.1089614000000001</v>
      </c>
    </row>
    <row r="42" spans="2:6" x14ac:dyDescent="0.2">
      <c r="B42" s="268"/>
      <c r="C42" s="367" t="s">
        <v>184</v>
      </c>
      <c r="D42" s="368"/>
      <c r="E42" s="369"/>
    </row>
    <row r="43" spans="2:6" x14ac:dyDescent="0.2">
      <c r="B43" s="268"/>
      <c r="C43" s="279" t="s">
        <v>183</v>
      </c>
      <c r="D43" s="280">
        <f>J16</f>
        <v>3.2488318000000005</v>
      </c>
      <c r="E43" s="281">
        <v>3.2549999999999999</v>
      </c>
    </row>
    <row r="44" spans="2:6" x14ac:dyDescent="0.2">
      <c r="B44" s="268"/>
      <c r="C44" s="268"/>
      <c r="D44" s="268"/>
    </row>
    <row r="45" spans="2:6" x14ac:dyDescent="0.2">
      <c r="B45" s="268"/>
      <c r="C45" s="264" t="s">
        <v>185</v>
      </c>
      <c r="D45" s="268"/>
    </row>
    <row r="46" spans="2:6" x14ac:dyDescent="0.2">
      <c r="B46" s="268"/>
      <c r="C46" s="268"/>
      <c r="D46" s="268"/>
    </row>
    <row r="47" spans="2:6" x14ac:dyDescent="0.2">
      <c r="B47" s="268"/>
      <c r="C47" s="268"/>
      <c r="D47" s="264" t="s">
        <v>176</v>
      </c>
      <c r="E47" s="261" t="s">
        <v>177</v>
      </c>
    </row>
    <row r="48" spans="2:6" x14ac:dyDescent="0.2">
      <c r="B48" s="268"/>
      <c r="C48" s="268" t="s">
        <v>178</v>
      </c>
      <c r="D48" s="275">
        <f>I23</f>
        <v>6.8285</v>
      </c>
      <c r="E48" s="276">
        <v>-28.279</v>
      </c>
    </row>
    <row r="49" spans="2:13" x14ac:dyDescent="0.2">
      <c r="B49" s="268"/>
      <c r="C49" s="268" t="s">
        <v>179</v>
      </c>
      <c r="D49" s="275">
        <f>I28</f>
        <v>59.947499999999998</v>
      </c>
      <c r="E49" s="276">
        <v>24.361999999999998</v>
      </c>
    </row>
    <row r="50" spans="2:13" x14ac:dyDescent="0.2">
      <c r="C50" s="268"/>
      <c r="D50" s="268"/>
    </row>
    <row r="51" spans="2:13" x14ac:dyDescent="0.2">
      <c r="B51" s="268"/>
      <c r="C51" s="268"/>
      <c r="D51" s="268"/>
    </row>
    <row r="52" spans="2:13" x14ac:dyDescent="0.2">
      <c r="B52" s="268"/>
      <c r="C52" s="367" t="s">
        <v>180</v>
      </c>
      <c r="D52" s="368"/>
      <c r="E52" s="369"/>
    </row>
    <row r="53" spans="2:13" x14ac:dyDescent="0.2">
      <c r="B53" s="268"/>
      <c r="C53" s="277" t="s">
        <v>181</v>
      </c>
      <c r="D53" s="277" t="s">
        <v>182</v>
      </c>
      <c r="E53" s="278" t="s">
        <v>177</v>
      </c>
    </row>
    <row r="54" spans="2:13" x14ac:dyDescent="0.2">
      <c r="B54" s="268"/>
      <c r="C54" s="279" t="s">
        <v>183</v>
      </c>
      <c r="D54" s="280">
        <f>N16</f>
        <v>-27.568409500000001</v>
      </c>
      <c r="E54" s="281">
        <v>-27.52</v>
      </c>
      <c r="F54" s="282">
        <f>ABS(E54-D54)</f>
        <v>4.8409500000001771E-2</v>
      </c>
    </row>
    <row r="55" spans="2:13" x14ac:dyDescent="0.2">
      <c r="B55" s="268"/>
      <c r="C55" s="367" t="s">
        <v>184</v>
      </c>
      <c r="D55" s="368"/>
      <c r="E55" s="369"/>
    </row>
    <row r="56" spans="2:13" x14ac:dyDescent="0.2">
      <c r="B56" s="268"/>
      <c r="C56" s="279" t="s">
        <v>183</v>
      </c>
      <c r="D56" s="280">
        <f>K16</f>
        <v>41.030235875000002</v>
      </c>
      <c r="E56" s="281">
        <v>42.994999999999997</v>
      </c>
    </row>
    <row r="57" spans="2:13" x14ac:dyDescent="0.2">
      <c r="B57" s="268"/>
      <c r="C57" s="268"/>
      <c r="D57" s="268"/>
    </row>
    <row r="58" spans="2:13" x14ac:dyDescent="0.2">
      <c r="B58" s="268"/>
      <c r="C58" s="268"/>
      <c r="D58" s="268"/>
    </row>
    <row r="59" spans="2:13" x14ac:dyDescent="0.2">
      <c r="B59" s="268"/>
      <c r="C59" s="268"/>
      <c r="D59" s="268"/>
    </row>
    <row r="60" spans="2:13" x14ac:dyDescent="0.2">
      <c r="B60" s="268"/>
      <c r="C60" s="268"/>
      <c r="D60" s="268"/>
      <c r="M60" s="283"/>
    </row>
    <row r="61" spans="2:13" x14ac:dyDescent="0.2">
      <c r="B61" s="268"/>
      <c r="C61" s="268"/>
      <c r="D61" s="268"/>
    </row>
    <row r="62" spans="2:13" x14ac:dyDescent="0.2">
      <c r="B62" s="268"/>
      <c r="C62" s="268"/>
      <c r="D62" s="268"/>
    </row>
    <row r="63" spans="2:13" x14ac:dyDescent="0.2">
      <c r="B63" s="268"/>
      <c r="C63" s="268"/>
      <c r="D63" s="268"/>
    </row>
    <row r="64" spans="2:13" x14ac:dyDescent="0.2">
      <c r="B64" s="268"/>
      <c r="C64" s="268"/>
      <c r="D64" s="268"/>
    </row>
    <row r="65" spans="2:9" x14ac:dyDescent="0.2">
      <c r="B65" s="268"/>
      <c r="C65" s="268"/>
      <c r="D65" s="268"/>
    </row>
    <row r="66" spans="2:9" x14ac:dyDescent="0.2">
      <c r="B66" s="268"/>
      <c r="C66" s="268"/>
      <c r="D66" s="268"/>
    </row>
    <row r="67" spans="2:9" x14ac:dyDescent="0.2">
      <c r="B67" s="268"/>
      <c r="C67" s="268"/>
      <c r="D67" s="268"/>
    </row>
    <row r="68" spans="2:9" x14ac:dyDescent="0.2">
      <c r="B68" s="268"/>
      <c r="C68" s="268"/>
      <c r="D68" s="268"/>
    </row>
    <row r="69" spans="2:9" x14ac:dyDescent="0.2">
      <c r="B69" s="268"/>
      <c r="C69" s="268"/>
      <c r="D69" s="268"/>
    </row>
    <row r="70" spans="2:9" ht="13.5" thickBot="1" x14ac:dyDescent="0.25">
      <c r="B70" s="268"/>
      <c r="C70" s="268"/>
      <c r="D70" s="268"/>
    </row>
    <row r="71" spans="2:9" x14ac:dyDescent="0.2">
      <c r="B71" s="268"/>
      <c r="C71" s="268"/>
      <c r="D71" s="268"/>
      <c r="G71" s="284" t="s">
        <v>186</v>
      </c>
      <c r="H71" s="285"/>
      <c r="I71" s="286"/>
    </row>
    <row r="72" spans="2:9" x14ac:dyDescent="0.2">
      <c r="B72" s="268"/>
      <c r="C72" s="268"/>
      <c r="D72" s="268"/>
      <c r="G72" s="287" t="s">
        <v>187</v>
      </c>
      <c r="H72" s="288"/>
      <c r="I72" s="289"/>
    </row>
    <row r="73" spans="2:9" ht="13.5" thickBot="1" x14ac:dyDescent="0.25">
      <c r="B73" s="268"/>
      <c r="C73" s="268"/>
      <c r="D73" s="268"/>
      <c r="G73" s="290" t="s">
        <v>188</v>
      </c>
      <c r="H73" s="291" t="s">
        <v>189</v>
      </c>
      <c r="I73" s="292"/>
    </row>
    <row r="74" spans="2:9" x14ac:dyDescent="0.2">
      <c r="B74" s="268"/>
      <c r="C74" s="268"/>
      <c r="D74" s="268"/>
    </row>
    <row r="75" spans="2:9" x14ac:dyDescent="0.2">
      <c r="B75" s="268"/>
      <c r="C75" s="268"/>
      <c r="D75" s="268"/>
    </row>
    <row r="76" spans="2:9" x14ac:dyDescent="0.2">
      <c r="B76" s="268"/>
      <c r="C76" s="268"/>
      <c r="D76" s="268"/>
    </row>
    <row r="77" spans="2:9" x14ac:dyDescent="0.2">
      <c r="B77" s="268"/>
      <c r="C77" s="268"/>
      <c r="D77" s="268"/>
    </row>
    <row r="78" spans="2:9" x14ac:dyDescent="0.2">
      <c r="B78" s="268"/>
      <c r="C78" s="268"/>
      <c r="D78" s="268"/>
    </row>
    <row r="79" spans="2:9" x14ac:dyDescent="0.2">
      <c r="B79" s="268"/>
      <c r="C79" s="268"/>
      <c r="D79" s="268"/>
    </row>
    <row r="80" spans="2:9" x14ac:dyDescent="0.2">
      <c r="B80" s="268"/>
      <c r="C80" s="268"/>
      <c r="D80" s="268"/>
    </row>
    <row r="81" spans="2:4" x14ac:dyDescent="0.2">
      <c r="B81" s="268"/>
      <c r="C81" s="268"/>
      <c r="D81" s="268"/>
    </row>
    <row r="82" spans="2:4" x14ac:dyDescent="0.2">
      <c r="B82" s="268"/>
      <c r="C82" s="268"/>
      <c r="D82" s="268"/>
    </row>
    <row r="83" spans="2:4" x14ac:dyDescent="0.2">
      <c r="B83" s="268"/>
      <c r="C83" s="268"/>
      <c r="D83" s="268"/>
    </row>
    <row r="84" spans="2:4" x14ac:dyDescent="0.2">
      <c r="B84" s="268"/>
      <c r="C84" s="268"/>
      <c r="D84" s="268"/>
    </row>
    <row r="85" spans="2:4" x14ac:dyDescent="0.2">
      <c r="B85" s="268"/>
      <c r="C85" s="268"/>
      <c r="D85" s="268"/>
    </row>
    <row r="86" spans="2:4" x14ac:dyDescent="0.2">
      <c r="B86" s="268"/>
      <c r="C86" s="268"/>
      <c r="D86" s="268"/>
    </row>
    <row r="87" spans="2:4" x14ac:dyDescent="0.2">
      <c r="B87" s="268"/>
      <c r="C87" s="268"/>
      <c r="D87" s="268"/>
    </row>
    <row r="88" spans="2:4" x14ac:dyDescent="0.2">
      <c r="B88" s="268"/>
      <c r="C88" s="268"/>
      <c r="D88" s="268"/>
    </row>
    <row r="89" spans="2:4" x14ac:dyDescent="0.2">
      <c r="B89" s="268"/>
      <c r="C89" s="268"/>
      <c r="D89" s="268"/>
    </row>
    <row r="90" spans="2:4" x14ac:dyDescent="0.2">
      <c r="B90" s="268"/>
      <c r="C90" s="268"/>
      <c r="D90" s="268"/>
    </row>
    <row r="91" spans="2:4" x14ac:dyDescent="0.2">
      <c r="B91" s="268"/>
      <c r="C91" s="268"/>
      <c r="D91" s="268"/>
    </row>
    <row r="92" spans="2:4" x14ac:dyDescent="0.2">
      <c r="B92" s="268"/>
      <c r="C92" s="268"/>
      <c r="D92" s="268"/>
    </row>
    <row r="93" spans="2:4" x14ac:dyDescent="0.2">
      <c r="B93" s="268"/>
      <c r="C93" s="268"/>
      <c r="D93" s="268"/>
    </row>
    <row r="94" spans="2:4" x14ac:dyDescent="0.2">
      <c r="B94" s="268"/>
      <c r="C94" s="268"/>
      <c r="D94" s="268"/>
    </row>
    <row r="95" spans="2:4" x14ac:dyDescent="0.2">
      <c r="B95" s="268"/>
      <c r="C95" s="268"/>
      <c r="D95" s="268"/>
    </row>
    <row r="96" spans="2:4" x14ac:dyDescent="0.2">
      <c r="B96" s="268"/>
      <c r="C96" s="268"/>
      <c r="D96" s="268"/>
    </row>
    <row r="97" spans="2:8" x14ac:dyDescent="0.2">
      <c r="B97" s="268"/>
      <c r="C97" s="268"/>
      <c r="D97" s="268"/>
    </row>
    <row r="98" spans="2:8" x14ac:dyDescent="0.2">
      <c r="B98" s="268"/>
      <c r="C98" s="268"/>
      <c r="D98" s="268"/>
    </row>
    <row r="99" spans="2:8" x14ac:dyDescent="0.2">
      <c r="B99" s="268"/>
      <c r="C99" s="268"/>
      <c r="D99" s="268"/>
    </row>
    <row r="100" spans="2:8" x14ac:dyDescent="0.2">
      <c r="B100" s="268"/>
      <c r="C100" s="268"/>
      <c r="D100" s="268"/>
    </row>
    <row r="101" spans="2:8" x14ac:dyDescent="0.2">
      <c r="B101" s="268"/>
      <c r="C101" s="268"/>
      <c r="D101" s="268"/>
    </row>
    <row r="102" spans="2:8" x14ac:dyDescent="0.2">
      <c r="B102" s="268"/>
      <c r="C102" s="268"/>
      <c r="D102" s="268"/>
    </row>
    <row r="103" spans="2:8" x14ac:dyDescent="0.2">
      <c r="B103" s="268"/>
      <c r="C103" s="268"/>
      <c r="D103" s="268"/>
    </row>
    <row r="104" spans="2:8" x14ac:dyDescent="0.2">
      <c r="B104" s="268"/>
      <c r="C104" s="268"/>
      <c r="D104" s="268"/>
    </row>
    <row r="105" spans="2:8" x14ac:dyDescent="0.2">
      <c r="B105" s="268"/>
      <c r="C105" s="268"/>
      <c r="D105" s="268"/>
    </row>
    <row r="106" spans="2:8" x14ac:dyDescent="0.2">
      <c r="B106" s="268"/>
      <c r="C106" s="268"/>
      <c r="D106" s="268"/>
    </row>
    <row r="107" spans="2:8" x14ac:dyDescent="0.2">
      <c r="B107" s="268"/>
      <c r="C107" s="268"/>
      <c r="D107" s="268"/>
    </row>
    <row r="108" spans="2:8" x14ac:dyDescent="0.2">
      <c r="B108" s="268"/>
      <c r="C108" s="268"/>
      <c r="D108" s="268"/>
    </row>
    <row r="109" spans="2:8" x14ac:dyDescent="0.2">
      <c r="B109" s="268"/>
      <c r="C109" s="268"/>
      <c r="D109" s="268"/>
    </row>
    <row r="110" spans="2:8" x14ac:dyDescent="0.2">
      <c r="B110" s="268"/>
      <c r="C110" s="268"/>
      <c r="D110" s="268"/>
    </row>
    <row r="111" spans="2:8" x14ac:dyDescent="0.2">
      <c r="B111" s="268"/>
      <c r="C111" s="268"/>
      <c r="D111" s="268"/>
      <c r="G111" s="268"/>
      <c r="H111" s="268"/>
    </row>
    <row r="112" spans="2:8" x14ac:dyDescent="0.2">
      <c r="B112" s="268"/>
      <c r="C112" s="268"/>
      <c r="D112" s="268"/>
      <c r="G112" s="268"/>
      <c r="H112" s="268"/>
    </row>
    <row r="113" spans="2:8" x14ac:dyDescent="0.2">
      <c r="B113" s="268"/>
      <c r="C113" s="268"/>
      <c r="D113" s="268"/>
      <c r="G113" s="268"/>
      <c r="H113" s="268"/>
    </row>
    <row r="114" spans="2:8" x14ac:dyDescent="0.2">
      <c r="B114" s="268"/>
      <c r="C114" s="268"/>
      <c r="D114" s="268"/>
      <c r="G114" s="268"/>
      <c r="H114" s="268"/>
    </row>
    <row r="115" spans="2:8" x14ac:dyDescent="0.2">
      <c r="B115" s="268"/>
      <c r="C115" s="268"/>
      <c r="D115" s="268"/>
      <c r="G115" s="268"/>
      <c r="H115" s="268"/>
    </row>
    <row r="116" spans="2:8" x14ac:dyDescent="0.2">
      <c r="B116" s="268"/>
      <c r="C116" s="268"/>
      <c r="D116" s="268"/>
      <c r="G116" s="268"/>
      <c r="H116" s="268"/>
    </row>
    <row r="117" spans="2:8" x14ac:dyDescent="0.2">
      <c r="B117" s="268"/>
      <c r="C117" s="268"/>
      <c r="D117" s="268"/>
      <c r="G117" s="268"/>
      <c r="H117" s="268"/>
    </row>
    <row r="118" spans="2:8" x14ac:dyDescent="0.2">
      <c r="B118" s="268"/>
      <c r="C118" s="268"/>
      <c r="D118" s="268"/>
      <c r="G118" s="268"/>
      <c r="H118" s="268"/>
    </row>
    <row r="119" spans="2:8" x14ac:dyDescent="0.2">
      <c r="B119" s="268"/>
      <c r="C119" s="268"/>
      <c r="D119" s="268"/>
      <c r="G119" s="268"/>
      <c r="H119" s="268"/>
    </row>
    <row r="120" spans="2:8" x14ac:dyDescent="0.2">
      <c r="B120" s="268"/>
      <c r="C120" s="268"/>
      <c r="D120" s="268"/>
      <c r="G120" s="268"/>
      <c r="H120" s="268"/>
    </row>
    <row r="121" spans="2:8" x14ac:dyDescent="0.2">
      <c r="B121" s="268"/>
      <c r="C121" s="268"/>
      <c r="D121" s="268"/>
      <c r="G121" s="268"/>
      <c r="H121" s="268"/>
    </row>
    <row r="122" spans="2:8" x14ac:dyDescent="0.2">
      <c r="B122" s="268"/>
      <c r="C122" s="268"/>
      <c r="D122" s="268"/>
      <c r="G122" s="268"/>
      <c r="H122" s="268"/>
    </row>
    <row r="123" spans="2:8" x14ac:dyDescent="0.2">
      <c r="B123" s="268"/>
      <c r="C123" s="268"/>
      <c r="D123" s="268"/>
      <c r="G123" s="268"/>
      <c r="H123" s="268"/>
    </row>
    <row r="124" spans="2:8" x14ac:dyDescent="0.2">
      <c r="B124" s="268"/>
      <c r="C124" s="268"/>
      <c r="D124" s="268"/>
      <c r="G124" s="268"/>
      <c r="H124" s="268"/>
    </row>
    <row r="125" spans="2:8" x14ac:dyDescent="0.2">
      <c r="B125" s="268"/>
      <c r="C125" s="268"/>
      <c r="D125" s="268"/>
      <c r="G125" s="268"/>
      <c r="H125" s="268"/>
    </row>
    <row r="126" spans="2:8" x14ac:dyDescent="0.2">
      <c r="B126" s="268"/>
      <c r="C126" s="268"/>
      <c r="D126" s="268"/>
      <c r="G126" s="268"/>
      <c r="H126" s="268"/>
    </row>
    <row r="127" spans="2:8" x14ac:dyDescent="0.2">
      <c r="B127" s="268"/>
      <c r="C127" s="268"/>
      <c r="D127" s="268"/>
      <c r="G127" s="268"/>
      <c r="H127" s="268"/>
    </row>
    <row r="128" spans="2:8" x14ac:dyDescent="0.2">
      <c r="B128" s="268"/>
      <c r="C128" s="268"/>
      <c r="D128" s="268"/>
      <c r="G128" s="268"/>
      <c r="H128" s="268"/>
    </row>
    <row r="129" spans="2:8" x14ac:dyDescent="0.2">
      <c r="B129" s="268"/>
      <c r="C129" s="268"/>
      <c r="D129" s="268"/>
      <c r="G129" s="268"/>
      <c r="H129" s="268"/>
    </row>
    <row r="130" spans="2:8" x14ac:dyDescent="0.2">
      <c r="B130" s="268"/>
      <c r="C130" s="268"/>
      <c r="D130" s="268"/>
      <c r="G130" s="268"/>
      <c r="H130" s="268"/>
    </row>
    <row r="131" spans="2:8" x14ac:dyDescent="0.2">
      <c r="B131" s="268"/>
      <c r="C131" s="268"/>
      <c r="D131" s="268"/>
      <c r="G131" s="268"/>
      <c r="H131" s="268"/>
    </row>
    <row r="132" spans="2:8" x14ac:dyDescent="0.2">
      <c r="B132" s="268"/>
      <c r="C132" s="268"/>
      <c r="D132" s="268"/>
      <c r="G132" s="268"/>
      <c r="H132" s="268"/>
    </row>
    <row r="133" spans="2:8" x14ac:dyDescent="0.2">
      <c r="B133" s="268"/>
      <c r="C133" s="268"/>
      <c r="D133" s="268"/>
      <c r="G133" s="268"/>
      <c r="H133" s="268"/>
    </row>
    <row r="134" spans="2:8" x14ac:dyDescent="0.2">
      <c r="B134" s="268"/>
      <c r="C134" s="268"/>
      <c r="D134" s="268"/>
      <c r="G134" s="268"/>
      <c r="H134" s="268"/>
    </row>
    <row r="135" spans="2:8" x14ac:dyDescent="0.2">
      <c r="B135" s="268"/>
      <c r="C135" s="268"/>
      <c r="D135" s="268"/>
      <c r="G135" s="268"/>
      <c r="H135" s="268"/>
    </row>
    <row r="136" spans="2:8" x14ac:dyDescent="0.2">
      <c r="B136" s="268"/>
      <c r="C136" s="268"/>
      <c r="D136" s="268"/>
      <c r="G136" s="268"/>
      <c r="H136" s="268"/>
    </row>
    <row r="137" spans="2:8" x14ac:dyDescent="0.2">
      <c r="B137" s="268"/>
      <c r="C137" s="268"/>
      <c r="D137" s="268"/>
      <c r="G137" s="268"/>
      <c r="H137" s="268"/>
    </row>
    <row r="138" spans="2:8" x14ac:dyDescent="0.2">
      <c r="B138" s="268"/>
      <c r="C138" s="268"/>
      <c r="D138" s="268"/>
      <c r="G138" s="268"/>
      <c r="H138" s="268"/>
    </row>
    <row r="139" spans="2:8" x14ac:dyDescent="0.2">
      <c r="B139" s="268"/>
      <c r="C139" s="268"/>
      <c r="D139" s="268"/>
      <c r="G139" s="268"/>
      <c r="H139" s="268"/>
    </row>
    <row r="140" spans="2:8" x14ac:dyDescent="0.2">
      <c r="B140" s="268"/>
      <c r="C140" s="268"/>
      <c r="D140" s="268"/>
      <c r="G140" s="268"/>
      <c r="H140" s="268"/>
    </row>
    <row r="141" spans="2:8" x14ac:dyDescent="0.2">
      <c r="B141" s="268"/>
      <c r="C141" s="268"/>
      <c r="D141" s="268"/>
      <c r="G141" s="268"/>
      <c r="H141" s="268"/>
    </row>
    <row r="142" spans="2:8" x14ac:dyDescent="0.2">
      <c r="B142" s="268"/>
      <c r="C142" s="268"/>
      <c r="D142" s="268"/>
      <c r="G142" s="268"/>
      <c r="H142" s="268"/>
    </row>
    <row r="143" spans="2:8" x14ac:dyDescent="0.2">
      <c r="B143" s="268"/>
      <c r="C143" s="268"/>
      <c r="D143" s="268"/>
      <c r="G143" s="268"/>
      <c r="H143" s="268"/>
    </row>
    <row r="144" spans="2:8" x14ac:dyDescent="0.2">
      <c r="B144" s="268"/>
      <c r="C144" s="268"/>
      <c r="D144" s="268"/>
      <c r="G144" s="268"/>
      <c r="H144" s="268"/>
    </row>
    <row r="145" spans="2:8" x14ac:dyDescent="0.2">
      <c r="B145" s="268"/>
      <c r="C145" s="268"/>
      <c r="D145" s="268"/>
      <c r="G145" s="268"/>
      <c r="H145" s="268"/>
    </row>
    <row r="146" spans="2:8" x14ac:dyDescent="0.2">
      <c r="B146" s="268"/>
      <c r="C146" s="268"/>
      <c r="D146" s="268"/>
      <c r="G146" s="268"/>
      <c r="H146" s="268"/>
    </row>
    <row r="147" spans="2:8" x14ac:dyDescent="0.2">
      <c r="B147" s="268"/>
      <c r="C147" s="268"/>
      <c r="D147" s="268"/>
      <c r="G147" s="268"/>
      <c r="H147" s="268"/>
    </row>
    <row r="148" spans="2:8" x14ac:dyDescent="0.2">
      <c r="B148" s="268"/>
      <c r="C148" s="268"/>
      <c r="D148" s="268"/>
      <c r="G148" s="268"/>
      <c r="H148" s="268"/>
    </row>
    <row r="149" spans="2:8" x14ac:dyDescent="0.2">
      <c r="B149" s="268"/>
      <c r="C149" s="268"/>
      <c r="D149" s="268"/>
      <c r="G149" s="268"/>
      <c r="H149" s="268"/>
    </row>
    <row r="150" spans="2:8" x14ac:dyDescent="0.2">
      <c r="B150" s="268"/>
      <c r="C150" s="268"/>
      <c r="D150" s="268"/>
      <c r="G150" s="268"/>
      <c r="H150" s="268"/>
    </row>
    <row r="151" spans="2:8" x14ac:dyDescent="0.2">
      <c r="B151" s="268"/>
      <c r="C151" s="268"/>
      <c r="D151" s="268"/>
      <c r="G151" s="268"/>
      <c r="H151" s="268"/>
    </row>
    <row r="152" spans="2:8" x14ac:dyDescent="0.2">
      <c r="B152" s="268"/>
      <c r="C152" s="268"/>
      <c r="D152" s="268"/>
      <c r="G152" s="268"/>
      <c r="H152" s="268"/>
    </row>
    <row r="153" spans="2:8" x14ac:dyDescent="0.2">
      <c r="B153" s="268"/>
      <c r="C153" s="268"/>
      <c r="D153" s="268"/>
      <c r="G153" s="268"/>
      <c r="H153" s="268"/>
    </row>
    <row r="154" spans="2:8" x14ac:dyDescent="0.2">
      <c r="B154" s="268"/>
      <c r="C154" s="268"/>
      <c r="D154" s="268"/>
      <c r="G154" s="268"/>
      <c r="H154" s="268"/>
    </row>
    <row r="155" spans="2:8" x14ac:dyDescent="0.2">
      <c r="B155" s="268"/>
      <c r="C155" s="268"/>
      <c r="D155" s="268"/>
      <c r="G155" s="268"/>
      <c r="H155" s="268"/>
    </row>
    <row r="156" spans="2:8" x14ac:dyDescent="0.2">
      <c r="B156" s="268"/>
      <c r="C156" s="268"/>
      <c r="D156" s="268"/>
      <c r="G156" s="268"/>
      <c r="H156" s="268"/>
    </row>
    <row r="157" spans="2:8" x14ac:dyDescent="0.2">
      <c r="B157" s="268"/>
      <c r="C157" s="268"/>
      <c r="D157" s="268"/>
      <c r="G157" s="268"/>
      <c r="H157" s="268"/>
    </row>
    <row r="158" spans="2:8" x14ac:dyDescent="0.2">
      <c r="B158" s="268"/>
      <c r="C158" s="268"/>
      <c r="D158" s="268"/>
      <c r="G158" s="268"/>
      <c r="H158" s="268"/>
    </row>
    <row r="159" spans="2:8" x14ac:dyDescent="0.2">
      <c r="B159" s="268"/>
      <c r="C159" s="268"/>
      <c r="D159" s="268"/>
      <c r="G159" s="268"/>
      <c r="H159" s="268"/>
    </row>
    <row r="160" spans="2:8" x14ac:dyDescent="0.2">
      <c r="B160" s="268"/>
      <c r="C160" s="268"/>
      <c r="D160" s="268"/>
      <c r="G160" s="268"/>
      <c r="H160" s="268"/>
    </row>
    <row r="161" spans="2:8" x14ac:dyDescent="0.2">
      <c r="B161" s="268"/>
      <c r="C161" s="268"/>
      <c r="D161" s="268"/>
      <c r="G161" s="268"/>
      <c r="H161" s="268"/>
    </row>
    <row r="162" spans="2:8" x14ac:dyDescent="0.2">
      <c r="B162" s="268"/>
      <c r="C162" s="268"/>
      <c r="D162" s="268"/>
      <c r="G162" s="268"/>
      <c r="H162" s="268"/>
    </row>
    <row r="163" spans="2:8" x14ac:dyDescent="0.2">
      <c r="B163" s="268"/>
      <c r="C163" s="268"/>
      <c r="D163" s="268"/>
      <c r="G163" s="268"/>
      <c r="H163" s="268"/>
    </row>
    <row r="164" spans="2:8" x14ac:dyDescent="0.2">
      <c r="B164" s="268"/>
      <c r="C164" s="268"/>
      <c r="D164" s="268"/>
      <c r="G164" s="268"/>
      <c r="H164" s="268"/>
    </row>
    <row r="165" spans="2:8" x14ac:dyDescent="0.2">
      <c r="B165" s="268"/>
      <c r="C165" s="268"/>
      <c r="D165" s="268"/>
      <c r="G165" s="268"/>
      <c r="H165" s="268"/>
    </row>
    <row r="166" spans="2:8" x14ac:dyDescent="0.2">
      <c r="B166" s="268"/>
      <c r="C166" s="268"/>
      <c r="D166" s="268"/>
      <c r="G166" s="268"/>
      <c r="H166" s="268"/>
    </row>
    <row r="167" spans="2:8" x14ac:dyDescent="0.2">
      <c r="B167" s="268"/>
      <c r="C167" s="268"/>
      <c r="D167" s="268"/>
      <c r="G167" s="268"/>
      <c r="H167" s="268"/>
    </row>
    <row r="168" spans="2:8" x14ac:dyDescent="0.2">
      <c r="B168" s="268"/>
      <c r="C168" s="268"/>
      <c r="D168" s="268"/>
      <c r="G168" s="268"/>
      <c r="H168" s="268"/>
    </row>
    <row r="169" spans="2:8" x14ac:dyDescent="0.2">
      <c r="B169" s="268"/>
      <c r="C169" s="268"/>
      <c r="D169" s="268"/>
      <c r="G169" s="268"/>
      <c r="H169" s="268"/>
    </row>
    <row r="170" spans="2:8" x14ac:dyDescent="0.2">
      <c r="B170" s="268"/>
      <c r="C170" s="268"/>
      <c r="D170" s="268"/>
      <c r="G170" s="268"/>
      <c r="H170" s="268"/>
    </row>
    <row r="171" spans="2:8" x14ac:dyDescent="0.2">
      <c r="B171" s="268"/>
      <c r="C171" s="268"/>
      <c r="D171" s="268"/>
      <c r="G171" s="268"/>
      <c r="H171" s="268"/>
    </row>
    <row r="172" spans="2:8" x14ac:dyDescent="0.2">
      <c r="B172" s="268"/>
      <c r="C172" s="268"/>
      <c r="D172" s="268"/>
      <c r="G172" s="268"/>
      <c r="H172" s="268"/>
    </row>
    <row r="173" spans="2:8" x14ac:dyDescent="0.2">
      <c r="B173" s="268"/>
      <c r="C173" s="268"/>
      <c r="D173" s="268"/>
      <c r="G173" s="268"/>
      <c r="H173" s="268"/>
    </row>
    <row r="174" spans="2:8" x14ac:dyDescent="0.2">
      <c r="B174" s="268"/>
      <c r="C174" s="268"/>
      <c r="D174" s="268"/>
      <c r="G174" s="268"/>
      <c r="H174" s="268"/>
    </row>
    <row r="175" spans="2:8" x14ac:dyDescent="0.2">
      <c r="B175" s="268"/>
      <c r="C175" s="268"/>
      <c r="D175" s="268"/>
      <c r="G175" s="268"/>
      <c r="H175" s="268"/>
    </row>
    <row r="176" spans="2:8" x14ac:dyDescent="0.2">
      <c r="B176" s="268"/>
      <c r="C176" s="268"/>
      <c r="D176" s="268"/>
      <c r="G176" s="268"/>
      <c r="H176" s="268"/>
    </row>
    <row r="177" spans="2:8" x14ac:dyDescent="0.2">
      <c r="B177" s="268"/>
      <c r="C177" s="268"/>
      <c r="D177" s="268"/>
      <c r="G177" s="268"/>
      <c r="H177" s="268"/>
    </row>
    <row r="178" spans="2:8" x14ac:dyDescent="0.2">
      <c r="B178" s="268"/>
      <c r="C178" s="268"/>
      <c r="D178" s="268"/>
      <c r="G178" s="268"/>
      <c r="H178" s="268"/>
    </row>
    <row r="179" spans="2:8" x14ac:dyDescent="0.2">
      <c r="B179" s="268"/>
      <c r="C179" s="268"/>
      <c r="D179" s="268"/>
      <c r="G179" s="268"/>
      <c r="H179" s="268"/>
    </row>
    <row r="180" spans="2:8" x14ac:dyDescent="0.2">
      <c r="B180" s="268"/>
      <c r="C180" s="268"/>
      <c r="D180" s="268"/>
      <c r="G180" s="268"/>
      <c r="H180" s="268"/>
    </row>
    <row r="181" spans="2:8" x14ac:dyDescent="0.2">
      <c r="B181" s="268"/>
      <c r="C181" s="268"/>
      <c r="D181" s="268"/>
      <c r="G181" s="268"/>
      <c r="H181" s="268"/>
    </row>
    <row r="182" spans="2:8" x14ac:dyDescent="0.2">
      <c r="B182" s="268"/>
      <c r="C182" s="268"/>
      <c r="D182" s="268"/>
      <c r="G182" s="268"/>
      <c r="H182" s="268"/>
    </row>
    <row r="183" spans="2:8" x14ac:dyDescent="0.2">
      <c r="B183" s="268"/>
      <c r="C183" s="268"/>
      <c r="D183" s="268"/>
      <c r="G183" s="268"/>
      <c r="H183" s="268"/>
    </row>
    <row r="184" spans="2:8" x14ac:dyDescent="0.2">
      <c r="B184" s="268"/>
      <c r="C184" s="268"/>
      <c r="D184" s="268"/>
      <c r="G184" s="268"/>
      <c r="H184" s="268"/>
    </row>
    <row r="185" spans="2:8" x14ac:dyDescent="0.2">
      <c r="B185" s="268"/>
      <c r="C185" s="268"/>
      <c r="D185" s="268"/>
      <c r="G185" s="268"/>
      <c r="H185" s="268"/>
    </row>
    <row r="186" spans="2:8" x14ac:dyDescent="0.2">
      <c r="B186" s="268"/>
      <c r="C186" s="268"/>
      <c r="D186" s="268"/>
      <c r="G186" s="268"/>
      <c r="H186" s="268"/>
    </row>
    <row r="187" spans="2:8" x14ac:dyDescent="0.2">
      <c r="B187" s="268"/>
      <c r="C187" s="268"/>
      <c r="D187" s="268"/>
      <c r="G187" s="268"/>
      <c r="H187" s="268"/>
    </row>
    <row r="188" spans="2:8" x14ac:dyDescent="0.2">
      <c r="B188" s="268"/>
      <c r="C188" s="268"/>
      <c r="D188" s="268"/>
      <c r="G188" s="268"/>
      <c r="H188" s="268"/>
    </row>
    <row r="189" spans="2:8" x14ac:dyDescent="0.2">
      <c r="B189" s="268"/>
      <c r="C189" s="268"/>
      <c r="D189" s="268"/>
      <c r="G189" s="268"/>
      <c r="H189" s="268"/>
    </row>
    <row r="190" spans="2:8" x14ac:dyDescent="0.2">
      <c r="B190" s="268"/>
      <c r="C190" s="268"/>
      <c r="D190" s="268"/>
      <c r="G190" s="268"/>
      <c r="H190" s="268"/>
    </row>
    <row r="191" spans="2:8" x14ac:dyDescent="0.2">
      <c r="B191" s="268"/>
      <c r="C191" s="268"/>
      <c r="D191" s="268"/>
      <c r="G191" s="268"/>
      <c r="H191" s="268"/>
    </row>
    <row r="192" spans="2:8" x14ac:dyDescent="0.2">
      <c r="B192" s="268"/>
      <c r="C192" s="268"/>
      <c r="D192" s="268"/>
      <c r="G192" s="268"/>
      <c r="H192" s="268"/>
    </row>
    <row r="193" spans="2:8" x14ac:dyDescent="0.2">
      <c r="B193" s="268"/>
      <c r="C193" s="268"/>
      <c r="D193" s="268"/>
      <c r="G193" s="268"/>
      <c r="H193" s="268"/>
    </row>
    <row r="194" spans="2:8" x14ac:dyDescent="0.2">
      <c r="B194" s="268"/>
      <c r="C194" s="268"/>
      <c r="D194" s="268"/>
      <c r="G194" s="268"/>
      <c r="H194" s="268"/>
    </row>
    <row r="195" spans="2:8" x14ac:dyDescent="0.2">
      <c r="B195" s="268"/>
      <c r="C195" s="268"/>
      <c r="D195" s="268"/>
      <c r="G195" s="268"/>
      <c r="H195" s="268"/>
    </row>
    <row r="196" spans="2:8" x14ac:dyDescent="0.2">
      <c r="B196" s="268"/>
      <c r="C196" s="268"/>
      <c r="D196" s="268"/>
      <c r="G196" s="268"/>
      <c r="H196" s="268"/>
    </row>
    <row r="197" spans="2:8" x14ac:dyDescent="0.2">
      <c r="B197" s="268"/>
      <c r="C197" s="268"/>
      <c r="D197" s="268"/>
      <c r="G197" s="268"/>
      <c r="H197" s="268"/>
    </row>
    <row r="198" spans="2:8" x14ac:dyDescent="0.2">
      <c r="B198" s="268"/>
      <c r="C198" s="268"/>
      <c r="D198" s="268"/>
      <c r="G198" s="268"/>
      <c r="H198" s="268"/>
    </row>
    <row r="199" spans="2:8" x14ac:dyDescent="0.2">
      <c r="B199" s="268"/>
      <c r="C199" s="268"/>
      <c r="D199" s="268"/>
      <c r="G199" s="268"/>
      <c r="H199" s="268"/>
    </row>
    <row r="200" spans="2:8" x14ac:dyDescent="0.2">
      <c r="B200" s="268"/>
      <c r="C200" s="268"/>
      <c r="D200" s="268"/>
      <c r="G200" s="268"/>
      <c r="H200" s="268"/>
    </row>
    <row r="201" spans="2:8" x14ac:dyDescent="0.2">
      <c r="B201" s="268"/>
      <c r="C201" s="268"/>
      <c r="D201" s="268"/>
      <c r="G201" s="268"/>
      <c r="H201" s="268"/>
    </row>
    <row r="202" spans="2:8" x14ac:dyDescent="0.2">
      <c r="B202" s="268"/>
      <c r="C202" s="268"/>
      <c r="D202" s="268"/>
      <c r="G202" s="268"/>
      <c r="H202" s="268"/>
    </row>
    <row r="203" spans="2:8" x14ac:dyDescent="0.2">
      <c r="B203" s="268"/>
      <c r="C203" s="268"/>
      <c r="D203" s="268"/>
      <c r="G203" s="268"/>
      <c r="H203" s="268"/>
    </row>
    <row r="204" spans="2:8" x14ac:dyDescent="0.2">
      <c r="B204" s="268"/>
      <c r="C204" s="268"/>
      <c r="D204" s="268"/>
      <c r="G204" s="268"/>
      <c r="H204" s="268"/>
    </row>
    <row r="205" spans="2:8" x14ac:dyDescent="0.2">
      <c r="B205" s="268"/>
      <c r="C205" s="268"/>
      <c r="D205" s="268"/>
      <c r="G205" s="268"/>
      <c r="H205" s="268"/>
    </row>
    <row r="206" spans="2:8" x14ac:dyDescent="0.2">
      <c r="B206" s="268"/>
      <c r="C206" s="268"/>
      <c r="D206" s="268"/>
      <c r="G206" s="268"/>
      <c r="H206" s="268"/>
    </row>
    <row r="207" spans="2:8" x14ac:dyDescent="0.2">
      <c r="B207" s="268"/>
      <c r="C207" s="268"/>
      <c r="D207" s="268"/>
      <c r="G207" s="268"/>
      <c r="H207" s="268"/>
    </row>
    <row r="208" spans="2:8" x14ac:dyDescent="0.2">
      <c r="B208" s="268"/>
      <c r="C208" s="268"/>
      <c r="D208" s="268"/>
      <c r="G208" s="268"/>
      <c r="H208" s="268"/>
    </row>
    <row r="209" spans="2:8" x14ac:dyDescent="0.2">
      <c r="B209" s="268"/>
      <c r="C209" s="268"/>
      <c r="D209" s="268"/>
      <c r="G209" s="268"/>
      <c r="H209" s="268"/>
    </row>
    <row r="210" spans="2:8" x14ac:dyDescent="0.2">
      <c r="B210" s="268"/>
      <c r="C210" s="268"/>
      <c r="D210" s="268"/>
      <c r="G210" s="268"/>
      <c r="H210" s="268"/>
    </row>
    <row r="211" spans="2:8" x14ac:dyDescent="0.2">
      <c r="B211" s="268"/>
      <c r="C211" s="268"/>
      <c r="D211" s="268"/>
      <c r="G211" s="268"/>
      <c r="H211" s="268"/>
    </row>
    <row r="212" spans="2:8" x14ac:dyDescent="0.2">
      <c r="B212" s="268"/>
      <c r="C212" s="268"/>
      <c r="D212" s="268"/>
      <c r="G212" s="268"/>
      <c r="H212" s="268"/>
    </row>
    <row r="213" spans="2:8" x14ac:dyDescent="0.2">
      <c r="B213" s="268"/>
      <c r="C213" s="268"/>
      <c r="D213" s="268"/>
      <c r="G213" s="268"/>
      <c r="H213" s="268"/>
    </row>
    <row r="214" spans="2:8" x14ac:dyDescent="0.2">
      <c r="B214" s="268"/>
      <c r="C214" s="268"/>
      <c r="D214" s="268"/>
      <c r="G214" s="268"/>
      <c r="H214" s="268"/>
    </row>
    <row r="215" spans="2:8" x14ac:dyDescent="0.2">
      <c r="B215" s="268"/>
      <c r="C215" s="268"/>
      <c r="D215" s="268"/>
      <c r="G215" s="268"/>
      <c r="H215" s="268"/>
    </row>
    <row r="216" spans="2:8" x14ac:dyDescent="0.2">
      <c r="B216" s="268"/>
      <c r="C216" s="268"/>
      <c r="D216" s="268"/>
      <c r="G216" s="268"/>
      <c r="H216" s="268"/>
    </row>
    <row r="217" spans="2:8" x14ac:dyDescent="0.2">
      <c r="B217" s="268"/>
      <c r="C217" s="268"/>
      <c r="D217" s="268"/>
      <c r="G217" s="268"/>
      <c r="H217" s="268"/>
    </row>
    <row r="218" spans="2:8" x14ac:dyDescent="0.2">
      <c r="B218" s="268"/>
      <c r="C218" s="268"/>
      <c r="D218" s="268"/>
      <c r="G218" s="268"/>
      <c r="H218" s="268"/>
    </row>
    <row r="219" spans="2:8" x14ac:dyDescent="0.2">
      <c r="B219" s="268"/>
      <c r="C219" s="268"/>
      <c r="D219" s="268"/>
      <c r="G219" s="268"/>
      <c r="H219" s="268"/>
    </row>
    <row r="220" spans="2:8" x14ac:dyDescent="0.2">
      <c r="B220" s="268"/>
      <c r="C220" s="268"/>
      <c r="D220" s="268"/>
      <c r="G220" s="268"/>
      <c r="H220" s="268"/>
    </row>
    <row r="221" spans="2:8" x14ac:dyDescent="0.2">
      <c r="B221" s="268"/>
      <c r="C221" s="268"/>
      <c r="D221" s="268"/>
      <c r="G221" s="268"/>
      <c r="H221" s="268"/>
    </row>
    <row r="222" spans="2:8" x14ac:dyDescent="0.2">
      <c r="B222" s="268"/>
      <c r="C222" s="268"/>
      <c r="D222" s="268"/>
      <c r="G222" s="268"/>
      <c r="H222" s="268"/>
    </row>
    <row r="223" spans="2:8" x14ac:dyDescent="0.2">
      <c r="B223" s="268"/>
      <c r="C223" s="268"/>
      <c r="D223" s="268"/>
      <c r="G223" s="268"/>
      <c r="H223" s="268"/>
    </row>
    <row r="224" spans="2:8" x14ac:dyDescent="0.2">
      <c r="B224" s="268"/>
      <c r="C224" s="268"/>
      <c r="D224" s="268"/>
      <c r="G224" s="268"/>
      <c r="H224" s="268"/>
    </row>
    <row r="225" spans="2:8" x14ac:dyDescent="0.2">
      <c r="B225" s="268"/>
      <c r="C225" s="268"/>
      <c r="D225" s="268"/>
      <c r="G225" s="268"/>
      <c r="H225" s="268"/>
    </row>
    <row r="226" spans="2:8" x14ac:dyDescent="0.2">
      <c r="B226" s="268"/>
      <c r="C226" s="268"/>
      <c r="D226" s="268"/>
      <c r="G226" s="268"/>
      <c r="H226" s="268"/>
    </row>
    <row r="227" spans="2:8" x14ac:dyDescent="0.2">
      <c r="B227" s="268"/>
      <c r="C227" s="268"/>
      <c r="D227" s="268"/>
      <c r="G227" s="268"/>
      <c r="H227" s="268"/>
    </row>
    <row r="228" spans="2:8" x14ac:dyDescent="0.2">
      <c r="B228" s="268"/>
      <c r="C228" s="268"/>
      <c r="D228" s="268"/>
      <c r="G228" s="268"/>
      <c r="H228" s="268"/>
    </row>
    <row r="229" spans="2:8" x14ac:dyDescent="0.2">
      <c r="B229" s="268"/>
      <c r="C229" s="268"/>
      <c r="D229" s="268"/>
      <c r="G229" s="268"/>
      <c r="H229" s="268"/>
    </row>
    <row r="230" spans="2:8" x14ac:dyDescent="0.2">
      <c r="B230" s="268"/>
      <c r="C230" s="268"/>
      <c r="D230" s="268"/>
      <c r="G230" s="268"/>
      <c r="H230" s="268"/>
    </row>
    <row r="231" spans="2:8" x14ac:dyDescent="0.2">
      <c r="B231" s="268"/>
      <c r="C231" s="268"/>
      <c r="D231" s="268"/>
      <c r="G231" s="268"/>
      <c r="H231" s="268"/>
    </row>
    <row r="232" spans="2:8" x14ac:dyDescent="0.2">
      <c r="B232" s="268"/>
      <c r="C232" s="268"/>
      <c r="D232" s="268"/>
      <c r="G232" s="268"/>
      <c r="H232" s="268"/>
    </row>
    <row r="233" spans="2:8" x14ac:dyDescent="0.2">
      <c r="B233" s="268"/>
      <c r="C233" s="268"/>
      <c r="D233" s="268"/>
      <c r="G233" s="268"/>
      <c r="H233" s="268"/>
    </row>
    <row r="234" spans="2:8" x14ac:dyDescent="0.2">
      <c r="B234" s="268"/>
      <c r="C234" s="268"/>
      <c r="D234" s="268"/>
      <c r="G234" s="268"/>
      <c r="H234" s="268"/>
    </row>
    <row r="235" spans="2:8" x14ac:dyDescent="0.2">
      <c r="B235" s="268"/>
      <c r="C235" s="268"/>
      <c r="D235" s="268"/>
      <c r="G235" s="268"/>
      <c r="H235" s="268"/>
    </row>
    <row r="236" spans="2:8" x14ac:dyDescent="0.2">
      <c r="B236" s="268"/>
      <c r="C236" s="268"/>
      <c r="D236" s="268"/>
      <c r="G236" s="268"/>
      <c r="H236" s="268"/>
    </row>
    <row r="237" spans="2:8" x14ac:dyDescent="0.2">
      <c r="B237" s="268"/>
      <c r="C237" s="268"/>
      <c r="D237" s="268"/>
      <c r="G237" s="268"/>
      <c r="H237" s="268"/>
    </row>
    <row r="238" spans="2:8" x14ac:dyDescent="0.2">
      <c r="B238" s="268"/>
      <c r="C238" s="268"/>
      <c r="D238" s="268"/>
      <c r="G238" s="268"/>
      <c r="H238" s="268"/>
    </row>
    <row r="239" spans="2:8" x14ac:dyDescent="0.2">
      <c r="B239" s="268"/>
      <c r="C239" s="268"/>
      <c r="D239" s="268"/>
      <c r="G239" s="268"/>
      <c r="H239" s="268"/>
    </row>
    <row r="240" spans="2:8" x14ac:dyDescent="0.2">
      <c r="B240" s="268"/>
      <c r="C240" s="268"/>
      <c r="D240" s="268"/>
      <c r="G240" s="268"/>
      <c r="H240" s="268"/>
    </row>
    <row r="241" spans="2:8" x14ac:dyDescent="0.2">
      <c r="B241" s="268"/>
      <c r="C241" s="268"/>
      <c r="D241" s="268"/>
      <c r="G241" s="268"/>
      <c r="H241" s="268"/>
    </row>
    <row r="242" spans="2:8" x14ac:dyDescent="0.2">
      <c r="B242" s="268"/>
      <c r="C242" s="268"/>
      <c r="D242" s="268"/>
      <c r="G242" s="268"/>
      <c r="H242" s="268"/>
    </row>
    <row r="243" spans="2:8" x14ac:dyDescent="0.2">
      <c r="B243" s="268"/>
      <c r="C243" s="268"/>
      <c r="D243" s="268"/>
      <c r="G243" s="268"/>
      <c r="H243" s="268"/>
    </row>
    <row r="244" spans="2:8" x14ac:dyDescent="0.2">
      <c r="B244" s="268"/>
      <c r="C244" s="268"/>
      <c r="D244" s="268"/>
      <c r="G244" s="268"/>
      <c r="H244" s="268"/>
    </row>
    <row r="245" spans="2:8" x14ac:dyDescent="0.2">
      <c r="B245" s="268"/>
      <c r="C245" s="268"/>
      <c r="D245" s="268"/>
      <c r="G245" s="268"/>
      <c r="H245" s="268"/>
    </row>
    <row r="246" spans="2:8" x14ac:dyDescent="0.2">
      <c r="B246" s="268"/>
      <c r="C246" s="268"/>
      <c r="D246" s="268"/>
      <c r="G246" s="268"/>
      <c r="H246" s="268"/>
    </row>
    <row r="247" spans="2:8" x14ac:dyDescent="0.2">
      <c r="B247" s="268"/>
      <c r="C247" s="268"/>
      <c r="D247" s="268"/>
      <c r="G247" s="268"/>
      <c r="H247" s="268"/>
    </row>
    <row r="248" spans="2:8" x14ac:dyDescent="0.2">
      <c r="B248" s="268"/>
      <c r="C248" s="268"/>
      <c r="D248" s="268"/>
      <c r="G248" s="268"/>
      <c r="H248" s="268"/>
    </row>
    <row r="249" spans="2:8" x14ac:dyDescent="0.2">
      <c r="B249" s="268"/>
      <c r="C249" s="268"/>
      <c r="D249" s="268"/>
      <c r="G249" s="268"/>
      <c r="H249" s="268"/>
    </row>
    <row r="250" spans="2:8" x14ac:dyDescent="0.2">
      <c r="B250" s="268"/>
      <c r="C250" s="268"/>
      <c r="D250" s="268"/>
      <c r="G250" s="268"/>
      <c r="H250" s="268"/>
    </row>
    <row r="251" spans="2:8" x14ac:dyDescent="0.2">
      <c r="B251" s="268"/>
      <c r="C251" s="268"/>
      <c r="D251" s="268"/>
      <c r="G251" s="268"/>
      <c r="H251" s="268"/>
    </row>
    <row r="252" spans="2:8" x14ac:dyDescent="0.2">
      <c r="B252" s="268"/>
      <c r="C252" s="268"/>
      <c r="D252" s="268"/>
      <c r="G252" s="268"/>
      <c r="H252" s="268"/>
    </row>
    <row r="253" spans="2:8" x14ac:dyDescent="0.2">
      <c r="B253" s="268"/>
      <c r="C253" s="268"/>
      <c r="D253" s="268"/>
      <c r="G253" s="268"/>
      <c r="H253" s="268"/>
    </row>
    <row r="254" spans="2:8" x14ac:dyDescent="0.2">
      <c r="B254" s="268"/>
      <c r="C254" s="268"/>
      <c r="D254" s="268"/>
      <c r="G254" s="268"/>
      <c r="H254" s="268"/>
    </row>
    <row r="255" spans="2:8" x14ac:dyDescent="0.2">
      <c r="B255" s="268"/>
      <c r="C255" s="268"/>
      <c r="D255" s="268"/>
      <c r="G255" s="268"/>
      <c r="H255" s="268"/>
    </row>
    <row r="256" spans="2:8" x14ac:dyDescent="0.2">
      <c r="B256" s="268"/>
      <c r="C256" s="268"/>
      <c r="D256" s="268"/>
      <c r="G256" s="268"/>
      <c r="H256" s="268"/>
    </row>
    <row r="257" spans="2:8" x14ac:dyDescent="0.2">
      <c r="B257" s="268"/>
      <c r="C257" s="268"/>
      <c r="D257" s="268"/>
      <c r="G257" s="268"/>
      <c r="H257" s="268"/>
    </row>
    <row r="258" spans="2:8" x14ac:dyDescent="0.2">
      <c r="B258" s="268"/>
      <c r="C258" s="268"/>
      <c r="D258" s="268"/>
      <c r="G258" s="268"/>
      <c r="H258" s="268"/>
    </row>
    <row r="259" spans="2:8" x14ac:dyDescent="0.2">
      <c r="B259" s="268"/>
      <c r="C259" s="268"/>
      <c r="D259" s="268"/>
      <c r="G259" s="268"/>
      <c r="H259" s="268"/>
    </row>
    <row r="260" spans="2:8" x14ac:dyDescent="0.2">
      <c r="B260" s="268"/>
      <c r="C260" s="268"/>
      <c r="D260" s="268"/>
      <c r="G260" s="268"/>
      <c r="H260" s="268"/>
    </row>
    <row r="261" spans="2:8" x14ac:dyDescent="0.2">
      <c r="B261" s="268"/>
      <c r="C261" s="268"/>
      <c r="D261" s="268"/>
      <c r="G261" s="268"/>
      <c r="H261" s="268"/>
    </row>
    <row r="262" spans="2:8" x14ac:dyDescent="0.2">
      <c r="B262" s="268"/>
      <c r="C262" s="268"/>
      <c r="D262" s="268"/>
      <c r="G262" s="268"/>
      <c r="H262" s="268"/>
    </row>
    <row r="263" spans="2:8" x14ac:dyDescent="0.2">
      <c r="B263" s="268"/>
      <c r="C263" s="268"/>
      <c r="D263" s="268"/>
      <c r="G263" s="268"/>
      <c r="H263" s="268"/>
    </row>
    <row r="264" spans="2:8" x14ac:dyDescent="0.2">
      <c r="B264" s="268"/>
      <c r="C264" s="268"/>
      <c r="D264" s="268"/>
      <c r="G264" s="268"/>
      <c r="H264" s="268"/>
    </row>
    <row r="265" spans="2:8" x14ac:dyDescent="0.2">
      <c r="B265" s="268"/>
      <c r="C265" s="268"/>
      <c r="D265" s="268"/>
      <c r="G265" s="268"/>
      <c r="H265" s="268"/>
    </row>
    <row r="266" spans="2:8" x14ac:dyDescent="0.2">
      <c r="B266" s="268"/>
      <c r="C266" s="268"/>
      <c r="D266" s="268"/>
      <c r="G266" s="268"/>
      <c r="H266" s="268"/>
    </row>
    <row r="267" spans="2:8" x14ac:dyDescent="0.2">
      <c r="B267" s="268"/>
      <c r="C267" s="268"/>
      <c r="D267" s="268"/>
      <c r="G267" s="268"/>
      <c r="H267" s="268"/>
    </row>
    <row r="268" spans="2:8" x14ac:dyDescent="0.2">
      <c r="B268" s="268"/>
      <c r="C268" s="268"/>
      <c r="D268" s="268"/>
      <c r="G268" s="268"/>
      <c r="H268" s="268"/>
    </row>
    <row r="269" spans="2:8" x14ac:dyDescent="0.2">
      <c r="B269" s="268"/>
      <c r="C269" s="268"/>
      <c r="D269" s="268"/>
      <c r="G269" s="268"/>
      <c r="H269" s="268"/>
    </row>
    <row r="270" spans="2:8" x14ac:dyDescent="0.2">
      <c r="B270" s="268"/>
      <c r="C270" s="268"/>
      <c r="D270" s="268"/>
      <c r="G270" s="268"/>
      <c r="H270" s="268"/>
    </row>
    <row r="271" spans="2:8" x14ac:dyDescent="0.2">
      <c r="B271" s="268"/>
      <c r="C271" s="268"/>
      <c r="D271" s="268"/>
      <c r="G271" s="268"/>
      <c r="H271" s="268"/>
    </row>
    <row r="272" spans="2:8" x14ac:dyDescent="0.2">
      <c r="B272" s="268"/>
      <c r="C272" s="268"/>
      <c r="D272" s="268"/>
      <c r="G272" s="268"/>
      <c r="H272" s="268"/>
    </row>
    <row r="273" spans="2:8" x14ac:dyDescent="0.2">
      <c r="B273" s="268"/>
      <c r="C273" s="268"/>
      <c r="D273" s="268"/>
      <c r="G273" s="268"/>
      <c r="H273" s="268"/>
    </row>
    <row r="274" spans="2:8" x14ac:dyDescent="0.2">
      <c r="B274" s="268"/>
      <c r="C274" s="268"/>
      <c r="D274" s="268"/>
      <c r="G274" s="268"/>
      <c r="H274" s="268"/>
    </row>
    <row r="275" spans="2:8" x14ac:dyDescent="0.2">
      <c r="B275" s="268"/>
      <c r="C275" s="268"/>
      <c r="D275" s="268"/>
      <c r="G275" s="268"/>
      <c r="H275" s="268"/>
    </row>
    <row r="276" spans="2:8" x14ac:dyDescent="0.2">
      <c r="B276" s="268"/>
      <c r="C276" s="268"/>
      <c r="D276" s="268"/>
      <c r="G276" s="268"/>
      <c r="H276" s="268"/>
    </row>
    <row r="277" spans="2:8" x14ac:dyDescent="0.2">
      <c r="B277" s="268"/>
      <c r="C277" s="268"/>
      <c r="D277" s="268"/>
      <c r="G277" s="268"/>
      <c r="H277" s="268"/>
    </row>
    <row r="278" spans="2:8" x14ac:dyDescent="0.2">
      <c r="B278" s="268"/>
      <c r="C278" s="268"/>
      <c r="D278" s="268"/>
      <c r="G278" s="268"/>
      <c r="H278" s="268"/>
    </row>
    <row r="279" spans="2:8" x14ac:dyDescent="0.2">
      <c r="B279" s="268"/>
      <c r="G279" s="268"/>
      <c r="H279" s="268"/>
    </row>
    <row r="280" spans="2:8" x14ac:dyDescent="0.2">
      <c r="B280" s="268"/>
      <c r="G280" s="268"/>
      <c r="H280" s="268"/>
    </row>
    <row r="281" spans="2:8" x14ac:dyDescent="0.2">
      <c r="B281" s="268"/>
      <c r="G281" s="268"/>
      <c r="H281" s="268"/>
    </row>
    <row r="282" spans="2:8" x14ac:dyDescent="0.2">
      <c r="B282" s="268"/>
      <c r="G282" s="268"/>
      <c r="H282" s="268"/>
    </row>
    <row r="283" spans="2:8" x14ac:dyDescent="0.2">
      <c r="B283" s="268"/>
      <c r="G283" s="268"/>
      <c r="H283" s="268"/>
    </row>
    <row r="284" spans="2:8" x14ac:dyDescent="0.2">
      <c r="B284" s="268"/>
      <c r="G284" s="268"/>
      <c r="H284" s="268"/>
    </row>
    <row r="285" spans="2:8" x14ac:dyDescent="0.2">
      <c r="B285" s="268"/>
      <c r="G285" s="268"/>
      <c r="H285" s="268"/>
    </row>
    <row r="286" spans="2:8" x14ac:dyDescent="0.2">
      <c r="B286" s="268"/>
      <c r="G286" s="268"/>
      <c r="H286" s="268"/>
    </row>
    <row r="287" spans="2:8" x14ac:dyDescent="0.2">
      <c r="B287" s="268"/>
      <c r="G287" s="268"/>
      <c r="H287" s="268"/>
    </row>
    <row r="288" spans="2:8" x14ac:dyDescent="0.2">
      <c r="B288" s="268"/>
      <c r="G288" s="268"/>
      <c r="H288" s="268"/>
    </row>
    <row r="289" spans="2:8" x14ac:dyDescent="0.2">
      <c r="B289" s="268"/>
      <c r="G289" s="268"/>
      <c r="H289" s="268"/>
    </row>
    <row r="290" spans="2:8" x14ac:dyDescent="0.2">
      <c r="B290" s="268"/>
      <c r="G290" s="268"/>
      <c r="H290" s="268"/>
    </row>
    <row r="291" spans="2:8" x14ac:dyDescent="0.2">
      <c r="B291" s="268"/>
      <c r="G291" s="268"/>
      <c r="H291" s="268"/>
    </row>
    <row r="292" spans="2:8" x14ac:dyDescent="0.2">
      <c r="B292" s="268"/>
      <c r="G292" s="268"/>
      <c r="H292" s="268"/>
    </row>
    <row r="293" spans="2:8" x14ac:dyDescent="0.2">
      <c r="B293" s="268"/>
      <c r="G293" s="268"/>
      <c r="H293" s="268"/>
    </row>
    <row r="294" spans="2:8" x14ac:dyDescent="0.2">
      <c r="B294" s="268"/>
      <c r="G294" s="268"/>
      <c r="H294" s="268"/>
    </row>
    <row r="295" spans="2:8" x14ac:dyDescent="0.2">
      <c r="B295" s="268"/>
      <c r="G295" s="268"/>
      <c r="H295" s="268"/>
    </row>
    <row r="296" spans="2:8" x14ac:dyDescent="0.2">
      <c r="B296" s="268"/>
      <c r="G296" s="268"/>
      <c r="H296" s="268"/>
    </row>
    <row r="297" spans="2:8" x14ac:dyDescent="0.2">
      <c r="B297" s="268"/>
      <c r="G297" s="268"/>
      <c r="H297" s="268"/>
    </row>
    <row r="298" spans="2:8" x14ac:dyDescent="0.2">
      <c r="B298" s="268"/>
      <c r="G298" s="268"/>
      <c r="H298" s="268"/>
    </row>
  </sheetData>
  <mergeCells count="4">
    <mergeCell ref="C39:E39"/>
    <mergeCell ref="C42:E42"/>
    <mergeCell ref="C52:E52"/>
    <mergeCell ref="C55:E55"/>
  </mergeCells>
  <conditionalFormatting sqref="F41">
    <cfRule type="cellIs" dxfId="1" priority="2" stopIfTrue="1" operator="greaterThan">
      <formula>0.4</formula>
    </cfRule>
  </conditionalFormatting>
  <conditionalFormatting sqref="F54">
    <cfRule type="cellIs" dxfId="0" priority="1" stopIfTrue="1" operator="greaterThan">
      <formula>0.3</formula>
    </cfRule>
  </conditionalFormatting>
  <pageMargins left="0.75" right="0.75" top="1" bottom="1" header="0.5" footer="0.5"/>
  <pageSetup orientation="portrait"/>
  <headerFooter alignWithMargins="0">
    <oddHeader>&amp;A</oddHeader>
    <oddFooter>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9"/>
  <sheetViews>
    <sheetView workbookViewId="0">
      <selection activeCell="N27" sqref="N27"/>
    </sheetView>
  </sheetViews>
  <sheetFormatPr defaultColWidth="8.85546875" defaultRowHeight="12.75" x14ac:dyDescent="0.2"/>
  <cols>
    <col min="1" max="16384" width="8.85546875" style="266"/>
  </cols>
  <sheetData>
    <row r="1" spans="1:25" x14ac:dyDescent="0.2">
      <c r="A1" s="52" t="s">
        <v>190</v>
      </c>
      <c r="B1" s="52" t="s">
        <v>191</v>
      </c>
      <c r="C1" s="52" t="s">
        <v>28</v>
      </c>
      <c r="D1" s="52" t="s">
        <v>121</v>
      </c>
      <c r="E1" s="52" t="s">
        <v>192</v>
      </c>
      <c r="F1" s="52" t="s">
        <v>122</v>
      </c>
      <c r="G1" s="52" t="s">
        <v>193</v>
      </c>
      <c r="H1" s="52" t="s">
        <v>123</v>
      </c>
      <c r="I1" s="52" t="s">
        <v>194</v>
      </c>
      <c r="J1" s="52" t="s">
        <v>125</v>
      </c>
      <c r="K1" s="52" t="s">
        <v>195</v>
      </c>
      <c r="L1" s="52" t="s">
        <v>196</v>
      </c>
      <c r="M1" s="52" t="s">
        <v>197</v>
      </c>
      <c r="N1" s="52" t="s">
        <v>198</v>
      </c>
      <c r="O1" s="52" t="s">
        <v>199</v>
      </c>
      <c r="P1" s="52" t="s">
        <v>200</v>
      </c>
      <c r="Q1" s="52" t="s">
        <v>201</v>
      </c>
      <c r="R1" s="52" t="s">
        <v>202</v>
      </c>
      <c r="S1" s="52" t="s">
        <v>203</v>
      </c>
      <c r="T1" s="52" t="s">
        <v>204</v>
      </c>
      <c r="U1" s="52" t="s">
        <v>205</v>
      </c>
      <c r="V1" s="52" t="s">
        <v>206</v>
      </c>
      <c r="W1" s="52" t="s">
        <v>207</v>
      </c>
      <c r="X1" s="52" t="s">
        <v>208</v>
      </c>
      <c r="Y1" s="52" t="s">
        <v>209</v>
      </c>
    </row>
    <row r="2" spans="1:25" x14ac:dyDescent="0.2">
      <c r="A2" s="52" t="s">
        <v>210</v>
      </c>
      <c r="B2" s="52">
        <v>1</v>
      </c>
      <c r="C2" s="52" t="s">
        <v>211</v>
      </c>
      <c r="D2" s="52" t="s">
        <v>167</v>
      </c>
      <c r="E2" s="52" t="s">
        <v>212</v>
      </c>
      <c r="F2" s="52">
        <v>0.77600000000000002</v>
      </c>
      <c r="G2" s="52">
        <v>1</v>
      </c>
      <c r="H2" s="52">
        <v>3522</v>
      </c>
      <c r="I2" s="52">
        <v>-1.2E-2</v>
      </c>
      <c r="L2" s="52">
        <v>11.27055</v>
      </c>
      <c r="M2" s="52">
        <v>69.519000000000005</v>
      </c>
      <c r="N2" s="52">
        <v>68.981999999999999</v>
      </c>
      <c r="O2" s="52" t="s">
        <v>213</v>
      </c>
      <c r="P2" s="52" t="s">
        <v>214</v>
      </c>
      <c r="Q2" s="52" t="s">
        <v>215</v>
      </c>
      <c r="W2" s="52">
        <v>0.36646800000000002</v>
      </c>
      <c r="Y2" s="52">
        <v>0.72840300000000002</v>
      </c>
    </row>
    <row r="3" spans="1:25" x14ac:dyDescent="0.2">
      <c r="A3" s="52" t="s">
        <v>210</v>
      </c>
      <c r="B3" s="52">
        <v>1</v>
      </c>
      <c r="C3" s="52" t="s">
        <v>211</v>
      </c>
      <c r="D3" s="52" t="s">
        <v>167</v>
      </c>
      <c r="E3" s="52" t="s">
        <v>212</v>
      </c>
      <c r="F3" s="52">
        <v>0.77600000000000002</v>
      </c>
      <c r="G3" s="52">
        <v>2</v>
      </c>
      <c r="H3" s="52">
        <v>3520</v>
      </c>
      <c r="I3" s="52">
        <v>0</v>
      </c>
      <c r="L3" s="52">
        <v>11.262430999999999</v>
      </c>
      <c r="M3" s="52">
        <v>69.47</v>
      </c>
      <c r="N3" s="52">
        <v>68.933000000000007</v>
      </c>
      <c r="O3" s="52" t="s">
        <v>216</v>
      </c>
      <c r="P3" s="52" t="s">
        <v>214</v>
      </c>
      <c r="Q3" s="52" t="s">
        <v>217</v>
      </c>
      <c r="W3" s="52">
        <v>0.36647200000000002</v>
      </c>
      <c r="Y3" s="52">
        <v>0.72841140000000004</v>
      </c>
    </row>
    <row r="4" spans="1:25" x14ac:dyDescent="0.2">
      <c r="A4" s="52" t="s">
        <v>210</v>
      </c>
      <c r="B4" s="52">
        <v>1</v>
      </c>
      <c r="C4" s="52" t="s">
        <v>211</v>
      </c>
      <c r="D4" s="52" t="s">
        <v>167</v>
      </c>
      <c r="E4" s="52" t="s">
        <v>212</v>
      </c>
      <c r="F4" s="52">
        <v>0.77600000000000002</v>
      </c>
      <c r="G4" s="52">
        <v>3</v>
      </c>
      <c r="H4" s="52">
        <v>2372</v>
      </c>
      <c r="I4" s="52">
        <v>-4.016</v>
      </c>
      <c r="L4" s="52">
        <v>9.5982687000000002</v>
      </c>
      <c r="M4" s="52">
        <v>59.261000000000003</v>
      </c>
      <c r="N4" s="52">
        <v>58.802999999999997</v>
      </c>
      <c r="O4" s="52" t="s">
        <v>216</v>
      </c>
      <c r="P4" s="52" t="s">
        <v>218</v>
      </c>
      <c r="Q4" s="52" t="s">
        <v>219</v>
      </c>
      <c r="W4" s="52">
        <v>0.365006</v>
      </c>
      <c r="Y4" s="52">
        <v>0.72548599999999996</v>
      </c>
    </row>
    <row r="5" spans="1:25" x14ac:dyDescent="0.2">
      <c r="A5" s="52" t="s">
        <v>210</v>
      </c>
      <c r="B5" s="52">
        <v>1</v>
      </c>
      <c r="C5" s="52" t="s">
        <v>211</v>
      </c>
      <c r="D5" s="52" t="s">
        <v>167</v>
      </c>
      <c r="E5" s="52" t="s">
        <v>212</v>
      </c>
      <c r="F5" s="52">
        <v>0.77600000000000002</v>
      </c>
      <c r="G5" s="52">
        <v>4</v>
      </c>
      <c r="J5" s="52">
        <v>1836</v>
      </c>
      <c r="K5" s="52">
        <v>6.8559999999999999</v>
      </c>
      <c r="L5" s="52">
        <v>43.308914399999999</v>
      </c>
      <c r="M5" s="52">
        <v>50.283000000000001</v>
      </c>
      <c r="R5" s="52">
        <v>49.5</v>
      </c>
      <c r="S5" s="52" t="s">
        <v>220</v>
      </c>
      <c r="T5" s="52" t="s">
        <v>221</v>
      </c>
      <c r="U5" s="52" t="s">
        <v>222</v>
      </c>
      <c r="V5" s="52">
        <v>1.1131549999999999</v>
      </c>
      <c r="X5" s="52">
        <v>1.1580899</v>
      </c>
    </row>
    <row r="6" spans="1:25" x14ac:dyDescent="0.2">
      <c r="A6" s="52" t="s">
        <v>210</v>
      </c>
      <c r="B6" s="52">
        <v>1</v>
      </c>
      <c r="C6" s="52" t="s">
        <v>211</v>
      </c>
      <c r="D6" s="52" t="s">
        <v>167</v>
      </c>
      <c r="E6" s="52" t="s">
        <v>212</v>
      </c>
      <c r="F6" s="52">
        <v>0.77600000000000002</v>
      </c>
      <c r="G6" s="52">
        <v>5</v>
      </c>
      <c r="J6" s="52">
        <v>4102</v>
      </c>
      <c r="K6" s="52">
        <v>0.17599999999999999</v>
      </c>
      <c r="L6" s="52">
        <v>68.637445400000004</v>
      </c>
      <c r="M6" s="52">
        <v>81.061999999999998</v>
      </c>
      <c r="R6" s="52">
        <v>79.811000000000007</v>
      </c>
      <c r="S6" s="52" t="s">
        <v>223</v>
      </c>
      <c r="T6" s="52" t="s">
        <v>224</v>
      </c>
      <c r="U6" s="52" t="s">
        <v>225</v>
      </c>
      <c r="V6" s="52">
        <v>1.1058509999999999</v>
      </c>
      <c r="X6" s="52">
        <v>1.1502218</v>
      </c>
    </row>
    <row r="7" spans="1:25" x14ac:dyDescent="0.2">
      <c r="A7" s="52" t="s">
        <v>210</v>
      </c>
      <c r="B7" s="52">
        <v>1</v>
      </c>
      <c r="C7" s="52" t="s">
        <v>211</v>
      </c>
      <c r="D7" s="52" t="s">
        <v>167</v>
      </c>
      <c r="E7" s="52" t="s">
        <v>212</v>
      </c>
      <c r="F7" s="52">
        <v>0.77600000000000002</v>
      </c>
      <c r="G7" s="52">
        <v>6</v>
      </c>
      <c r="J7" s="52">
        <v>4100</v>
      </c>
      <c r="K7" s="52">
        <v>0</v>
      </c>
      <c r="L7" s="52">
        <v>68.769945800000002</v>
      </c>
      <c r="M7" s="52">
        <v>81.225999999999999</v>
      </c>
      <c r="R7" s="52">
        <v>79.972999999999999</v>
      </c>
      <c r="S7" s="52" t="s">
        <v>226</v>
      </c>
      <c r="T7" s="52" t="s">
        <v>227</v>
      </c>
      <c r="U7" s="52" t="s">
        <v>228</v>
      </c>
      <c r="V7" s="52">
        <v>1.1056589999999999</v>
      </c>
      <c r="X7" s="52">
        <v>1.1500166000000001</v>
      </c>
    </row>
    <row r="8" spans="1:25" x14ac:dyDescent="0.2">
      <c r="A8" s="52" t="s">
        <v>229</v>
      </c>
      <c r="B8" s="52">
        <v>2</v>
      </c>
      <c r="C8" s="52" t="s">
        <v>230</v>
      </c>
      <c r="D8" s="52" t="s">
        <v>167</v>
      </c>
      <c r="E8" s="52" t="s">
        <v>187</v>
      </c>
      <c r="F8" s="52">
        <v>0.78600000000000003</v>
      </c>
      <c r="G8" s="52">
        <v>1</v>
      </c>
      <c r="H8" s="52">
        <v>3523</v>
      </c>
      <c r="I8" s="52">
        <v>8.0000000000000002E-3</v>
      </c>
      <c r="L8" s="52">
        <v>11.127371</v>
      </c>
      <c r="M8" s="52">
        <v>69.521000000000001</v>
      </c>
      <c r="N8" s="52">
        <v>68.983999999999995</v>
      </c>
      <c r="O8" s="52" t="s">
        <v>231</v>
      </c>
      <c r="P8" s="52" t="s">
        <v>232</v>
      </c>
      <c r="Q8" s="52" t="s">
        <v>233</v>
      </c>
      <c r="W8" s="52">
        <v>0.366475</v>
      </c>
      <c r="Y8" s="52">
        <v>0.72850170000000003</v>
      </c>
    </row>
    <row r="9" spans="1:25" x14ac:dyDescent="0.2">
      <c r="A9" s="52" t="s">
        <v>229</v>
      </c>
      <c r="B9" s="52">
        <v>2</v>
      </c>
      <c r="C9" s="52" t="s">
        <v>230</v>
      </c>
      <c r="D9" s="52" t="s">
        <v>167</v>
      </c>
      <c r="E9" s="52" t="s">
        <v>187</v>
      </c>
      <c r="F9" s="52">
        <v>0.78600000000000003</v>
      </c>
      <c r="G9" s="52">
        <v>2</v>
      </c>
      <c r="H9" s="52">
        <v>3523</v>
      </c>
      <c r="I9" s="52">
        <v>0</v>
      </c>
      <c r="L9" s="52">
        <v>11.122779700000001</v>
      </c>
      <c r="M9" s="52">
        <v>69.492000000000004</v>
      </c>
      <c r="N9" s="52">
        <v>68.956000000000003</v>
      </c>
      <c r="O9" s="52" t="s">
        <v>234</v>
      </c>
      <c r="P9" s="52" t="s">
        <v>235</v>
      </c>
      <c r="Q9" s="52" t="s">
        <v>236</v>
      </c>
      <c r="W9" s="52">
        <v>0.36647200000000002</v>
      </c>
      <c r="Y9" s="52">
        <v>0.72849549999999996</v>
      </c>
    </row>
    <row r="10" spans="1:25" x14ac:dyDescent="0.2">
      <c r="A10" s="52" t="s">
        <v>229</v>
      </c>
      <c r="B10" s="52">
        <v>2</v>
      </c>
      <c r="C10" s="52" t="s">
        <v>230</v>
      </c>
      <c r="D10" s="52" t="s">
        <v>167</v>
      </c>
      <c r="E10" s="52" t="s">
        <v>187</v>
      </c>
      <c r="F10" s="52">
        <v>0.78600000000000003</v>
      </c>
      <c r="G10" s="52">
        <v>3</v>
      </c>
      <c r="H10" s="52">
        <v>2444</v>
      </c>
      <c r="I10" s="52">
        <v>-3.964</v>
      </c>
      <c r="L10" s="52">
        <v>9.5733312000000002</v>
      </c>
      <c r="M10" s="52">
        <v>59.865000000000002</v>
      </c>
      <c r="N10" s="52">
        <v>59.402000000000001</v>
      </c>
      <c r="O10" s="52" t="s">
        <v>234</v>
      </c>
      <c r="P10" s="52" t="s">
        <v>235</v>
      </c>
      <c r="Q10" s="52" t="s">
        <v>237</v>
      </c>
      <c r="W10" s="52">
        <v>0.36502499999999999</v>
      </c>
      <c r="Y10" s="52">
        <v>0.72560769999999997</v>
      </c>
    </row>
    <row r="11" spans="1:25" x14ac:dyDescent="0.2">
      <c r="A11" s="52" t="s">
        <v>229</v>
      </c>
      <c r="B11" s="52">
        <v>2</v>
      </c>
      <c r="C11" s="52" t="s">
        <v>230</v>
      </c>
      <c r="D11" s="52" t="s">
        <v>167</v>
      </c>
      <c r="E11" s="52" t="s">
        <v>187</v>
      </c>
      <c r="F11" s="52">
        <v>0.78600000000000003</v>
      </c>
      <c r="G11" s="52">
        <v>4</v>
      </c>
      <c r="J11" s="52">
        <v>1889</v>
      </c>
      <c r="K11" s="52">
        <v>6.83</v>
      </c>
      <c r="L11" s="52">
        <v>43.1439825</v>
      </c>
      <c r="M11" s="52">
        <v>50.75</v>
      </c>
      <c r="R11" s="52">
        <v>49.959000000000003</v>
      </c>
      <c r="S11" s="52" t="s">
        <v>238</v>
      </c>
      <c r="T11" s="52" t="s">
        <v>239</v>
      </c>
      <c r="U11" s="52" t="s">
        <v>240</v>
      </c>
      <c r="V11" s="52">
        <v>1.1131260000000001</v>
      </c>
      <c r="X11" s="52">
        <v>1.1589590000000001</v>
      </c>
    </row>
    <row r="12" spans="1:25" x14ac:dyDescent="0.2">
      <c r="A12" s="52" t="s">
        <v>229</v>
      </c>
      <c r="B12" s="52">
        <v>2</v>
      </c>
      <c r="C12" s="52" t="s">
        <v>230</v>
      </c>
      <c r="D12" s="52" t="s">
        <v>167</v>
      </c>
      <c r="E12" s="52" t="s">
        <v>187</v>
      </c>
      <c r="F12" s="52">
        <v>0.78600000000000003</v>
      </c>
      <c r="G12" s="52">
        <v>5</v>
      </c>
      <c r="J12" s="52">
        <v>4099</v>
      </c>
      <c r="K12" s="52">
        <v>0.17199999999999999</v>
      </c>
      <c r="L12" s="52">
        <v>67.776674200000002</v>
      </c>
      <c r="M12" s="52">
        <v>81.076999999999998</v>
      </c>
      <c r="R12" s="52">
        <v>79.825999999999993</v>
      </c>
      <c r="S12" s="52" t="s">
        <v>223</v>
      </c>
      <c r="T12" s="52" t="s">
        <v>241</v>
      </c>
      <c r="U12" s="52" t="s">
        <v>225</v>
      </c>
      <c r="V12" s="52">
        <v>1.105847</v>
      </c>
      <c r="X12" s="52">
        <v>1.1510967999999999</v>
      </c>
    </row>
    <row r="13" spans="1:25" x14ac:dyDescent="0.2">
      <c r="A13" s="52" t="s">
        <v>229</v>
      </c>
      <c r="B13" s="52">
        <v>2</v>
      </c>
      <c r="C13" s="52" t="s">
        <v>230</v>
      </c>
      <c r="D13" s="52" t="s">
        <v>167</v>
      </c>
      <c r="E13" s="52" t="s">
        <v>187</v>
      </c>
      <c r="F13" s="52">
        <v>0.78600000000000003</v>
      </c>
      <c r="G13" s="52">
        <v>6</v>
      </c>
      <c r="J13" s="52">
        <v>4100</v>
      </c>
      <c r="K13" s="52">
        <v>0</v>
      </c>
      <c r="L13" s="52">
        <v>67.861593999999997</v>
      </c>
      <c r="M13" s="52">
        <v>81.183999999999997</v>
      </c>
      <c r="R13" s="52">
        <v>79.930999999999997</v>
      </c>
      <c r="S13" s="52" t="s">
        <v>226</v>
      </c>
      <c r="T13" s="52" t="s">
        <v>227</v>
      </c>
      <c r="U13" s="52" t="s">
        <v>228</v>
      </c>
      <c r="V13" s="52">
        <v>1.1056589999999999</v>
      </c>
      <c r="X13" s="52">
        <v>1.1508954</v>
      </c>
    </row>
    <row r="14" spans="1:25" x14ac:dyDescent="0.2">
      <c r="A14" s="52" t="s">
        <v>242</v>
      </c>
      <c r="B14" s="52">
        <v>3</v>
      </c>
      <c r="C14" s="52" t="s">
        <v>243</v>
      </c>
      <c r="D14" s="52" t="s">
        <v>167</v>
      </c>
      <c r="E14" s="52" t="s">
        <v>244</v>
      </c>
      <c r="F14" s="52">
        <v>0.434</v>
      </c>
      <c r="G14" s="52">
        <v>1</v>
      </c>
      <c r="H14" s="52">
        <v>3524</v>
      </c>
      <c r="I14" s="52">
        <v>3.6999999999999998E-2</v>
      </c>
      <c r="M14" s="52">
        <v>69.477999999999994</v>
      </c>
      <c r="N14" s="52">
        <v>68.941000000000003</v>
      </c>
      <c r="O14" s="52" t="s">
        <v>245</v>
      </c>
      <c r="P14" s="52" t="s">
        <v>246</v>
      </c>
      <c r="Q14" s="52" t="s">
        <v>247</v>
      </c>
      <c r="W14" s="52">
        <v>0.36648500000000001</v>
      </c>
      <c r="Y14" s="52">
        <v>0.7285355</v>
      </c>
    </row>
    <row r="15" spans="1:25" x14ac:dyDescent="0.2">
      <c r="A15" s="52" t="s">
        <v>242</v>
      </c>
      <c r="B15" s="52">
        <v>3</v>
      </c>
      <c r="C15" s="52" t="s">
        <v>243</v>
      </c>
      <c r="D15" s="52" t="s">
        <v>167</v>
      </c>
      <c r="E15" s="52" t="s">
        <v>244</v>
      </c>
      <c r="F15" s="52">
        <v>0.434</v>
      </c>
      <c r="G15" s="52">
        <v>2</v>
      </c>
      <c r="H15" s="52">
        <v>3522</v>
      </c>
      <c r="I15" s="52">
        <v>0</v>
      </c>
      <c r="M15" s="52">
        <v>69.460999999999999</v>
      </c>
      <c r="N15" s="52">
        <v>68.924000000000007</v>
      </c>
      <c r="O15" s="52" t="s">
        <v>245</v>
      </c>
      <c r="P15" s="52" t="s">
        <v>232</v>
      </c>
      <c r="Q15" s="52" t="s">
        <v>248</v>
      </c>
      <c r="W15" s="52">
        <v>0.36647200000000002</v>
      </c>
      <c r="Y15" s="52">
        <v>0.72850890000000001</v>
      </c>
    </row>
    <row r="16" spans="1:25" x14ac:dyDescent="0.2">
      <c r="A16" s="52" t="s">
        <v>242</v>
      </c>
      <c r="B16" s="52">
        <v>3</v>
      </c>
      <c r="C16" s="52" t="s">
        <v>243</v>
      </c>
      <c r="D16" s="52" t="s">
        <v>167</v>
      </c>
      <c r="E16" s="52" t="s">
        <v>244</v>
      </c>
      <c r="F16" s="52">
        <v>0.434</v>
      </c>
      <c r="G16" s="52">
        <v>3</v>
      </c>
      <c r="H16" s="52">
        <v>1312</v>
      </c>
      <c r="I16" s="52">
        <v>-4.0620000000000003</v>
      </c>
      <c r="L16" s="52">
        <v>9.52</v>
      </c>
      <c r="M16" s="52">
        <v>33.305</v>
      </c>
      <c r="N16" s="52">
        <v>33.049999999999997</v>
      </c>
      <c r="O16" s="52" t="s">
        <v>245</v>
      </c>
      <c r="P16" s="52" t="s">
        <v>249</v>
      </c>
      <c r="Q16" s="52" t="s">
        <v>250</v>
      </c>
      <c r="W16" s="52">
        <v>0.36498900000000001</v>
      </c>
      <c r="Y16" s="52">
        <v>0.72554949999999996</v>
      </c>
    </row>
    <row r="17" spans="1:25" x14ac:dyDescent="0.2">
      <c r="A17" s="52" t="s">
        <v>242</v>
      </c>
      <c r="B17" s="52">
        <v>3</v>
      </c>
      <c r="C17" s="52" t="s">
        <v>243</v>
      </c>
      <c r="D17" s="52" t="s">
        <v>167</v>
      </c>
      <c r="E17" s="52" t="s">
        <v>244</v>
      </c>
      <c r="F17" s="52">
        <v>0.434</v>
      </c>
      <c r="G17" s="52">
        <v>4</v>
      </c>
      <c r="J17" s="52">
        <v>987</v>
      </c>
      <c r="K17" s="52">
        <v>6.9109999999999996</v>
      </c>
      <c r="L17" s="52">
        <v>40.81</v>
      </c>
      <c r="M17" s="52">
        <v>27.672999999999998</v>
      </c>
      <c r="R17" s="52">
        <v>27.241</v>
      </c>
      <c r="S17" s="52" t="s">
        <v>238</v>
      </c>
      <c r="T17" s="52" t="s">
        <v>251</v>
      </c>
      <c r="U17" s="52" t="s">
        <v>252</v>
      </c>
      <c r="V17" s="52">
        <v>1.1132139999999999</v>
      </c>
      <c r="X17" s="52">
        <v>1.1594338</v>
      </c>
    </row>
    <row r="18" spans="1:25" x14ac:dyDescent="0.2">
      <c r="A18" s="52" t="s">
        <v>242</v>
      </c>
      <c r="B18" s="52">
        <v>3</v>
      </c>
      <c r="C18" s="52" t="s">
        <v>243</v>
      </c>
      <c r="D18" s="52" t="s">
        <v>167</v>
      </c>
      <c r="E18" s="52" t="s">
        <v>244</v>
      </c>
      <c r="F18" s="52">
        <v>0.434</v>
      </c>
      <c r="G18" s="52">
        <v>5</v>
      </c>
      <c r="J18" s="52">
        <v>4100</v>
      </c>
      <c r="K18" s="52">
        <v>0.153</v>
      </c>
      <c r="M18" s="52">
        <v>81.045000000000002</v>
      </c>
      <c r="R18" s="52">
        <v>79.793999999999997</v>
      </c>
      <c r="S18" s="52" t="s">
        <v>253</v>
      </c>
      <c r="T18" s="52" t="s">
        <v>254</v>
      </c>
      <c r="U18" s="52" t="s">
        <v>255</v>
      </c>
      <c r="V18" s="52">
        <v>1.105826</v>
      </c>
      <c r="X18" s="52">
        <v>1.1514070999999999</v>
      </c>
    </row>
    <row r="19" spans="1:25" x14ac:dyDescent="0.2">
      <c r="A19" s="52" t="s">
        <v>242</v>
      </c>
      <c r="B19" s="52">
        <v>3</v>
      </c>
      <c r="C19" s="52" t="s">
        <v>243</v>
      </c>
      <c r="D19" s="52" t="s">
        <v>167</v>
      </c>
      <c r="E19" s="52" t="s">
        <v>244</v>
      </c>
      <c r="F19" s="52">
        <v>0.434</v>
      </c>
      <c r="G19" s="52">
        <v>6</v>
      </c>
      <c r="J19" s="52">
        <v>4102</v>
      </c>
      <c r="K19" s="52">
        <v>0</v>
      </c>
      <c r="M19" s="52">
        <v>81.254999999999995</v>
      </c>
      <c r="R19" s="52">
        <v>80.001000000000005</v>
      </c>
      <c r="S19" s="52" t="s">
        <v>256</v>
      </c>
      <c r="T19" s="52" t="s">
        <v>257</v>
      </c>
      <c r="U19" s="52" t="s">
        <v>258</v>
      </c>
      <c r="V19" s="52">
        <v>1.1056589999999999</v>
      </c>
      <c r="X19" s="52">
        <v>1.1512260999999999</v>
      </c>
    </row>
    <row r="20" spans="1:25" x14ac:dyDescent="0.2">
      <c r="A20" s="52" t="s">
        <v>165</v>
      </c>
      <c r="B20" s="52">
        <v>4</v>
      </c>
      <c r="C20" s="52" t="s">
        <v>166</v>
      </c>
      <c r="D20" s="52" t="s">
        <v>167</v>
      </c>
      <c r="E20" s="52" t="s">
        <v>259</v>
      </c>
      <c r="F20" s="52">
        <v>0.82699999999999996</v>
      </c>
      <c r="G20" s="52">
        <v>1</v>
      </c>
      <c r="H20" s="52">
        <v>3524</v>
      </c>
      <c r="I20" s="52">
        <v>-3.0000000000000001E-3</v>
      </c>
      <c r="M20" s="52">
        <v>69.542000000000002</v>
      </c>
      <c r="N20" s="52">
        <v>69.004999999999995</v>
      </c>
      <c r="O20" s="52" t="s">
        <v>245</v>
      </c>
      <c r="P20" s="52" t="s">
        <v>246</v>
      </c>
      <c r="Q20" s="52" t="s">
        <v>260</v>
      </c>
      <c r="W20" s="52">
        <v>0.36647099999999999</v>
      </c>
      <c r="Y20" s="52">
        <v>0.72853670000000004</v>
      </c>
    </row>
    <row r="21" spans="1:25" x14ac:dyDescent="0.2">
      <c r="A21" s="52" t="s">
        <v>165</v>
      </c>
      <c r="B21" s="52">
        <v>4</v>
      </c>
      <c r="C21" s="52" t="s">
        <v>166</v>
      </c>
      <c r="D21" s="52" t="s">
        <v>167</v>
      </c>
      <c r="E21" s="52" t="s">
        <v>259</v>
      </c>
      <c r="F21" s="52">
        <v>0.82699999999999996</v>
      </c>
      <c r="G21" s="52">
        <v>2</v>
      </c>
      <c r="H21" s="52">
        <v>3523</v>
      </c>
      <c r="I21" s="52">
        <v>0</v>
      </c>
      <c r="M21" s="52">
        <v>69.453000000000003</v>
      </c>
      <c r="N21" s="52">
        <v>68.917000000000002</v>
      </c>
      <c r="O21" s="52" t="s">
        <v>231</v>
      </c>
      <c r="P21" s="52" t="s">
        <v>232</v>
      </c>
      <c r="Q21" s="52" t="s">
        <v>261</v>
      </c>
      <c r="W21" s="52">
        <v>0.36647200000000002</v>
      </c>
      <c r="Y21" s="52">
        <v>0.72853880000000004</v>
      </c>
    </row>
    <row r="22" spans="1:25" x14ac:dyDescent="0.2">
      <c r="A22" s="52" t="s">
        <v>165</v>
      </c>
      <c r="B22" s="52">
        <v>4</v>
      </c>
      <c r="C22" s="52" t="s">
        <v>166</v>
      </c>
      <c r="D22" s="52" t="s">
        <v>167</v>
      </c>
      <c r="E22" s="52" t="s">
        <v>259</v>
      </c>
      <c r="F22" s="52">
        <v>0.82699999999999996</v>
      </c>
      <c r="G22" s="52">
        <v>3</v>
      </c>
      <c r="H22" s="52">
        <v>2586</v>
      </c>
      <c r="I22" s="52">
        <v>-4.085</v>
      </c>
      <c r="L22" s="52">
        <v>9.52</v>
      </c>
      <c r="M22" s="52">
        <v>63.238999999999997</v>
      </c>
      <c r="N22" s="52">
        <v>62.75</v>
      </c>
      <c r="O22" s="52" t="s">
        <v>245</v>
      </c>
      <c r="P22" s="52" t="s">
        <v>232</v>
      </c>
      <c r="Q22" s="52" t="s">
        <v>262</v>
      </c>
      <c r="W22" s="52">
        <v>0.36498000000000003</v>
      </c>
      <c r="Y22" s="52">
        <v>0.7255625</v>
      </c>
    </row>
    <row r="23" spans="1:25" x14ac:dyDescent="0.2">
      <c r="A23" s="52" t="s">
        <v>165</v>
      </c>
      <c r="B23" s="52">
        <v>4</v>
      </c>
      <c r="C23" s="52" t="s">
        <v>166</v>
      </c>
      <c r="D23" s="52" t="s">
        <v>167</v>
      </c>
      <c r="E23" s="52" t="s">
        <v>259</v>
      </c>
      <c r="F23" s="52">
        <v>0.82699999999999996</v>
      </c>
      <c r="G23" s="52">
        <v>4</v>
      </c>
      <c r="J23" s="52">
        <v>1948</v>
      </c>
      <c r="K23" s="52">
        <v>6.8159999999999998</v>
      </c>
      <c r="L23" s="52">
        <v>40.81</v>
      </c>
      <c r="M23" s="52">
        <v>53.48</v>
      </c>
      <c r="R23" s="52">
        <v>52.645000000000003</v>
      </c>
      <c r="S23" s="52" t="s">
        <v>238</v>
      </c>
      <c r="T23" s="52" t="s">
        <v>251</v>
      </c>
      <c r="U23" s="52" t="s">
        <v>240</v>
      </c>
      <c r="V23" s="52">
        <v>1.113111</v>
      </c>
      <c r="X23" s="52">
        <v>1.1594640000000001</v>
      </c>
    </row>
    <row r="24" spans="1:25" x14ac:dyDescent="0.2">
      <c r="A24" s="52" t="s">
        <v>165</v>
      </c>
      <c r="B24" s="52">
        <v>4</v>
      </c>
      <c r="C24" s="52" t="s">
        <v>166</v>
      </c>
      <c r="D24" s="52" t="s">
        <v>167</v>
      </c>
      <c r="E24" s="52" t="s">
        <v>259</v>
      </c>
      <c r="F24" s="52">
        <v>0.82699999999999996</v>
      </c>
      <c r="G24" s="52">
        <v>5</v>
      </c>
      <c r="J24" s="52">
        <v>4100</v>
      </c>
      <c r="K24" s="52">
        <v>0.19</v>
      </c>
      <c r="M24" s="52">
        <v>81.025999999999996</v>
      </c>
      <c r="R24" s="52">
        <v>79.775000000000006</v>
      </c>
      <c r="S24" s="52" t="s">
        <v>263</v>
      </c>
      <c r="T24" s="52" t="s">
        <v>264</v>
      </c>
      <c r="U24" s="52" t="s">
        <v>265</v>
      </c>
      <c r="V24" s="52">
        <v>1.1058669999999999</v>
      </c>
      <c r="X24" s="52">
        <v>1.1515603999999999</v>
      </c>
    </row>
    <row r="25" spans="1:25" x14ac:dyDescent="0.2">
      <c r="A25" s="52" t="s">
        <v>165</v>
      </c>
      <c r="B25" s="52">
        <v>4</v>
      </c>
      <c r="C25" s="52" t="s">
        <v>166</v>
      </c>
      <c r="D25" s="52" t="s">
        <v>167</v>
      </c>
      <c r="E25" s="52" t="s">
        <v>259</v>
      </c>
      <c r="F25" s="52">
        <v>0.82699999999999996</v>
      </c>
      <c r="G25" s="52">
        <v>6</v>
      </c>
      <c r="J25" s="52">
        <v>4101</v>
      </c>
      <c r="K25" s="52">
        <v>0</v>
      </c>
      <c r="M25" s="52">
        <v>81.183999999999997</v>
      </c>
      <c r="R25" s="52">
        <v>79.930999999999997</v>
      </c>
      <c r="S25" s="52" t="s">
        <v>266</v>
      </c>
      <c r="T25" s="52" t="s">
        <v>267</v>
      </c>
      <c r="U25" s="52" t="s">
        <v>268</v>
      </c>
      <c r="V25" s="52">
        <v>1.1056589999999999</v>
      </c>
      <c r="X25" s="52">
        <v>1.1513367999999999</v>
      </c>
    </row>
    <row r="26" spans="1:25" x14ac:dyDescent="0.2">
      <c r="A26" s="52" t="s">
        <v>168</v>
      </c>
      <c r="B26" s="52">
        <v>5</v>
      </c>
      <c r="C26" s="52" t="s">
        <v>169</v>
      </c>
      <c r="D26" s="52" t="s">
        <v>167</v>
      </c>
      <c r="E26" s="52" t="s">
        <v>269</v>
      </c>
      <c r="F26" s="52">
        <v>1.022</v>
      </c>
      <c r="G26" s="52">
        <v>1</v>
      </c>
      <c r="H26" s="52">
        <v>3520</v>
      </c>
      <c r="I26" s="52">
        <v>1.2999999999999999E-2</v>
      </c>
      <c r="M26" s="52">
        <v>69.463999999999999</v>
      </c>
      <c r="N26" s="52">
        <v>68.927999999999997</v>
      </c>
      <c r="O26" s="52" t="s">
        <v>270</v>
      </c>
      <c r="P26" s="52" t="s">
        <v>271</v>
      </c>
      <c r="Q26" s="52" t="s">
        <v>272</v>
      </c>
      <c r="W26" s="52">
        <v>0.366477</v>
      </c>
      <c r="Y26" s="52">
        <v>0.72853869999999998</v>
      </c>
    </row>
    <row r="27" spans="1:25" x14ac:dyDescent="0.2">
      <c r="A27" s="52" t="s">
        <v>168</v>
      </c>
      <c r="B27" s="52">
        <v>5</v>
      </c>
      <c r="C27" s="52" t="s">
        <v>169</v>
      </c>
      <c r="D27" s="52" t="s">
        <v>167</v>
      </c>
      <c r="E27" s="52" t="s">
        <v>269</v>
      </c>
      <c r="F27" s="52">
        <v>1.022</v>
      </c>
      <c r="G27" s="52">
        <v>2</v>
      </c>
      <c r="H27" s="52">
        <v>3521</v>
      </c>
      <c r="I27" s="52">
        <v>0</v>
      </c>
      <c r="M27" s="52">
        <v>69.394000000000005</v>
      </c>
      <c r="N27" s="52">
        <v>68.858000000000004</v>
      </c>
      <c r="O27" s="52" t="s">
        <v>245</v>
      </c>
      <c r="P27" s="52" t="s">
        <v>246</v>
      </c>
      <c r="Q27" s="52" t="s">
        <v>273</v>
      </c>
      <c r="W27" s="52">
        <v>0.36647200000000002</v>
      </c>
      <c r="Y27" s="52">
        <v>0.72852950000000005</v>
      </c>
    </row>
    <row r="28" spans="1:25" x14ac:dyDescent="0.2">
      <c r="A28" s="52" t="s">
        <v>168</v>
      </c>
      <c r="B28" s="52">
        <v>5</v>
      </c>
      <c r="C28" s="52" t="s">
        <v>169</v>
      </c>
      <c r="D28" s="52" t="s">
        <v>167</v>
      </c>
      <c r="E28" s="52" t="s">
        <v>269</v>
      </c>
      <c r="F28" s="52">
        <v>1.022</v>
      </c>
      <c r="G28" s="52">
        <v>3</v>
      </c>
      <c r="H28" s="52">
        <v>3286</v>
      </c>
      <c r="I28" s="52">
        <v>-4.0540000000000003</v>
      </c>
      <c r="L28" s="52">
        <v>9.52</v>
      </c>
      <c r="M28" s="52">
        <v>78.263999999999996</v>
      </c>
      <c r="N28" s="52">
        <v>77.656999999999996</v>
      </c>
      <c r="O28" s="52" t="s">
        <v>274</v>
      </c>
      <c r="P28" s="52" t="s">
        <v>246</v>
      </c>
      <c r="Q28" s="52" t="s">
        <v>275</v>
      </c>
      <c r="W28" s="52">
        <v>0.36499199999999998</v>
      </c>
      <c r="Y28" s="52">
        <v>0.72557609999999995</v>
      </c>
    </row>
    <row r="29" spans="1:25" x14ac:dyDescent="0.2">
      <c r="A29" s="52" t="s">
        <v>168</v>
      </c>
      <c r="B29" s="52">
        <v>5</v>
      </c>
      <c r="C29" s="52" t="s">
        <v>169</v>
      </c>
      <c r="D29" s="52" t="s">
        <v>167</v>
      </c>
      <c r="E29" s="52" t="s">
        <v>269</v>
      </c>
      <c r="F29" s="52">
        <v>1.022</v>
      </c>
      <c r="G29" s="52">
        <v>4</v>
      </c>
      <c r="J29" s="52">
        <v>2504</v>
      </c>
      <c r="K29" s="52">
        <v>6.8410000000000002</v>
      </c>
      <c r="L29" s="52">
        <v>40.81</v>
      </c>
      <c r="M29" s="52">
        <v>66.694000000000003</v>
      </c>
      <c r="R29" s="52">
        <v>65.653999999999996</v>
      </c>
      <c r="S29" s="52" t="s">
        <v>239</v>
      </c>
      <c r="T29" s="52" t="s">
        <v>251</v>
      </c>
      <c r="U29" s="52" t="s">
        <v>276</v>
      </c>
      <c r="V29" s="52">
        <v>1.1131390000000001</v>
      </c>
      <c r="X29" s="52">
        <v>1.1594701000000001</v>
      </c>
    </row>
    <row r="30" spans="1:25" x14ac:dyDescent="0.2">
      <c r="A30" s="52" t="s">
        <v>168</v>
      </c>
      <c r="B30" s="52">
        <v>5</v>
      </c>
      <c r="C30" s="52" t="s">
        <v>169</v>
      </c>
      <c r="D30" s="52" t="s">
        <v>167</v>
      </c>
      <c r="E30" s="52" t="s">
        <v>269</v>
      </c>
      <c r="F30" s="52">
        <v>1.022</v>
      </c>
      <c r="G30" s="52">
        <v>5</v>
      </c>
      <c r="J30" s="52">
        <v>4101</v>
      </c>
      <c r="K30" s="52">
        <v>0.14099999999999999</v>
      </c>
      <c r="M30" s="52">
        <v>81.085999999999999</v>
      </c>
      <c r="R30" s="52">
        <v>79.834000000000003</v>
      </c>
      <c r="S30" s="52" t="s">
        <v>241</v>
      </c>
      <c r="T30" s="52" t="s">
        <v>252</v>
      </c>
      <c r="U30" s="52" t="s">
        <v>277</v>
      </c>
      <c r="V30" s="52">
        <v>1.105812</v>
      </c>
      <c r="X30" s="52">
        <v>1.1514757</v>
      </c>
    </row>
    <row r="31" spans="1:25" x14ac:dyDescent="0.2">
      <c r="A31" s="52" t="s">
        <v>168</v>
      </c>
      <c r="B31" s="52">
        <v>5</v>
      </c>
      <c r="C31" s="52" t="s">
        <v>169</v>
      </c>
      <c r="D31" s="52" t="s">
        <v>167</v>
      </c>
      <c r="E31" s="52" t="s">
        <v>269</v>
      </c>
      <c r="F31" s="52">
        <v>1.022</v>
      </c>
      <c r="G31" s="52">
        <v>6</v>
      </c>
      <c r="J31" s="52">
        <v>4100</v>
      </c>
      <c r="K31" s="52">
        <v>0</v>
      </c>
      <c r="M31" s="52">
        <v>81.168000000000006</v>
      </c>
      <c r="R31" s="52">
        <v>79.915000000000006</v>
      </c>
      <c r="S31" s="52" t="s">
        <v>278</v>
      </c>
      <c r="T31" s="52" t="s">
        <v>279</v>
      </c>
      <c r="U31" s="52" t="s">
        <v>280</v>
      </c>
      <c r="V31" s="52">
        <v>1.1056589999999999</v>
      </c>
      <c r="X31" s="52">
        <v>1.1513070999999999</v>
      </c>
    </row>
    <row r="32" spans="1:25" x14ac:dyDescent="0.2">
      <c r="A32" s="52" t="s">
        <v>170</v>
      </c>
      <c r="B32" s="52">
        <v>6</v>
      </c>
      <c r="C32" s="52" t="s">
        <v>171</v>
      </c>
      <c r="D32" s="52" t="s">
        <v>172</v>
      </c>
      <c r="E32" s="52" t="s">
        <v>281</v>
      </c>
      <c r="F32" s="52">
        <v>0.78300000000000003</v>
      </c>
      <c r="G32" s="52">
        <v>1</v>
      </c>
      <c r="H32" s="52">
        <v>3522</v>
      </c>
      <c r="I32" s="52">
        <v>4.0000000000000001E-3</v>
      </c>
      <c r="L32" s="52">
        <v>11.049067900000001</v>
      </c>
      <c r="M32" s="52">
        <v>69.594999999999999</v>
      </c>
      <c r="N32" s="52">
        <v>69.057000000000002</v>
      </c>
      <c r="O32" s="52" t="s">
        <v>270</v>
      </c>
      <c r="P32" s="52" t="s">
        <v>282</v>
      </c>
      <c r="Q32" s="52" t="s">
        <v>283</v>
      </c>
      <c r="W32" s="52">
        <v>0.36647299999999999</v>
      </c>
      <c r="Y32" s="52">
        <v>0.72851390000000005</v>
      </c>
    </row>
    <row r="33" spans="1:25" x14ac:dyDescent="0.2">
      <c r="A33" s="52" t="s">
        <v>170</v>
      </c>
      <c r="B33" s="52">
        <v>6</v>
      </c>
      <c r="C33" s="52" t="s">
        <v>171</v>
      </c>
      <c r="D33" s="52" t="s">
        <v>172</v>
      </c>
      <c r="E33" s="52" t="s">
        <v>281</v>
      </c>
      <c r="F33" s="52">
        <v>0.78300000000000003</v>
      </c>
      <c r="G33" s="52">
        <v>2</v>
      </c>
      <c r="H33" s="52">
        <v>3523</v>
      </c>
      <c r="I33" s="52">
        <v>0</v>
      </c>
      <c r="L33" s="52">
        <v>11.0321248</v>
      </c>
      <c r="M33" s="52">
        <v>69.489000000000004</v>
      </c>
      <c r="N33" s="52">
        <v>68.951999999999998</v>
      </c>
      <c r="O33" s="52" t="s">
        <v>274</v>
      </c>
      <c r="P33" s="52" t="s">
        <v>246</v>
      </c>
      <c r="Q33" s="52" t="s">
        <v>284</v>
      </c>
      <c r="W33" s="52">
        <v>0.36647200000000002</v>
      </c>
      <c r="Y33" s="52">
        <v>0.72851109999999997</v>
      </c>
    </row>
    <row r="34" spans="1:25" x14ac:dyDescent="0.2">
      <c r="A34" s="52" t="s">
        <v>170</v>
      </c>
      <c r="B34" s="52">
        <v>6</v>
      </c>
      <c r="C34" s="52" t="s">
        <v>171</v>
      </c>
      <c r="D34" s="52" t="s">
        <v>172</v>
      </c>
      <c r="E34" s="52" t="s">
        <v>281</v>
      </c>
      <c r="F34" s="52">
        <v>0.78300000000000003</v>
      </c>
      <c r="G34" s="52">
        <v>3</v>
      </c>
      <c r="H34" s="52">
        <v>2677</v>
      </c>
      <c r="I34" s="52">
        <v>28.314</v>
      </c>
      <c r="L34" s="52">
        <v>10.320768899999999</v>
      </c>
      <c r="M34" s="52">
        <v>65.024000000000001</v>
      </c>
      <c r="N34" s="52">
        <v>64.506</v>
      </c>
      <c r="O34" s="52" t="s">
        <v>270</v>
      </c>
      <c r="P34" s="52" t="s">
        <v>271</v>
      </c>
      <c r="Q34" s="52" t="s">
        <v>285</v>
      </c>
      <c r="W34" s="52">
        <v>0.37680900000000001</v>
      </c>
      <c r="Y34" s="52">
        <v>0.74913830000000003</v>
      </c>
    </row>
    <row r="35" spans="1:25" x14ac:dyDescent="0.2">
      <c r="A35" s="52" t="s">
        <v>170</v>
      </c>
      <c r="B35" s="52">
        <v>6</v>
      </c>
      <c r="C35" s="52" t="s">
        <v>171</v>
      </c>
      <c r="D35" s="52" t="s">
        <v>172</v>
      </c>
      <c r="E35" s="52" t="s">
        <v>281</v>
      </c>
      <c r="F35" s="52">
        <v>0.78300000000000003</v>
      </c>
      <c r="G35" s="52">
        <v>4</v>
      </c>
      <c r="J35" s="52">
        <v>2026</v>
      </c>
      <c r="K35" s="52">
        <v>59.966999999999999</v>
      </c>
      <c r="L35" s="52">
        <v>44.266114399999999</v>
      </c>
      <c r="M35" s="52">
        <v>55.039000000000001</v>
      </c>
      <c r="R35" s="52">
        <v>54.15</v>
      </c>
      <c r="S35" s="52" t="s">
        <v>239</v>
      </c>
      <c r="T35" s="52" t="s">
        <v>286</v>
      </c>
      <c r="U35" s="52" t="s">
        <v>287</v>
      </c>
      <c r="V35" s="52">
        <v>1.1711860000000001</v>
      </c>
      <c r="X35" s="52">
        <v>1.2167768999999999</v>
      </c>
    </row>
    <row r="36" spans="1:25" x14ac:dyDescent="0.2">
      <c r="A36" s="52" t="s">
        <v>170</v>
      </c>
      <c r="B36" s="52">
        <v>6</v>
      </c>
      <c r="C36" s="52" t="s">
        <v>171</v>
      </c>
      <c r="D36" s="52" t="s">
        <v>172</v>
      </c>
      <c r="E36" s="52" t="s">
        <v>281</v>
      </c>
      <c r="F36" s="52">
        <v>0.78300000000000003</v>
      </c>
      <c r="G36" s="52">
        <v>5</v>
      </c>
      <c r="J36" s="52">
        <v>4098</v>
      </c>
      <c r="K36" s="52">
        <v>0.32900000000000001</v>
      </c>
      <c r="L36" s="52">
        <v>64.178070099999999</v>
      </c>
      <c r="M36" s="52">
        <v>81.057000000000002</v>
      </c>
      <c r="R36" s="52">
        <v>79.805000000000007</v>
      </c>
      <c r="S36" s="52" t="s">
        <v>224</v>
      </c>
      <c r="T36" s="52" t="s">
        <v>240</v>
      </c>
      <c r="U36" s="52" t="s">
        <v>288</v>
      </c>
      <c r="V36" s="52">
        <v>1.1060179999999999</v>
      </c>
      <c r="X36" s="52">
        <v>1.1518834</v>
      </c>
    </row>
    <row r="37" spans="1:25" x14ac:dyDescent="0.2">
      <c r="A37" s="52" t="s">
        <v>170</v>
      </c>
      <c r="B37" s="52">
        <v>6</v>
      </c>
      <c r="C37" s="52" t="s">
        <v>171</v>
      </c>
      <c r="D37" s="52" t="s">
        <v>172</v>
      </c>
      <c r="E37" s="52" t="s">
        <v>281</v>
      </c>
      <c r="F37" s="52">
        <v>0.78300000000000003</v>
      </c>
      <c r="G37" s="52">
        <v>6</v>
      </c>
      <c r="J37" s="52">
        <v>4097</v>
      </c>
      <c r="K37" s="52">
        <v>0</v>
      </c>
      <c r="L37" s="52">
        <v>64.242380699999998</v>
      </c>
      <c r="M37" s="52">
        <v>81.143000000000001</v>
      </c>
      <c r="R37" s="52">
        <v>79.89</v>
      </c>
      <c r="S37" s="52" t="s">
        <v>289</v>
      </c>
      <c r="T37" s="52" t="s">
        <v>279</v>
      </c>
      <c r="U37" s="52" t="s">
        <v>290</v>
      </c>
      <c r="V37" s="52">
        <v>1.1056589999999999</v>
      </c>
      <c r="X37" s="52">
        <v>1.1515101000000001</v>
      </c>
    </row>
    <row r="38" spans="1:25" x14ac:dyDescent="0.2">
      <c r="A38" s="52" t="s">
        <v>173</v>
      </c>
      <c r="B38" s="52">
        <v>7</v>
      </c>
      <c r="C38" s="52" t="s">
        <v>174</v>
      </c>
      <c r="D38" s="52" t="s">
        <v>172</v>
      </c>
      <c r="E38" s="52" t="s">
        <v>291</v>
      </c>
      <c r="F38" s="52">
        <v>0.81399999999999995</v>
      </c>
      <c r="G38" s="52">
        <v>1</v>
      </c>
      <c r="H38" s="52">
        <v>3522</v>
      </c>
      <c r="I38" s="52">
        <v>3.7999999999999999E-2</v>
      </c>
      <c r="L38" s="52">
        <v>10.613432899999999</v>
      </c>
      <c r="M38" s="52">
        <v>69.498000000000005</v>
      </c>
      <c r="N38" s="52">
        <v>68.960999999999999</v>
      </c>
      <c r="O38" s="52" t="s">
        <v>270</v>
      </c>
      <c r="P38" s="52" t="s">
        <v>282</v>
      </c>
      <c r="Q38" s="52" t="s">
        <v>292</v>
      </c>
      <c r="W38" s="52">
        <v>0.36648599999999998</v>
      </c>
      <c r="Y38" s="52">
        <v>0.72854390000000002</v>
      </c>
    </row>
    <row r="39" spans="1:25" x14ac:dyDescent="0.2">
      <c r="A39" s="52" t="s">
        <v>173</v>
      </c>
      <c r="B39" s="52">
        <v>7</v>
      </c>
      <c r="C39" s="52" t="s">
        <v>174</v>
      </c>
      <c r="D39" s="52" t="s">
        <v>172</v>
      </c>
      <c r="E39" s="52" t="s">
        <v>291</v>
      </c>
      <c r="F39" s="52">
        <v>0.81399999999999995</v>
      </c>
      <c r="G39" s="52">
        <v>2</v>
      </c>
      <c r="H39" s="52">
        <v>3519</v>
      </c>
      <c r="I39" s="52">
        <v>0</v>
      </c>
      <c r="L39" s="52">
        <v>10.6015757</v>
      </c>
      <c r="M39" s="52">
        <v>69.421000000000006</v>
      </c>
      <c r="N39" s="52">
        <v>68.885000000000005</v>
      </c>
      <c r="O39" s="52" t="s">
        <v>274</v>
      </c>
      <c r="P39" s="52" t="s">
        <v>271</v>
      </c>
      <c r="Q39" s="52" t="s">
        <v>293</v>
      </c>
      <c r="W39" s="52">
        <v>0.36647200000000002</v>
      </c>
      <c r="Y39" s="52">
        <v>0.72851630000000001</v>
      </c>
    </row>
    <row r="40" spans="1:25" x14ac:dyDescent="0.2">
      <c r="A40" s="52" t="s">
        <v>173</v>
      </c>
      <c r="B40" s="52">
        <v>7</v>
      </c>
      <c r="C40" s="52" t="s">
        <v>174</v>
      </c>
      <c r="D40" s="52" t="s">
        <v>172</v>
      </c>
      <c r="E40" s="52" t="s">
        <v>291</v>
      </c>
      <c r="F40" s="52">
        <v>0.81399999999999995</v>
      </c>
      <c r="G40" s="52">
        <v>3</v>
      </c>
      <c r="H40" s="52">
        <v>2778</v>
      </c>
      <c r="I40" s="52">
        <v>28.369</v>
      </c>
      <c r="L40" s="52">
        <v>10.3631659</v>
      </c>
      <c r="M40" s="52">
        <v>67.866</v>
      </c>
      <c r="N40" s="52">
        <v>67.323999999999998</v>
      </c>
      <c r="O40" s="52" t="s">
        <v>270</v>
      </c>
      <c r="P40" s="52" t="s">
        <v>271</v>
      </c>
      <c r="Q40" s="52" t="s">
        <v>294</v>
      </c>
      <c r="W40" s="52">
        <v>0.37682900000000003</v>
      </c>
      <c r="Y40" s="52">
        <v>0.7491833</v>
      </c>
    </row>
    <row r="41" spans="1:25" x14ac:dyDescent="0.2">
      <c r="A41" s="52" t="s">
        <v>173</v>
      </c>
      <c r="B41" s="52">
        <v>7</v>
      </c>
      <c r="C41" s="52" t="s">
        <v>174</v>
      </c>
      <c r="D41" s="52" t="s">
        <v>172</v>
      </c>
      <c r="E41" s="52" t="s">
        <v>291</v>
      </c>
      <c r="F41" s="52">
        <v>0.81399999999999995</v>
      </c>
      <c r="G41" s="52">
        <v>4</v>
      </c>
      <c r="J41" s="52">
        <v>2077</v>
      </c>
      <c r="K41" s="52">
        <v>59.927999999999997</v>
      </c>
      <c r="L41" s="52">
        <v>44.383864799999998</v>
      </c>
      <c r="M41" s="52">
        <v>57.454000000000001</v>
      </c>
      <c r="R41" s="52">
        <v>56.524999999999999</v>
      </c>
      <c r="S41" s="52" t="s">
        <v>239</v>
      </c>
      <c r="T41" s="52" t="s">
        <v>295</v>
      </c>
      <c r="U41" s="52" t="s">
        <v>287</v>
      </c>
      <c r="V41" s="52">
        <v>1.171143</v>
      </c>
      <c r="X41" s="52">
        <v>1.2167214</v>
      </c>
    </row>
    <row r="42" spans="1:25" x14ac:dyDescent="0.2">
      <c r="A42" s="52" t="s">
        <v>173</v>
      </c>
      <c r="B42" s="52">
        <v>7</v>
      </c>
      <c r="C42" s="52" t="s">
        <v>174</v>
      </c>
      <c r="D42" s="52" t="s">
        <v>172</v>
      </c>
      <c r="E42" s="52" t="s">
        <v>291</v>
      </c>
      <c r="F42" s="52">
        <v>0.81399999999999995</v>
      </c>
      <c r="G42" s="52">
        <v>5</v>
      </c>
      <c r="J42" s="52">
        <v>4098</v>
      </c>
      <c r="K42" s="52">
        <v>0.33100000000000002</v>
      </c>
      <c r="L42" s="52">
        <v>61.769315499999998</v>
      </c>
      <c r="M42" s="52">
        <v>81.105999999999995</v>
      </c>
      <c r="R42" s="52">
        <v>79.853999999999999</v>
      </c>
      <c r="S42" s="52" t="s">
        <v>241</v>
      </c>
      <c r="T42" s="52" t="s">
        <v>252</v>
      </c>
      <c r="U42" s="52" t="s">
        <v>296</v>
      </c>
      <c r="V42" s="52">
        <v>1.10602</v>
      </c>
      <c r="X42" s="52">
        <v>1.1518396</v>
      </c>
    </row>
    <row r="43" spans="1:25" x14ac:dyDescent="0.2">
      <c r="A43" s="52" t="s">
        <v>173</v>
      </c>
      <c r="B43" s="52">
        <v>7</v>
      </c>
      <c r="C43" s="52" t="s">
        <v>174</v>
      </c>
      <c r="D43" s="52" t="s">
        <v>172</v>
      </c>
      <c r="E43" s="52" t="s">
        <v>291</v>
      </c>
      <c r="F43" s="52">
        <v>0.81399999999999995</v>
      </c>
      <c r="G43" s="52">
        <v>6</v>
      </c>
      <c r="J43" s="52">
        <v>4097</v>
      </c>
      <c r="K43" s="52">
        <v>0</v>
      </c>
      <c r="L43" s="52">
        <v>61.795483900000001</v>
      </c>
      <c r="M43" s="52">
        <v>81.141999999999996</v>
      </c>
      <c r="R43" s="52">
        <v>79.89</v>
      </c>
      <c r="S43" s="52" t="s">
        <v>289</v>
      </c>
      <c r="T43" s="52" t="s">
        <v>255</v>
      </c>
      <c r="U43" s="52" t="s">
        <v>297</v>
      </c>
      <c r="V43" s="52">
        <v>1.1056589999999999</v>
      </c>
      <c r="X43" s="52">
        <v>1.1514641999999999</v>
      </c>
    </row>
    <row r="44" spans="1:25" x14ac:dyDescent="0.2">
      <c r="A44" s="52" t="s">
        <v>154</v>
      </c>
      <c r="B44" s="52">
        <v>8</v>
      </c>
      <c r="C44" s="52" t="s">
        <v>155</v>
      </c>
      <c r="D44" s="52" t="s">
        <v>156</v>
      </c>
      <c r="E44" s="52" t="s">
        <v>298</v>
      </c>
      <c r="F44" s="52">
        <v>2.149</v>
      </c>
      <c r="G44" s="52">
        <v>1</v>
      </c>
      <c r="H44" s="52">
        <v>3524</v>
      </c>
      <c r="I44" s="52">
        <v>1.2E-2</v>
      </c>
      <c r="L44" s="52">
        <v>4.0228976999999997</v>
      </c>
      <c r="M44" s="52">
        <v>69.545000000000002</v>
      </c>
      <c r="N44" s="52">
        <v>69.007999999999996</v>
      </c>
      <c r="O44" s="52" t="s">
        <v>299</v>
      </c>
      <c r="P44" s="52" t="s">
        <v>300</v>
      </c>
      <c r="Q44" s="52" t="s">
        <v>301</v>
      </c>
      <c r="W44" s="52">
        <v>0.36647600000000002</v>
      </c>
      <c r="Y44" s="52">
        <v>0.72842079999999998</v>
      </c>
    </row>
    <row r="45" spans="1:25" x14ac:dyDescent="0.2">
      <c r="A45" s="52" t="s">
        <v>154</v>
      </c>
      <c r="B45" s="52">
        <v>8</v>
      </c>
      <c r="C45" s="52" t="s">
        <v>155</v>
      </c>
      <c r="D45" s="52" t="s">
        <v>156</v>
      </c>
      <c r="E45" s="52" t="s">
        <v>298</v>
      </c>
      <c r="F45" s="52">
        <v>2.149</v>
      </c>
      <c r="G45" s="52">
        <v>2</v>
      </c>
      <c r="H45" s="52">
        <v>3523</v>
      </c>
      <c r="I45" s="52">
        <v>0</v>
      </c>
      <c r="L45" s="52">
        <v>4.0218824</v>
      </c>
      <c r="M45" s="52">
        <v>69.528000000000006</v>
      </c>
      <c r="N45" s="52">
        <v>68.991</v>
      </c>
      <c r="O45" s="52" t="s">
        <v>270</v>
      </c>
      <c r="P45" s="52" t="s">
        <v>271</v>
      </c>
      <c r="Q45" s="52" t="s">
        <v>302</v>
      </c>
      <c r="W45" s="52">
        <v>0.36647200000000002</v>
      </c>
      <c r="Y45" s="52">
        <v>0.72841219999999995</v>
      </c>
    </row>
    <row r="46" spans="1:25" x14ac:dyDescent="0.2">
      <c r="A46" s="52" t="s">
        <v>154</v>
      </c>
      <c r="B46" s="52">
        <v>8</v>
      </c>
      <c r="C46" s="52" t="s">
        <v>155</v>
      </c>
      <c r="D46" s="52" t="s">
        <v>156</v>
      </c>
      <c r="E46" s="52" t="s">
        <v>298</v>
      </c>
      <c r="F46" s="52">
        <v>2.149</v>
      </c>
      <c r="G46" s="52">
        <v>3</v>
      </c>
      <c r="H46" s="52">
        <v>2420</v>
      </c>
      <c r="I46" s="52">
        <v>0.68700000000000006</v>
      </c>
      <c r="L46" s="52">
        <v>3.2552547999999999</v>
      </c>
      <c r="M46" s="52">
        <v>56.317</v>
      </c>
      <c r="N46" s="52">
        <v>55.88</v>
      </c>
      <c r="O46" s="52" t="s">
        <v>299</v>
      </c>
      <c r="P46" s="52" t="s">
        <v>271</v>
      </c>
      <c r="Q46" s="52" t="s">
        <v>303</v>
      </c>
      <c r="W46" s="52">
        <v>0.36672300000000002</v>
      </c>
      <c r="Y46" s="52">
        <v>0.72891249999999996</v>
      </c>
    </row>
    <row r="47" spans="1:25" x14ac:dyDescent="0.2">
      <c r="A47" s="52" t="s">
        <v>154</v>
      </c>
      <c r="B47" s="52">
        <v>8</v>
      </c>
      <c r="C47" s="52" t="s">
        <v>155</v>
      </c>
      <c r="D47" s="52" t="s">
        <v>156</v>
      </c>
      <c r="E47" s="52" t="s">
        <v>298</v>
      </c>
      <c r="F47" s="52">
        <v>2.149</v>
      </c>
      <c r="G47" s="52">
        <v>4</v>
      </c>
      <c r="J47" s="52">
        <v>5397</v>
      </c>
      <c r="K47" s="52">
        <v>7.6029999999999998</v>
      </c>
      <c r="L47" s="52">
        <v>41.040308000000003</v>
      </c>
      <c r="M47" s="52">
        <v>148.316</v>
      </c>
      <c r="R47" s="52">
        <v>146</v>
      </c>
      <c r="S47" s="52" t="s">
        <v>239</v>
      </c>
      <c r="T47" s="52" t="s">
        <v>295</v>
      </c>
      <c r="U47" s="52" t="s">
        <v>287</v>
      </c>
      <c r="V47" s="52">
        <v>1.113971</v>
      </c>
      <c r="X47" s="52">
        <v>1.1604563999999999</v>
      </c>
    </row>
    <row r="48" spans="1:25" x14ac:dyDescent="0.2">
      <c r="A48" s="52" t="s">
        <v>154</v>
      </c>
      <c r="B48" s="52">
        <v>8</v>
      </c>
      <c r="C48" s="52" t="s">
        <v>155</v>
      </c>
      <c r="D48" s="52" t="s">
        <v>156</v>
      </c>
      <c r="E48" s="52" t="s">
        <v>298</v>
      </c>
      <c r="F48" s="52">
        <v>2.149</v>
      </c>
      <c r="G48" s="52">
        <v>5</v>
      </c>
      <c r="J48" s="52">
        <v>4098</v>
      </c>
      <c r="K48" s="52">
        <v>8.5999999999999993E-2</v>
      </c>
      <c r="L48" s="52">
        <v>23.371616700000001</v>
      </c>
      <c r="M48" s="52">
        <v>81.013000000000005</v>
      </c>
      <c r="R48" s="52">
        <v>79.763000000000005</v>
      </c>
      <c r="S48" s="52" t="s">
        <v>278</v>
      </c>
      <c r="T48" s="52" t="s">
        <v>255</v>
      </c>
      <c r="U48" s="52" t="s">
        <v>280</v>
      </c>
      <c r="V48" s="52">
        <v>1.105753</v>
      </c>
      <c r="X48" s="52">
        <v>1.1515523000000001</v>
      </c>
    </row>
    <row r="49" spans="1:25" x14ac:dyDescent="0.2">
      <c r="A49" s="52" t="s">
        <v>154</v>
      </c>
      <c r="B49" s="52">
        <v>8</v>
      </c>
      <c r="C49" s="52" t="s">
        <v>155</v>
      </c>
      <c r="D49" s="52" t="s">
        <v>156</v>
      </c>
      <c r="E49" s="52" t="s">
        <v>298</v>
      </c>
      <c r="F49" s="52">
        <v>2.149</v>
      </c>
      <c r="G49" s="52">
        <v>6</v>
      </c>
      <c r="J49" s="52">
        <v>4098</v>
      </c>
      <c r="K49" s="52">
        <v>0</v>
      </c>
      <c r="L49" s="52">
        <v>23.404688400000001</v>
      </c>
      <c r="M49" s="52">
        <v>81.134</v>
      </c>
      <c r="R49" s="52">
        <v>79.882000000000005</v>
      </c>
      <c r="S49" s="52" t="s">
        <v>279</v>
      </c>
      <c r="T49" s="52" t="s">
        <v>265</v>
      </c>
      <c r="U49" s="52" t="s">
        <v>304</v>
      </c>
      <c r="V49" s="52">
        <v>1.1056589999999999</v>
      </c>
      <c r="X49" s="52">
        <v>1.1514377</v>
      </c>
    </row>
    <row r="50" spans="1:25" x14ac:dyDescent="0.2">
      <c r="A50" s="52" t="s">
        <v>157</v>
      </c>
      <c r="B50" s="52">
        <v>9</v>
      </c>
      <c r="C50" s="52" t="s">
        <v>158</v>
      </c>
      <c r="D50" s="52" t="s">
        <v>156</v>
      </c>
      <c r="E50" s="52" t="s">
        <v>305</v>
      </c>
      <c r="F50" s="52">
        <v>2.1859999999999999</v>
      </c>
      <c r="G50" s="52">
        <v>1</v>
      </c>
      <c r="H50" s="52">
        <v>3524</v>
      </c>
      <c r="I50" s="52">
        <v>0.02</v>
      </c>
      <c r="L50" s="52">
        <v>3.9546218999999998</v>
      </c>
      <c r="M50" s="52">
        <v>69.542000000000002</v>
      </c>
      <c r="N50" s="52">
        <v>69.004999999999995</v>
      </c>
      <c r="O50" s="52" t="s">
        <v>306</v>
      </c>
      <c r="P50" s="52" t="s">
        <v>307</v>
      </c>
      <c r="Q50" s="52" t="s">
        <v>308</v>
      </c>
      <c r="W50" s="52">
        <v>0.366479</v>
      </c>
      <c r="Y50" s="52">
        <v>0.7284216</v>
      </c>
    </row>
    <row r="51" spans="1:25" x14ac:dyDescent="0.2">
      <c r="A51" s="52" t="s">
        <v>157</v>
      </c>
      <c r="B51" s="52">
        <v>9</v>
      </c>
      <c r="C51" s="52" t="s">
        <v>158</v>
      </c>
      <c r="D51" s="52" t="s">
        <v>156</v>
      </c>
      <c r="E51" s="52" t="s">
        <v>305</v>
      </c>
      <c r="F51" s="52">
        <v>2.1859999999999999</v>
      </c>
      <c r="G51" s="52">
        <v>2</v>
      </c>
      <c r="H51" s="52">
        <v>3521</v>
      </c>
      <c r="I51" s="52">
        <v>0</v>
      </c>
      <c r="L51" s="52">
        <v>3.9524518999999998</v>
      </c>
      <c r="M51" s="52">
        <v>69.504000000000005</v>
      </c>
      <c r="N51" s="52">
        <v>68.966999999999999</v>
      </c>
      <c r="O51" s="52" t="s">
        <v>309</v>
      </c>
      <c r="P51" s="52" t="s">
        <v>310</v>
      </c>
      <c r="Q51" s="52" t="s">
        <v>311</v>
      </c>
      <c r="W51" s="52">
        <v>0.36647200000000002</v>
      </c>
      <c r="Y51" s="52">
        <v>0.72840700000000003</v>
      </c>
    </row>
    <row r="52" spans="1:25" x14ac:dyDescent="0.2">
      <c r="A52" s="52" t="s">
        <v>157</v>
      </c>
      <c r="B52" s="52">
        <v>9</v>
      </c>
      <c r="C52" s="52" t="s">
        <v>158</v>
      </c>
      <c r="D52" s="52" t="s">
        <v>156</v>
      </c>
      <c r="E52" s="52" t="s">
        <v>305</v>
      </c>
      <c r="F52" s="52">
        <v>2.1859999999999999</v>
      </c>
      <c r="G52" s="52">
        <v>3</v>
      </c>
      <c r="H52" s="52">
        <v>2478</v>
      </c>
      <c r="I52" s="52">
        <v>0.63300000000000001</v>
      </c>
      <c r="L52" s="52">
        <v>3.2668314000000001</v>
      </c>
      <c r="M52" s="52">
        <v>57.485999999999997</v>
      </c>
      <c r="N52" s="52">
        <v>57.04</v>
      </c>
      <c r="O52" s="52" t="s">
        <v>312</v>
      </c>
      <c r="P52" s="52" t="s">
        <v>310</v>
      </c>
      <c r="Q52" s="52" t="s">
        <v>313</v>
      </c>
      <c r="W52" s="52">
        <v>0.366703</v>
      </c>
      <c r="Y52" s="52">
        <v>0.72886819999999997</v>
      </c>
    </row>
    <row r="53" spans="1:25" x14ac:dyDescent="0.2">
      <c r="A53" s="52" t="s">
        <v>157</v>
      </c>
      <c r="B53" s="52">
        <v>9</v>
      </c>
      <c r="C53" s="52" t="s">
        <v>158</v>
      </c>
      <c r="D53" s="52" t="s">
        <v>156</v>
      </c>
      <c r="E53" s="52" t="s">
        <v>305</v>
      </c>
      <c r="F53" s="52">
        <v>2.1859999999999999</v>
      </c>
      <c r="G53" s="52">
        <v>4</v>
      </c>
      <c r="J53" s="52">
        <v>5489</v>
      </c>
      <c r="K53" s="52">
        <v>7.5010000000000003</v>
      </c>
      <c r="L53" s="52">
        <v>40.960124200000003</v>
      </c>
      <c r="M53" s="52">
        <v>150.81299999999999</v>
      </c>
      <c r="R53" s="52">
        <v>148.458</v>
      </c>
      <c r="S53" s="52" t="s">
        <v>295</v>
      </c>
      <c r="T53" s="52" t="s">
        <v>314</v>
      </c>
      <c r="U53" s="52" t="s">
        <v>315</v>
      </c>
      <c r="V53" s="52">
        <v>1.1138600000000001</v>
      </c>
      <c r="X53" s="52">
        <v>1.1603072999999999</v>
      </c>
    </row>
    <row r="54" spans="1:25" x14ac:dyDescent="0.2">
      <c r="A54" s="52" t="s">
        <v>157</v>
      </c>
      <c r="B54" s="52">
        <v>9</v>
      </c>
      <c r="C54" s="52" t="s">
        <v>158</v>
      </c>
      <c r="D54" s="52" t="s">
        <v>156</v>
      </c>
      <c r="E54" s="52" t="s">
        <v>305</v>
      </c>
      <c r="F54" s="52">
        <v>2.1859999999999999</v>
      </c>
      <c r="G54" s="52">
        <v>5</v>
      </c>
      <c r="J54" s="52">
        <v>4095</v>
      </c>
      <c r="K54" s="52">
        <v>0.114</v>
      </c>
      <c r="L54" s="52">
        <v>22.960724599999999</v>
      </c>
      <c r="M54" s="52">
        <v>80.956999999999994</v>
      </c>
      <c r="R54" s="52">
        <v>79.706999999999994</v>
      </c>
      <c r="S54" s="52" t="s">
        <v>316</v>
      </c>
      <c r="T54" s="52" t="s">
        <v>317</v>
      </c>
      <c r="U54" s="52" t="s">
        <v>214</v>
      </c>
      <c r="V54" s="52">
        <v>1.105783</v>
      </c>
      <c r="X54" s="52">
        <v>1.1515238999999999</v>
      </c>
    </row>
    <row r="55" spans="1:25" x14ac:dyDescent="0.2">
      <c r="A55" s="52" t="s">
        <v>157</v>
      </c>
      <c r="B55" s="52">
        <v>9</v>
      </c>
      <c r="C55" s="52" t="s">
        <v>158</v>
      </c>
      <c r="D55" s="52" t="s">
        <v>156</v>
      </c>
      <c r="E55" s="52" t="s">
        <v>305</v>
      </c>
      <c r="F55" s="52">
        <v>2.1859999999999999</v>
      </c>
      <c r="G55" s="52">
        <v>6</v>
      </c>
      <c r="J55" s="52">
        <v>4094</v>
      </c>
      <c r="K55" s="52">
        <v>0</v>
      </c>
      <c r="L55" s="52">
        <v>23.003349100000001</v>
      </c>
      <c r="M55" s="52">
        <v>81.114999999999995</v>
      </c>
      <c r="R55" s="52">
        <v>79.863</v>
      </c>
      <c r="S55" s="52" t="s">
        <v>255</v>
      </c>
      <c r="T55" s="52" t="s">
        <v>318</v>
      </c>
      <c r="U55" s="52" t="s">
        <v>307</v>
      </c>
      <c r="V55" s="52">
        <v>1.1056589999999999</v>
      </c>
      <c r="X55" s="52">
        <v>1.1513803</v>
      </c>
    </row>
    <row r="56" spans="1:25" x14ac:dyDescent="0.2">
      <c r="A56" s="52" t="s">
        <v>132</v>
      </c>
      <c r="B56" s="52">
        <v>10</v>
      </c>
      <c r="C56" s="52" t="s">
        <v>133</v>
      </c>
      <c r="D56" s="52" t="s">
        <v>134</v>
      </c>
      <c r="E56" s="52" t="s">
        <v>319</v>
      </c>
      <c r="F56" s="52">
        <v>2.4</v>
      </c>
      <c r="G56" s="52">
        <v>1</v>
      </c>
      <c r="H56" s="52">
        <v>3522</v>
      </c>
      <c r="I56" s="52">
        <v>3.5000000000000003E-2</v>
      </c>
      <c r="L56" s="52">
        <v>3.6012154000000001</v>
      </c>
      <c r="M56" s="52">
        <v>69.527000000000001</v>
      </c>
      <c r="N56" s="52">
        <v>68.989999999999995</v>
      </c>
      <c r="O56" s="52" t="s">
        <v>320</v>
      </c>
      <c r="P56" s="52" t="s">
        <v>307</v>
      </c>
      <c r="Q56" s="52" t="s">
        <v>321</v>
      </c>
      <c r="W56" s="52">
        <v>0.36648500000000001</v>
      </c>
      <c r="Y56" s="52">
        <v>0.72844160000000002</v>
      </c>
    </row>
    <row r="57" spans="1:25" x14ac:dyDescent="0.2">
      <c r="A57" s="52" t="s">
        <v>132</v>
      </c>
      <c r="B57" s="52">
        <v>10</v>
      </c>
      <c r="C57" s="52" t="s">
        <v>133</v>
      </c>
      <c r="D57" s="52" t="s">
        <v>134</v>
      </c>
      <c r="E57" s="52" t="s">
        <v>319</v>
      </c>
      <c r="F57" s="52">
        <v>2.4</v>
      </c>
      <c r="G57" s="52">
        <v>2</v>
      </c>
      <c r="H57" s="52">
        <v>3519</v>
      </c>
      <c r="I57" s="52">
        <v>0</v>
      </c>
      <c r="L57" s="52">
        <v>3.5975641</v>
      </c>
      <c r="M57" s="52">
        <v>69.456999999999994</v>
      </c>
      <c r="N57" s="52">
        <v>68.92</v>
      </c>
      <c r="O57" s="52" t="s">
        <v>312</v>
      </c>
      <c r="P57" s="52" t="s">
        <v>310</v>
      </c>
      <c r="Q57" s="52" t="s">
        <v>322</v>
      </c>
      <c r="W57" s="52">
        <v>0.36647200000000002</v>
      </c>
      <c r="Y57" s="52">
        <v>0.72841639999999996</v>
      </c>
    </row>
    <row r="58" spans="1:25" x14ac:dyDescent="0.2">
      <c r="A58" s="52" t="s">
        <v>132</v>
      </c>
      <c r="B58" s="52">
        <v>10</v>
      </c>
      <c r="C58" s="52" t="s">
        <v>133</v>
      </c>
      <c r="D58" s="52" t="s">
        <v>134</v>
      </c>
      <c r="E58" s="52" t="s">
        <v>319</v>
      </c>
      <c r="F58" s="52">
        <v>2.4</v>
      </c>
      <c r="G58" s="52">
        <v>3</v>
      </c>
      <c r="H58" s="52">
        <v>1933</v>
      </c>
      <c r="I58" s="52">
        <v>-9.9149999999999991</v>
      </c>
      <c r="L58" s="52">
        <v>2.200869</v>
      </c>
      <c r="M58" s="52">
        <v>42.555999999999997</v>
      </c>
      <c r="N58" s="52">
        <v>42.23</v>
      </c>
      <c r="O58" s="52" t="s">
        <v>306</v>
      </c>
      <c r="P58" s="52" t="s">
        <v>304</v>
      </c>
      <c r="Q58" s="52" t="s">
        <v>323</v>
      </c>
      <c r="W58" s="52">
        <v>0.36285200000000001</v>
      </c>
      <c r="Y58" s="52">
        <v>0.72119409999999995</v>
      </c>
    </row>
    <row r="59" spans="1:25" x14ac:dyDescent="0.2">
      <c r="A59" s="52" t="s">
        <v>132</v>
      </c>
      <c r="B59" s="52">
        <v>10</v>
      </c>
      <c r="C59" s="52" t="s">
        <v>133</v>
      </c>
      <c r="D59" s="52" t="s">
        <v>134</v>
      </c>
      <c r="E59" s="52" t="s">
        <v>319</v>
      </c>
      <c r="F59" s="52">
        <v>2.4</v>
      </c>
      <c r="G59" s="52">
        <v>4</v>
      </c>
      <c r="J59" s="52">
        <v>7736</v>
      </c>
      <c r="K59" s="52">
        <v>3.9780000000000002</v>
      </c>
      <c r="L59" s="52">
        <v>51.392273299999999</v>
      </c>
      <c r="M59" s="52">
        <v>216.815</v>
      </c>
      <c r="R59" s="52">
        <v>213.43799999999999</v>
      </c>
      <c r="S59" s="52" t="s">
        <v>324</v>
      </c>
      <c r="T59" s="52" t="s">
        <v>314</v>
      </c>
      <c r="U59" s="52" t="s">
        <v>325</v>
      </c>
      <c r="V59" s="52">
        <v>1.1100080000000001</v>
      </c>
      <c r="X59" s="52">
        <v>1.1564847</v>
      </c>
    </row>
    <row r="60" spans="1:25" x14ac:dyDescent="0.2">
      <c r="A60" s="52" t="s">
        <v>132</v>
      </c>
      <c r="B60" s="52">
        <v>10</v>
      </c>
      <c r="C60" s="52" t="s">
        <v>133</v>
      </c>
      <c r="D60" s="52" t="s">
        <v>134</v>
      </c>
      <c r="E60" s="52" t="s">
        <v>319</v>
      </c>
      <c r="F60" s="52">
        <v>2.4</v>
      </c>
      <c r="G60" s="52">
        <v>5</v>
      </c>
      <c r="J60" s="52">
        <v>4094</v>
      </c>
      <c r="K60" s="52">
        <v>5.3999999999999999E-2</v>
      </c>
      <c r="L60" s="52">
        <v>20.929041699999999</v>
      </c>
      <c r="M60" s="52">
        <v>81.02</v>
      </c>
      <c r="R60" s="52">
        <v>79.769000000000005</v>
      </c>
      <c r="S60" s="52" t="s">
        <v>326</v>
      </c>
      <c r="T60" s="52" t="s">
        <v>327</v>
      </c>
      <c r="U60" s="52" t="s">
        <v>328</v>
      </c>
      <c r="V60" s="52">
        <v>1.1057170000000001</v>
      </c>
      <c r="X60" s="52">
        <v>1.1514367000000001</v>
      </c>
    </row>
    <row r="61" spans="1:25" x14ac:dyDescent="0.2">
      <c r="A61" s="52" t="s">
        <v>132</v>
      </c>
      <c r="B61" s="52">
        <v>10</v>
      </c>
      <c r="C61" s="52" t="s">
        <v>133</v>
      </c>
      <c r="D61" s="52" t="s">
        <v>134</v>
      </c>
      <c r="E61" s="52" t="s">
        <v>319</v>
      </c>
      <c r="F61" s="52">
        <v>2.4</v>
      </c>
      <c r="G61" s="52">
        <v>6</v>
      </c>
      <c r="J61" s="52">
        <v>4093</v>
      </c>
      <c r="K61" s="52">
        <v>0</v>
      </c>
      <c r="L61" s="52">
        <v>20.940836699999998</v>
      </c>
      <c r="M61" s="52">
        <v>81.067999999999998</v>
      </c>
      <c r="R61" s="52">
        <v>79.816999999999993</v>
      </c>
      <c r="S61" s="52" t="s">
        <v>329</v>
      </c>
      <c r="T61" s="52" t="s">
        <v>330</v>
      </c>
      <c r="U61" s="52" t="s">
        <v>331</v>
      </c>
      <c r="V61" s="52">
        <v>1.1056589999999999</v>
      </c>
      <c r="X61" s="52">
        <v>1.1513601</v>
      </c>
    </row>
    <row r="62" spans="1:25" x14ac:dyDescent="0.2">
      <c r="A62" s="52" t="s">
        <v>135</v>
      </c>
      <c r="B62" s="52">
        <v>11</v>
      </c>
      <c r="C62" s="52" t="s">
        <v>136</v>
      </c>
      <c r="D62" s="52" t="s">
        <v>137</v>
      </c>
      <c r="E62" s="52" t="s">
        <v>332</v>
      </c>
      <c r="F62" s="52">
        <v>2.7</v>
      </c>
      <c r="G62" s="52">
        <v>1</v>
      </c>
      <c r="H62" s="52">
        <v>3521</v>
      </c>
      <c r="I62" s="52">
        <v>-2E-3</v>
      </c>
      <c r="L62" s="52">
        <v>3.1982897000000001</v>
      </c>
      <c r="M62" s="52">
        <v>69.465999999999994</v>
      </c>
      <c r="N62" s="52">
        <v>68.930000000000007</v>
      </c>
      <c r="O62" s="52" t="s">
        <v>333</v>
      </c>
      <c r="P62" s="52" t="s">
        <v>334</v>
      </c>
      <c r="Q62" s="52" t="s">
        <v>335</v>
      </c>
      <c r="W62" s="52">
        <v>0.36647099999999999</v>
      </c>
      <c r="Y62" s="52">
        <v>0.7284235</v>
      </c>
    </row>
    <row r="63" spans="1:25" x14ac:dyDescent="0.2">
      <c r="A63" s="52" t="s">
        <v>135</v>
      </c>
      <c r="B63" s="52">
        <v>11</v>
      </c>
      <c r="C63" s="52" t="s">
        <v>136</v>
      </c>
      <c r="D63" s="52" t="s">
        <v>137</v>
      </c>
      <c r="E63" s="52" t="s">
        <v>332</v>
      </c>
      <c r="F63" s="52">
        <v>2.7</v>
      </c>
      <c r="G63" s="52">
        <v>2</v>
      </c>
      <c r="H63" s="52">
        <v>3521</v>
      </c>
      <c r="I63" s="52">
        <v>0</v>
      </c>
      <c r="L63" s="52">
        <v>3.1972830000000001</v>
      </c>
      <c r="M63" s="52">
        <v>69.444999999999993</v>
      </c>
      <c r="N63" s="52">
        <v>68.908000000000001</v>
      </c>
      <c r="O63" s="52" t="s">
        <v>333</v>
      </c>
      <c r="P63" s="52" t="s">
        <v>336</v>
      </c>
      <c r="Q63" s="52" t="s">
        <v>337</v>
      </c>
      <c r="W63" s="52">
        <v>0.36647200000000002</v>
      </c>
      <c r="Y63" s="52">
        <v>0.72842490000000004</v>
      </c>
    </row>
    <row r="64" spans="1:25" x14ac:dyDescent="0.2">
      <c r="A64" s="52" t="s">
        <v>135</v>
      </c>
      <c r="B64" s="52">
        <v>11</v>
      </c>
      <c r="C64" s="52" t="s">
        <v>136</v>
      </c>
      <c r="D64" s="52" t="s">
        <v>137</v>
      </c>
      <c r="E64" s="52" t="s">
        <v>332</v>
      </c>
      <c r="F64" s="52">
        <v>2.7</v>
      </c>
      <c r="G64" s="52">
        <v>3</v>
      </c>
      <c r="H64" s="52">
        <v>2179</v>
      </c>
      <c r="I64" s="52">
        <v>-9.8439999999999994</v>
      </c>
      <c r="L64" s="52">
        <v>2.1775481000000001</v>
      </c>
      <c r="M64" s="52">
        <v>47.356000000000002</v>
      </c>
      <c r="N64" s="52">
        <v>46.991999999999997</v>
      </c>
      <c r="O64" s="52" t="s">
        <v>333</v>
      </c>
      <c r="P64" s="52" t="s">
        <v>307</v>
      </c>
      <c r="Q64" s="52" t="s">
        <v>338</v>
      </c>
      <c r="W64" s="52">
        <v>0.36287799999999998</v>
      </c>
      <c r="Y64" s="52">
        <v>0.72125439999999996</v>
      </c>
    </row>
    <row r="65" spans="1:25" x14ac:dyDescent="0.2">
      <c r="A65" s="52" t="s">
        <v>135</v>
      </c>
      <c r="B65" s="52">
        <v>11</v>
      </c>
      <c r="C65" s="52" t="s">
        <v>136</v>
      </c>
      <c r="D65" s="52" t="s">
        <v>137</v>
      </c>
      <c r="E65" s="52" t="s">
        <v>332</v>
      </c>
      <c r="F65" s="52">
        <v>2.7</v>
      </c>
      <c r="G65" s="52">
        <v>4</v>
      </c>
      <c r="J65" s="52">
        <v>8466</v>
      </c>
      <c r="K65" s="52">
        <v>4.0229999999999997</v>
      </c>
      <c r="L65" s="52">
        <v>50.160331999999997</v>
      </c>
      <c r="M65" s="52">
        <v>242.12200000000001</v>
      </c>
      <c r="R65" s="52">
        <v>238.351</v>
      </c>
      <c r="S65" s="52" t="s">
        <v>339</v>
      </c>
      <c r="T65" s="52" t="s">
        <v>340</v>
      </c>
      <c r="U65" s="52" t="s">
        <v>266</v>
      </c>
      <c r="V65" s="52">
        <v>1.1100570000000001</v>
      </c>
      <c r="X65" s="52">
        <v>1.1563585000000001</v>
      </c>
    </row>
    <row r="66" spans="1:25" x14ac:dyDescent="0.2">
      <c r="A66" s="52" t="s">
        <v>135</v>
      </c>
      <c r="B66" s="52">
        <v>11</v>
      </c>
      <c r="C66" s="52" t="s">
        <v>136</v>
      </c>
      <c r="D66" s="52" t="s">
        <v>137</v>
      </c>
      <c r="E66" s="52" t="s">
        <v>332</v>
      </c>
      <c r="F66" s="52">
        <v>2.7</v>
      </c>
      <c r="G66" s="52">
        <v>5</v>
      </c>
      <c r="J66" s="52">
        <v>4098</v>
      </c>
      <c r="K66" s="52">
        <v>4.2999999999999997E-2</v>
      </c>
      <c r="L66" s="52">
        <v>18.611578399999999</v>
      </c>
      <c r="M66" s="52">
        <v>81.057000000000002</v>
      </c>
      <c r="R66" s="52">
        <v>79.805999999999997</v>
      </c>
      <c r="S66" s="52" t="s">
        <v>288</v>
      </c>
      <c r="T66" s="52" t="s">
        <v>341</v>
      </c>
      <c r="U66" s="52" t="s">
        <v>342</v>
      </c>
      <c r="V66" s="52">
        <v>1.1057060000000001</v>
      </c>
      <c r="X66" s="52">
        <v>1.1512439999999999</v>
      </c>
    </row>
    <row r="67" spans="1:25" x14ac:dyDescent="0.2">
      <c r="A67" s="52" t="s">
        <v>135</v>
      </c>
      <c r="B67" s="52">
        <v>11</v>
      </c>
      <c r="C67" s="52" t="s">
        <v>136</v>
      </c>
      <c r="D67" s="52" t="s">
        <v>137</v>
      </c>
      <c r="E67" s="52" t="s">
        <v>332</v>
      </c>
      <c r="F67" s="52">
        <v>2.7</v>
      </c>
      <c r="G67" s="52">
        <v>6</v>
      </c>
      <c r="J67" s="52">
        <v>4094</v>
      </c>
      <c r="K67" s="52">
        <v>0</v>
      </c>
      <c r="L67" s="52">
        <v>18.621551499999999</v>
      </c>
      <c r="M67" s="52">
        <v>81.102999999999994</v>
      </c>
      <c r="R67" s="52">
        <v>79.850999999999999</v>
      </c>
      <c r="S67" s="52" t="s">
        <v>318</v>
      </c>
      <c r="T67" s="52" t="s">
        <v>343</v>
      </c>
      <c r="U67" s="52" t="s">
        <v>344</v>
      </c>
      <c r="V67" s="52">
        <v>1.1056589999999999</v>
      </c>
      <c r="X67" s="52">
        <v>1.151176</v>
      </c>
    </row>
    <row r="68" spans="1:25" x14ac:dyDescent="0.2">
      <c r="A68" s="52" t="s">
        <v>138</v>
      </c>
      <c r="B68" s="52">
        <v>12</v>
      </c>
      <c r="C68" s="52" t="s">
        <v>139</v>
      </c>
      <c r="D68" s="52" t="s">
        <v>140</v>
      </c>
      <c r="E68" s="52" t="s">
        <v>47</v>
      </c>
      <c r="F68" s="52">
        <v>2.4</v>
      </c>
      <c r="G68" s="52">
        <v>1</v>
      </c>
      <c r="H68" s="52">
        <v>3521</v>
      </c>
      <c r="I68" s="52">
        <v>2.4E-2</v>
      </c>
      <c r="L68" s="52">
        <v>3.5995648999999998</v>
      </c>
      <c r="M68" s="52">
        <v>69.495000000000005</v>
      </c>
      <c r="N68" s="52">
        <v>68.957999999999998</v>
      </c>
      <c r="O68" s="52" t="s">
        <v>345</v>
      </c>
      <c r="P68" s="52" t="s">
        <v>346</v>
      </c>
      <c r="Q68" s="52" t="s">
        <v>347</v>
      </c>
      <c r="W68" s="52">
        <v>0.366481</v>
      </c>
      <c r="Y68" s="52">
        <v>0.72844469999999995</v>
      </c>
    </row>
    <row r="69" spans="1:25" x14ac:dyDescent="0.2">
      <c r="A69" s="52" t="s">
        <v>138</v>
      </c>
      <c r="B69" s="52">
        <v>12</v>
      </c>
      <c r="C69" s="52" t="s">
        <v>139</v>
      </c>
      <c r="D69" s="52" t="s">
        <v>140</v>
      </c>
      <c r="E69" s="52" t="s">
        <v>47</v>
      </c>
      <c r="F69" s="52">
        <v>2.4</v>
      </c>
      <c r="G69" s="52">
        <v>2</v>
      </c>
      <c r="H69" s="52">
        <v>3521</v>
      </c>
      <c r="I69" s="52">
        <v>0</v>
      </c>
      <c r="L69" s="52">
        <v>3.5981822999999999</v>
      </c>
      <c r="M69" s="52">
        <v>69.468000000000004</v>
      </c>
      <c r="N69" s="52">
        <v>68.932000000000002</v>
      </c>
      <c r="O69" s="52" t="s">
        <v>320</v>
      </c>
      <c r="P69" s="52" t="s">
        <v>336</v>
      </c>
      <c r="Q69" s="52" t="s">
        <v>348</v>
      </c>
      <c r="W69" s="52">
        <v>0.36647200000000002</v>
      </c>
      <c r="Y69" s="52">
        <v>0.72842750000000001</v>
      </c>
    </row>
    <row r="70" spans="1:25" x14ac:dyDescent="0.2">
      <c r="A70" s="52" t="s">
        <v>138</v>
      </c>
      <c r="B70" s="52">
        <v>12</v>
      </c>
      <c r="C70" s="52" t="s">
        <v>139</v>
      </c>
      <c r="D70" s="52" t="s">
        <v>140</v>
      </c>
      <c r="E70" s="52" t="s">
        <v>47</v>
      </c>
      <c r="F70" s="52">
        <v>2.4</v>
      </c>
      <c r="G70" s="52">
        <v>3</v>
      </c>
      <c r="H70" s="52">
        <v>1888</v>
      </c>
      <c r="I70" s="52">
        <v>-9.9429999999999996</v>
      </c>
      <c r="L70" s="52">
        <v>2.1490309000000001</v>
      </c>
      <c r="M70" s="52">
        <v>41.555999999999997</v>
      </c>
      <c r="N70" s="52">
        <v>41.237000000000002</v>
      </c>
      <c r="O70" s="52" t="s">
        <v>333</v>
      </c>
      <c r="P70" s="52" t="s">
        <v>336</v>
      </c>
      <c r="Q70" s="52" t="s">
        <v>349</v>
      </c>
      <c r="W70" s="52">
        <v>0.36284100000000002</v>
      </c>
      <c r="Y70" s="52">
        <v>0.72118479999999996</v>
      </c>
    </row>
    <row r="71" spans="1:25" x14ac:dyDescent="0.2">
      <c r="A71" s="52" t="s">
        <v>138</v>
      </c>
      <c r="B71" s="52">
        <v>12</v>
      </c>
      <c r="C71" s="52" t="s">
        <v>139</v>
      </c>
      <c r="D71" s="52" t="s">
        <v>140</v>
      </c>
      <c r="E71" s="52" t="s">
        <v>47</v>
      </c>
      <c r="F71" s="52">
        <v>2.4</v>
      </c>
      <c r="G71" s="52">
        <v>4</v>
      </c>
      <c r="J71" s="52">
        <v>7606</v>
      </c>
      <c r="K71" s="52">
        <v>3.9889999999999999</v>
      </c>
      <c r="L71" s="52">
        <v>50.535946500000001</v>
      </c>
      <c r="M71" s="52">
        <v>212.61099999999999</v>
      </c>
      <c r="R71" s="52">
        <v>209.3</v>
      </c>
      <c r="S71" s="52" t="s">
        <v>314</v>
      </c>
      <c r="T71" s="52" t="s">
        <v>350</v>
      </c>
      <c r="U71" s="52" t="s">
        <v>278</v>
      </c>
      <c r="V71" s="52">
        <v>1.11002</v>
      </c>
      <c r="X71" s="52">
        <v>1.1564521000000001</v>
      </c>
    </row>
    <row r="72" spans="1:25" x14ac:dyDescent="0.2">
      <c r="A72" s="52" t="s">
        <v>138</v>
      </c>
      <c r="B72" s="52">
        <v>12</v>
      </c>
      <c r="C72" s="52" t="s">
        <v>139</v>
      </c>
      <c r="D72" s="52" t="s">
        <v>140</v>
      </c>
      <c r="E72" s="52" t="s">
        <v>47</v>
      </c>
      <c r="F72" s="52">
        <v>2.4</v>
      </c>
      <c r="G72" s="52">
        <v>5</v>
      </c>
      <c r="J72" s="52">
        <v>4100</v>
      </c>
      <c r="K72" s="52">
        <v>6.8000000000000005E-2</v>
      </c>
      <c r="L72" s="52">
        <v>20.964595599999999</v>
      </c>
      <c r="M72" s="52">
        <v>81.165000000000006</v>
      </c>
      <c r="R72" s="52">
        <v>79.912000000000006</v>
      </c>
      <c r="S72" s="52" t="s">
        <v>225</v>
      </c>
      <c r="T72" s="52" t="s">
        <v>351</v>
      </c>
      <c r="U72" s="52" t="s">
        <v>331</v>
      </c>
      <c r="V72" s="52">
        <v>1.1057319999999999</v>
      </c>
      <c r="X72" s="52">
        <v>1.1513774999999999</v>
      </c>
    </row>
    <row r="73" spans="1:25" x14ac:dyDescent="0.2">
      <c r="A73" s="52" t="s">
        <v>138</v>
      </c>
      <c r="B73" s="52">
        <v>12</v>
      </c>
      <c r="C73" s="52" t="s">
        <v>139</v>
      </c>
      <c r="D73" s="52" t="s">
        <v>140</v>
      </c>
      <c r="E73" s="52" t="s">
        <v>47</v>
      </c>
      <c r="F73" s="52">
        <v>2.4</v>
      </c>
      <c r="G73" s="52">
        <v>6</v>
      </c>
      <c r="J73" s="52">
        <v>4097</v>
      </c>
      <c r="K73" s="52">
        <v>0</v>
      </c>
      <c r="L73" s="52">
        <v>20.973785299999999</v>
      </c>
      <c r="M73" s="52">
        <v>81.203000000000003</v>
      </c>
      <c r="R73" s="52">
        <v>79.948999999999998</v>
      </c>
      <c r="S73" s="52" t="s">
        <v>352</v>
      </c>
      <c r="T73" s="52" t="s">
        <v>353</v>
      </c>
      <c r="U73" s="52" t="s">
        <v>354</v>
      </c>
      <c r="V73" s="52">
        <v>1.1056589999999999</v>
      </c>
      <c r="X73" s="52">
        <v>1.1512823000000001</v>
      </c>
    </row>
    <row r="74" spans="1:25" x14ac:dyDescent="0.2">
      <c r="A74" s="52" t="s">
        <v>141</v>
      </c>
      <c r="B74" s="52">
        <v>13</v>
      </c>
      <c r="C74" s="52" t="s">
        <v>142</v>
      </c>
      <c r="D74" s="52" t="s">
        <v>143</v>
      </c>
      <c r="F74" s="52">
        <v>2.4</v>
      </c>
      <c r="G74" s="52">
        <v>1</v>
      </c>
      <c r="H74" s="52">
        <v>3523</v>
      </c>
      <c r="I74" s="52">
        <v>2.3E-2</v>
      </c>
      <c r="L74" s="52">
        <v>3.6008417000000001</v>
      </c>
      <c r="M74" s="52">
        <v>69.52</v>
      </c>
      <c r="N74" s="52">
        <v>68.981999999999999</v>
      </c>
      <c r="O74" s="52" t="s">
        <v>333</v>
      </c>
      <c r="P74" s="52" t="s">
        <v>334</v>
      </c>
      <c r="Q74" s="52" t="s">
        <v>355</v>
      </c>
      <c r="W74" s="52">
        <v>0.36647999999999997</v>
      </c>
      <c r="Y74" s="52">
        <v>0.72843239999999998</v>
      </c>
    </row>
    <row r="75" spans="1:25" x14ac:dyDescent="0.2">
      <c r="A75" s="52" t="s">
        <v>141</v>
      </c>
      <c r="B75" s="52">
        <v>13</v>
      </c>
      <c r="C75" s="52" t="s">
        <v>142</v>
      </c>
      <c r="D75" s="52" t="s">
        <v>143</v>
      </c>
      <c r="F75" s="52">
        <v>2.4</v>
      </c>
      <c r="G75" s="52">
        <v>2</v>
      </c>
      <c r="H75" s="52">
        <v>3522</v>
      </c>
      <c r="I75" s="52">
        <v>0</v>
      </c>
      <c r="L75" s="52">
        <v>3.6007826000000001</v>
      </c>
      <c r="M75" s="52">
        <v>69.518000000000001</v>
      </c>
      <c r="N75" s="52">
        <v>68.980999999999995</v>
      </c>
      <c r="O75" s="52" t="s">
        <v>320</v>
      </c>
      <c r="P75" s="52" t="s">
        <v>336</v>
      </c>
      <c r="Q75" s="52" t="s">
        <v>356</v>
      </c>
      <c r="W75" s="52">
        <v>0.36647200000000002</v>
      </c>
      <c r="Y75" s="52">
        <v>0.72841560000000005</v>
      </c>
    </row>
    <row r="76" spans="1:25" x14ac:dyDescent="0.2">
      <c r="A76" s="52" t="s">
        <v>141</v>
      </c>
      <c r="B76" s="52">
        <v>13</v>
      </c>
      <c r="C76" s="52" t="s">
        <v>142</v>
      </c>
      <c r="D76" s="52" t="s">
        <v>143</v>
      </c>
      <c r="F76" s="52">
        <v>2.4</v>
      </c>
      <c r="G76" s="52">
        <v>3</v>
      </c>
      <c r="H76" s="52">
        <v>2084</v>
      </c>
      <c r="I76" s="52">
        <v>-7.6669999999999998</v>
      </c>
      <c r="L76" s="52">
        <v>2.4143701000000002</v>
      </c>
      <c r="M76" s="52">
        <v>46.673999999999999</v>
      </c>
      <c r="N76" s="52">
        <v>46.314</v>
      </c>
      <c r="O76" s="52" t="s">
        <v>320</v>
      </c>
      <c r="P76" s="52" t="s">
        <v>307</v>
      </c>
      <c r="Q76" s="52" t="s">
        <v>357</v>
      </c>
      <c r="W76" s="52">
        <v>0.363672</v>
      </c>
      <c r="Y76" s="52">
        <v>0.7228308</v>
      </c>
    </row>
    <row r="77" spans="1:25" x14ac:dyDescent="0.2">
      <c r="A77" s="52" t="s">
        <v>141</v>
      </c>
      <c r="B77" s="52">
        <v>13</v>
      </c>
      <c r="C77" s="52" t="s">
        <v>142</v>
      </c>
      <c r="D77" s="52" t="s">
        <v>143</v>
      </c>
      <c r="F77" s="52">
        <v>2.4</v>
      </c>
      <c r="G77" s="52">
        <v>4</v>
      </c>
      <c r="J77" s="52">
        <v>6995</v>
      </c>
      <c r="K77" s="52">
        <v>13.311</v>
      </c>
      <c r="L77" s="52">
        <v>47.244119499999996</v>
      </c>
      <c r="M77" s="52">
        <v>196.69800000000001</v>
      </c>
      <c r="R77" s="52">
        <v>193.614</v>
      </c>
      <c r="S77" s="52" t="s">
        <v>314</v>
      </c>
      <c r="T77" s="52" t="s">
        <v>350</v>
      </c>
      <c r="U77" s="52" t="s">
        <v>278</v>
      </c>
      <c r="V77" s="52">
        <v>1.1202110000000001</v>
      </c>
      <c r="X77" s="52">
        <v>1.1665760999999999</v>
      </c>
    </row>
    <row r="78" spans="1:25" x14ac:dyDescent="0.2">
      <c r="A78" s="52" t="s">
        <v>141</v>
      </c>
      <c r="B78" s="52">
        <v>13</v>
      </c>
      <c r="C78" s="52" t="s">
        <v>142</v>
      </c>
      <c r="D78" s="52" t="s">
        <v>143</v>
      </c>
      <c r="F78" s="52">
        <v>2.4</v>
      </c>
      <c r="G78" s="52">
        <v>5</v>
      </c>
      <c r="J78" s="52">
        <v>4099</v>
      </c>
      <c r="K78" s="52">
        <v>0.09</v>
      </c>
      <c r="L78" s="52">
        <v>20.968587599999999</v>
      </c>
      <c r="M78" s="52">
        <v>81.180999999999997</v>
      </c>
      <c r="R78" s="52">
        <v>79.927999999999997</v>
      </c>
      <c r="S78" s="52" t="s">
        <v>358</v>
      </c>
      <c r="T78" s="52" t="s">
        <v>277</v>
      </c>
      <c r="U78" s="52" t="s">
        <v>359</v>
      </c>
      <c r="V78" s="52">
        <v>1.1057570000000001</v>
      </c>
      <c r="X78" s="52">
        <v>1.1514899999999999</v>
      </c>
    </row>
    <row r="79" spans="1:25" x14ac:dyDescent="0.2">
      <c r="A79" s="52" t="s">
        <v>141</v>
      </c>
      <c r="B79" s="52">
        <v>13</v>
      </c>
      <c r="C79" s="52" t="s">
        <v>142</v>
      </c>
      <c r="D79" s="52" t="s">
        <v>143</v>
      </c>
      <c r="F79" s="52">
        <v>2.4</v>
      </c>
      <c r="G79" s="52">
        <v>6</v>
      </c>
      <c r="J79" s="52">
        <v>4096</v>
      </c>
      <c r="K79" s="52">
        <v>0</v>
      </c>
      <c r="L79" s="52">
        <v>20.965665399999999</v>
      </c>
      <c r="M79" s="52">
        <v>81.17</v>
      </c>
      <c r="R79" s="52">
        <v>79.915999999999997</v>
      </c>
      <c r="S79" s="52" t="s">
        <v>329</v>
      </c>
      <c r="T79" s="52" t="s">
        <v>330</v>
      </c>
      <c r="U79" s="52" t="s">
        <v>331</v>
      </c>
      <c r="V79" s="52">
        <v>1.1056589999999999</v>
      </c>
      <c r="X79" s="52">
        <v>1.1513694999999999</v>
      </c>
    </row>
    <row r="80" spans="1:25" x14ac:dyDescent="0.2">
      <c r="A80" s="52" t="s">
        <v>144</v>
      </c>
      <c r="B80" s="52">
        <v>14</v>
      </c>
      <c r="C80" s="52" t="s">
        <v>145</v>
      </c>
      <c r="D80" s="52" t="s">
        <v>146</v>
      </c>
      <c r="F80" s="52">
        <v>2.5</v>
      </c>
      <c r="G80" s="52">
        <v>1</v>
      </c>
      <c r="H80" s="52">
        <v>3524</v>
      </c>
      <c r="I80" s="52">
        <v>-1.0999999999999999E-2</v>
      </c>
      <c r="L80" s="52">
        <v>3.4568783000000001</v>
      </c>
      <c r="M80" s="52">
        <v>69.521000000000001</v>
      </c>
      <c r="N80" s="52">
        <v>68.983999999999995</v>
      </c>
      <c r="O80" s="52" t="s">
        <v>309</v>
      </c>
      <c r="P80" s="52" t="s">
        <v>307</v>
      </c>
      <c r="Q80" s="52" t="s">
        <v>360</v>
      </c>
      <c r="W80" s="52">
        <v>0.36646800000000002</v>
      </c>
      <c r="Y80" s="52">
        <v>0.72841880000000003</v>
      </c>
    </row>
    <row r="81" spans="1:25" x14ac:dyDescent="0.2">
      <c r="A81" s="52" t="s">
        <v>144</v>
      </c>
      <c r="B81" s="52">
        <v>14</v>
      </c>
      <c r="C81" s="52" t="s">
        <v>145</v>
      </c>
      <c r="D81" s="52" t="s">
        <v>146</v>
      </c>
      <c r="F81" s="52">
        <v>2.5</v>
      </c>
      <c r="G81" s="52">
        <v>2</v>
      </c>
      <c r="H81" s="52">
        <v>3523</v>
      </c>
      <c r="I81" s="52">
        <v>0</v>
      </c>
      <c r="L81" s="52">
        <v>3.4576970999999999</v>
      </c>
      <c r="M81" s="52">
        <v>69.537000000000006</v>
      </c>
      <c r="N81" s="52">
        <v>69</v>
      </c>
      <c r="O81" s="52" t="s">
        <v>309</v>
      </c>
      <c r="P81" s="52" t="s">
        <v>310</v>
      </c>
      <c r="Q81" s="52" t="s">
        <v>361</v>
      </c>
      <c r="W81" s="52">
        <v>0.36647200000000002</v>
      </c>
      <c r="Y81" s="52">
        <v>0.72842660000000004</v>
      </c>
    </row>
    <row r="82" spans="1:25" x14ac:dyDescent="0.2">
      <c r="A82" s="52" t="s">
        <v>144</v>
      </c>
      <c r="B82" s="52">
        <v>14</v>
      </c>
      <c r="C82" s="52" t="s">
        <v>145</v>
      </c>
      <c r="D82" s="52" t="s">
        <v>146</v>
      </c>
      <c r="F82" s="52">
        <v>2.5</v>
      </c>
      <c r="G82" s="52">
        <v>3</v>
      </c>
      <c r="H82" s="52">
        <v>2161</v>
      </c>
      <c r="I82" s="52">
        <v>-7.7590000000000003</v>
      </c>
      <c r="L82" s="52">
        <v>2.3868502</v>
      </c>
      <c r="M82" s="52">
        <v>48.06</v>
      </c>
      <c r="N82" s="52">
        <v>47.69</v>
      </c>
      <c r="O82" s="52" t="s">
        <v>312</v>
      </c>
      <c r="P82" s="52" t="s">
        <v>304</v>
      </c>
      <c r="Q82" s="52" t="s">
        <v>247</v>
      </c>
      <c r="W82" s="52">
        <v>0.36363899999999999</v>
      </c>
      <c r="Y82" s="52">
        <v>0.7227749</v>
      </c>
    </row>
    <row r="83" spans="1:25" x14ac:dyDescent="0.2">
      <c r="A83" s="52" t="s">
        <v>144</v>
      </c>
      <c r="B83" s="52">
        <v>14</v>
      </c>
      <c r="C83" s="52" t="s">
        <v>145</v>
      </c>
      <c r="D83" s="52" t="s">
        <v>146</v>
      </c>
      <c r="F83" s="52">
        <v>2.5</v>
      </c>
      <c r="G83" s="52">
        <v>4</v>
      </c>
      <c r="J83" s="52">
        <v>7204</v>
      </c>
      <c r="K83" s="52">
        <v>13.371</v>
      </c>
      <c r="L83" s="52">
        <v>46.580462400000002</v>
      </c>
      <c r="M83" s="52">
        <v>202.827</v>
      </c>
      <c r="R83" s="52">
        <v>199.64699999999999</v>
      </c>
      <c r="S83" s="52" t="s">
        <v>314</v>
      </c>
      <c r="T83" s="52" t="s">
        <v>350</v>
      </c>
      <c r="U83" s="52" t="s">
        <v>278</v>
      </c>
      <c r="V83" s="52">
        <v>1.120277</v>
      </c>
      <c r="X83" s="52">
        <v>1.1666898999999999</v>
      </c>
    </row>
    <row r="84" spans="1:25" x14ac:dyDescent="0.2">
      <c r="A84" s="52" t="s">
        <v>144</v>
      </c>
      <c r="B84" s="52">
        <v>14</v>
      </c>
      <c r="C84" s="52" t="s">
        <v>145</v>
      </c>
      <c r="D84" s="52" t="s">
        <v>146</v>
      </c>
      <c r="F84" s="52">
        <v>2.5</v>
      </c>
      <c r="G84" s="52">
        <v>5</v>
      </c>
      <c r="J84" s="52">
        <v>4097</v>
      </c>
      <c r="K84" s="52">
        <v>0.127</v>
      </c>
      <c r="L84" s="52">
        <v>20.100560999999999</v>
      </c>
      <c r="M84" s="52">
        <v>81.057000000000002</v>
      </c>
      <c r="R84" s="52">
        <v>79.805999999999997</v>
      </c>
      <c r="S84" s="52" t="s">
        <v>326</v>
      </c>
      <c r="T84" s="52" t="s">
        <v>351</v>
      </c>
      <c r="U84" s="52" t="s">
        <v>328</v>
      </c>
      <c r="V84" s="52">
        <v>1.1057969999999999</v>
      </c>
      <c r="X84" s="52">
        <v>1.1515690999999999</v>
      </c>
    </row>
    <row r="85" spans="1:25" x14ac:dyDescent="0.2">
      <c r="A85" s="52" t="s">
        <v>144</v>
      </c>
      <c r="B85" s="52">
        <v>14</v>
      </c>
      <c r="C85" s="52" t="s">
        <v>145</v>
      </c>
      <c r="D85" s="52" t="s">
        <v>146</v>
      </c>
      <c r="F85" s="52">
        <v>2.5</v>
      </c>
      <c r="G85" s="52">
        <v>6</v>
      </c>
      <c r="J85" s="52">
        <v>4097</v>
      </c>
      <c r="K85" s="52">
        <v>0</v>
      </c>
      <c r="L85" s="52">
        <v>20.128900000000002</v>
      </c>
      <c r="M85" s="52">
        <v>81.177000000000007</v>
      </c>
      <c r="R85" s="52">
        <v>79.924000000000007</v>
      </c>
      <c r="S85" s="52" t="s">
        <v>329</v>
      </c>
      <c r="T85" s="52" t="s">
        <v>353</v>
      </c>
      <c r="U85" s="52" t="s">
        <v>362</v>
      </c>
      <c r="V85" s="52">
        <v>1.1056589999999999</v>
      </c>
      <c r="X85" s="52">
        <v>1.1514089999999999</v>
      </c>
    </row>
    <row r="86" spans="1:25" x14ac:dyDescent="0.2">
      <c r="A86" s="52" t="s">
        <v>147</v>
      </c>
      <c r="B86" s="52">
        <v>15</v>
      </c>
      <c r="C86" s="52" t="s">
        <v>148</v>
      </c>
      <c r="D86" s="52" t="s">
        <v>149</v>
      </c>
      <c r="F86" s="52">
        <v>1.1000000000000001</v>
      </c>
      <c r="G86" s="52">
        <v>1</v>
      </c>
      <c r="H86" s="52">
        <v>3521</v>
      </c>
      <c r="I86" s="52">
        <v>2.8000000000000001E-2</v>
      </c>
      <c r="L86" s="52">
        <v>7.8552913999999996</v>
      </c>
      <c r="M86" s="52">
        <v>69.510000000000005</v>
      </c>
      <c r="N86" s="52">
        <v>68.972999999999999</v>
      </c>
      <c r="O86" s="52" t="s">
        <v>363</v>
      </c>
      <c r="P86" s="52" t="s">
        <v>334</v>
      </c>
      <c r="Q86" s="52" t="s">
        <v>364</v>
      </c>
      <c r="W86" s="52">
        <v>0.36648199999999997</v>
      </c>
      <c r="Y86" s="52">
        <v>0.72844050000000005</v>
      </c>
    </row>
    <row r="87" spans="1:25" x14ac:dyDescent="0.2">
      <c r="A87" s="52" t="s">
        <v>147</v>
      </c>
      <c r="B87" s="52">
        <v>15</v>
      </c>
      <c r="C87" s="52" t="s">
        <v>148</v>
      </c>
      <c r="D87" s="52" t="s">
        <v>149</v>
      </c>
      <c r="F87" s="52">
        <v>1.1000000000000001</v>
      </c>
      <c r="G87" s="52">
        <v>2</v>
      </c>
      <c r="H87" s="52">
        <v>3520</v>
      </c>
      <c r="I87" s="52">
        <v>0</v>
      </c>
      <c r="L87" s="52">
        <v>7.8501006999999996</v>
      </c>
      <c r="M87" s="52">
        <v>69.463999999999999</v>
      </c>
      <c r="N87" s="52">
        <v>68.927000000000007</v>
      </c>
      <c r="O87" s="52" t="s">
        <v>320</v>
      </c>
      <c r="P87" s="52" t="s">
        <v>336</v>
      </c>
      <c r="Q87" s="52" t="s">
        <v>365</v>
      </c>
      <c r="W87" s="52">
        <v>0.36647200000000002</v>
      </c>
      <c r="Y87" s="52">
        <v>0.72841999999999996</v>
      </c>
    </row>
    <row r="88" spans="1:25" x14ac:dyDescent="0.2">
      <c r="A88" s="52" t="s">
        <v>147</v>
      </c>
      <c r="B88" s="52">
        <v>15</v>
      </c>
      <c r="C88" s="52" t="s">
        <v>148</v>
      </c>
      <c r="D88" s="52" t="s">
        <v>149</v>
      </c>
      <c r="F88" s="52">
        <v>1.1000000000000001</v>
      </c>
      <c r="G88" s="52">
        <v>3</v>
      </c>
      <c r="H88" s="52">
        <v>3563</v>
      </c>
      <c r="I88" s="52">
        <v>13.823</v>
      </c>
      <c r="L88" s="52">
        <v>9.5393173999999998</v>
      </c>
      <c r="M88" s="52">
        <v>84.34</v>
      </c>
      <c r="N88" s="52">
        <v>83.674999999999997</v>
      </c>
      <c r="O88" s="52" t="s">
        <v>320</v>
      </c>
      <c r="P88" s="52" t="s">
        <v>307</v>
      </c>
      <c r="Q88" s="52" t="s">
        <v>366</v>
      </c>
      <c r="W88" s="52">
        <v>0.37151899999999999</v>
      </c>
      <c r="Y88" s="52">
        <v>0.73848930000000002</v>
      </c>
    </row>
    <row r="89" spans="1:25" x14ac:dyDescent="0.2">
      <c r="A89" s="52" t="s">
        <v>147</v>
      </c>
      <c r="B89" s="52">
        <v>15</v>
      </c>
      <c r="C89" s="52" t="s">
        <v>148</v>
      </c>
      <c r="D89" s="52" t="s">
        <v>149</v>
      </c>
      <c r="F89" s="52">
        <v>1.1000000000000001</v>
      </c>
      <c r="G89" s="52">
        <v>4</v>
      </c>
      <c r="J89" s="52">
        <v>2699</v>
      </c>
      <c r="K89" s="52">
        <v>13.401999999999999</v>
      </c>
      <c r="L89" s="52">
        <v>41.630034700000003</v>
      </c>
      <c r="M89" s="52">
        <v>73.53</v>
      </c>
      <c r="R89" s="52">
        <v>72.376000000000005</v>
      </c>
      <c r="S89" s="52" t="s">
        <v>314</v>
      </c>
      <c r="T89" s="52" t="s">
        <v>350</v>
      </c>
      <c r="U89" s="52" t="s">
        <v>278</v>
      </c>
      <c r="V89" s="52">
        <v>1.1203110000000001</v>
      </c>
      <c r="X89" s="52">
        <v>1.1668676</v>
      </c>
    </row>
    <row r="90" spans="1:25" x14ac:dyDescent="0.2">
      <c r="A90" s="52" t="s">
        <v>147</v>
      </c>
      <c r="B90" s="52">
        <v>15</v>
      </c>
      <c r="C90" s="52" t="s">
        <v>148</v>
      </c>
      <c r="D90" s="52" t="s">
        <v>149</v>
      </c>
      <c r="F90" s="52">
        <v>1.1000000000000001</v>
      </c>
      <c r="G90" s="52">
        <v>5</v>
      </c>
      <c r="J90" s="52">
        <v>4096</v>
      </c>
      <c r="K90" s="52">
        <v>0.13900000000000001</v>
      </c>
      <c r="L90" s="52">
        <v>45.676146299999999</v>
      </c>
      <c r="M90" s="52">
        <v>81.043999999999997</v>
      </c>
      <c r="R90" s="52">
        <v>79.793000000000006</v>
      </c>
      <c r="S90" s="52" t="s">
        <v>252</v>
      </c>
      <c r="T90" s="52" t="s">
        <v>325</v>
      </c>
      <c r="U90" s="52" t="s">
        <v>341</v>
      </c>
      <c r="V90" s="52">
        <v>1.1058110000000001</v>
      </c>
      <c r="X90" s="52">
        <v>1.1516291999999999</v>
      </c>
    </row>
    <row r="91" spans="1:25" x14ac:dyDescent="0.2">
      <c r="A91" s="52" t="s">
        <v>147</v>
      </c>
      <c r="B91" s="52">
        <v>15</v>
      </c>
      <c r="C91" s="52" t="s">
        <v>148</v>
      </c>
      <c r="D91" s="52" t="s">
        <v>149</v>
      </c>
      <c r="F91" s="52">
        <v>1.1000000000000001</v>
      </c>
      <c r="G91" s="52">
        <v>6</v>
      </c>
      <c r="J91" s="52">
        <v>4097</v>
      </c>
      <c r="K91" s="52">
        <v>0</v>
      </c>
      <c r="L91" s="52">
        <v>45.7065938</v>
      </c>
      <c r="M91" s="52">
        <v>81.100999999999999</v>
      </c>
      <c r="R91" s="52">
        <v>79.849000000000004</v>
      </c>
      <c r="S91" s="52" t="s">
        <v>257</v>
      </c>
      <c r="T91" s="52" t="s">
        <v>326</v>
      </c>
      <c r="U91" s="52" t="s">
        <v>246</v>
      </c>
      <c r="V91" s="52">
        <v>1.1056589999999999</v>
      </c>
      <c r="X91" s="52">
        <v>1.1514546999999999</v>
      </c>
    </row>
    <row r="92" spans="1:25" x14ac:dyDescent="0.2">
      <c r="A92" s="52" t="s">
        <v>150</v>
      </c>
      <c r="B92" s="52">
        <v>16</v>
      </c>
      <c r="C92" s="52" t="s">
        <v>151</v>
      </c>
      <c r="D92" s="52" t="s">
        <v>152</v>
      </c>
      <c r="F92" s="52">
        <v>1.2</v>
      </c>
      <c r="G92" s="52">
        <v>1</v>
      </c>
      <c r="H92" s="52">
        <v>3521</v>
      </c>
      <c r="I92" s="52">
        <v>-3.0000000000000001E-3</v>
      </c>
      <c r="L92" s="52">
        <v>7.1956483999999996</v>
      </c>
      <c r="M92" s="52">
        <v>69.462000000000003</v>
      </c>
      <c r="N92" s="52">
        <v>68.924999999999997</v>
      </c>
      <c r="O92" s="52" t="s">
        <v>306</v>
      </c>
      <c r="P92" s="52" t="s">
        <v>307</v>
      </c>
      <c r="Q92" s="52" t="s">
        <v>367</v>
      </c>
      <c r="W92" s="52">
        <v>0.36647099999999999</v>
      </c>
      <c r="Y92" s="52">
        <v>0.72845159999999998</v>
      </c>
    </row>
    <row r="93" spans="1:25" x14ac:dyDescent="0.2">
      <c r="A93" s="52" t="s">
        <v>150</v>
      </c>
      <c r="B93" s="52">
        <v>16</v>
      </c>
      <c r="C93" s="52" t="s">
        <v>151</v>
      </c>
      <c r="D93" s="52" t="s">
        <v>152</v>
      </c>
      <c r="F93" s="52">
        <v>1.2</v>
      </c>
      <c r="G93" s="52">
        <v>2</v>
      </c>
      <c r="H93" s="52">
        <v>3521</v>
      </c>
      <c r="I93" s="52">
        <v>0</v>
      </c>
      <c r="L93" s="52">
        <v>7.1913964000000004</v>
      </c>
      <c r="M93" s="52">
        <v>69.421000000000006</v>
      </c>
      <c r="N93" s="52">
        <v>68.884</v>
      </c>
      <c r="O93" s="52" t="s">
        <v>312</v>
      </c>
      <c r="P93" s="52" t="s">
        <v>310</v>
      </c>
      <c r="Q93" s="52" t="s">
        <v>368</v>
      </c>
      <c r="W93" s="52">
        <v>0.36647200000000002</v>
      </c>
      <c r="Y93" s="52">
        <v>0.72845349999999998</v>
      </c>
    </row>
    <row r="94" spans="1:25" x14ac:dyDescent="0.2">
      <c r="A94" s="52" t="s">
        <v>150</v>
      </c>
      <c r="B94" s="52">
        <v>16</v>
      </c>
      <c r="C94" s="52" t="s">
        <v>151</v>
      </c>
      <c r="D94" s="52" t="s">
        <v>152</v>
      </c>
      <c r="F94" s="52">
        <v>1.2</v>
      </c>
      <c r="G94" s="52">
        <v>3</v>
      </c>
      <c r="H94" s="52">
        <v>3589</v>
      </c>
      <c r="I94" s="52">
        <v>13.759</v>
      </c>
      <c r="L94" s="52">
        <v>8.7924688999999994</v>
      </c>
      <c r="M94" s="52">
        <v>84.802000000000007</v>
      </c>
      <c r="N94" s="52">
        <v>84.132999999999996</v>
      </c>
      <c r="O94" s="52" t="s">
        <v>306</v>
      </c>
      <c r="P94" s="52" t="s">
        <v>310</v>
      </c>
      <c r="Q94" s="52" t="s">
        <v>369</v>
      </c>
      <c r="W94" s="52">
        <v>0.37149599999999999</v>
      </c>
      <c r="Y94" s="52">
        <v>0.73847629999999997</v>
      </c>
    </row>
    <row r="95" spans="1:25" x14ac:dyDescent="0.2">
      <c r="A95" s="52" t="s">
        <v>150</v>
      </c>
      <c r="B95" s="52">
        <v>16</v>
      </c>
      <c r="C95" s="52" t="s">
        <v>151</v>
      </c>
      <c r="D95" s="52" t="s">
        <v>152</v>
      </c>
      <c r="F95" s="52">
        <v>1.2</v>
      </c>
      <c r="G95" s="52">
        <v>4</v>
      </c>
      <c r="J95" s="52">
        <v>2689</v>
      </c>
      <c r="K95" s="52">
        <v>13.441000000000001</v>
      </c>
      <c r="L95" s="52">
        <v>37.971862999999999</v>
      </c>
      <c r="M95" s="52">
        <v>73.149000000000001</v>
      </c>
      <c r="R95" s="52">
        <v>72.001000000000005</v>
      </c>
      <c r="S95" s="52" t="s">
        <v>295</v>
      </c>
      <c r="T95" s="52" t="s">
        <v>314</v>
      </c>
      <c r="U95" s="52" t="s">
        <v>256</v>
      </c>
      <c r="V95" s="52">
        <v>1.1203540000000001</v>
      </c>
      <c r="X95" s="52">
        <v>1.1670772</v>
      </c>
    </row>
    <row r="96" spans="1:25" x14ac:dyDescent="0.2">
      <c r="A96" s="52" t="s">
        <v>150</v>
      </c>
      <c r="B96" s="52">
        <v>16</v>
      </c>
      <c r="C96" s="52" t="s">
        <v>151</v>
      </c>
      <c r="D96" s="52" t="s">
        <v>152</v>
      </c>
      <c r="F96" s="52">
        <v>1.2</v>
      </c>
      <c r="G96" s="52">
        <v>5</v>
      </c>
      <c r="J96" s="52">
        <v>4096</v>
      </c>
      <c r="K96" s="52">
        <v>0.13700000000000001</v>
      </c>
      <c r="L96" s="52">
        <v>41.843127299999999</v>
      </c>
      <c r="M96" s="52">
        <v>80.989999999999995</v>
      </c>
      <c r="R96" s="52">
        <v>79.739000000000004</v>
      </c>
      <c r="S96" s="52" t="s">
        <v>240</v>
      </c>
      <c r="T96" s="52" t="s">
        <v>315</v>
      </c>
      <c r="U96" s="52" t="s">
        <v>370</v>
      </c>
      <c r="V96" s="52">
        <v>1.1058079999999999</v>
      </c>
      <c r="X96" s="52">
        <v>1.1517662</v>
      </c>
    </row>
    <row r="97" spans="1:25" x14ac:dyDescent="0.2">
      <c r="A97" s="52" t="s">
        <v>150</v>
      </c>
      <c r="B97" s="52">
        <v>16</v>
      </c>
      <c r="C97" s="52" t="s">
        <v>151</v>
      </c>
      <c r="D97" s="52" t="s">
        <v>152</v>
      </c>
      <c r="F97" s="52">
        <v>1.2</v>
      </c>
      <c r="G97" s="52">
        <v>6</v>
      </c>
      <c r="J97" s="52">
        <v>4097</v>
      </c>
      <c r="K97" s="52">
        <v>0</v>
      </c>
      <c r="L97" s="52">
        <v>41.879645699999998</v>
      </c>
      <c r="M97" s="52">
        <v>81.063999999999993</v>
      </c>
      <c r="R97" s="52">
        <v>79.813000000000002</v>
      </c>
      <c r="S97" s="52" t="s">
        <v>371</v>
      </c>
      <c r="T97" s="52" t="s">
        <v>358</v>
      </c>
      <c r="U97" s="52" t="s">
        <v>232</v>
      </c>
      <c r="V97" s="52">
        <v>1.1056589999999999</v>
      </c>
      <c r="X97" s="52">
        <v>1.1515959</v>
      </c>
    </row>
    <row r="98" spans="1:25" x14ac:dyDescent="0.2">
      <c r="A98" s="52" t="s">
        <v>159</v>
      </c>
      <c r="B98" s="52">
        <v>17</v>
      </c>
      <c r="C98" s="52" t="s">
        <v>160</v>
      </c>
      <c r="D98" s="52" t="s">
        <v>156</v>
      </c>
      <c r="F98" s="52">
        <v>2.226</v>
      </c>
      <c r="G98" s="52">
        <v>1</v>
      </c>
      <c r="H98" s="52">
        <v>3522</v>
      </c>
      <c r="I98" s="52">
        <v>-0.01</v>
      </c>
      <c r="L98" s="52">
        <v>3.8847518000000001</v>
      </c>
      <c r="M98" s="52">
        <v>69.563000000000002</v>
      </c>
      <c r="N98" s="52">
        <v>69.025999999999996</v>
      </c>
      <c r="O98" s="52" t="s">
        <v>312</v>
      </c>
      <c r="P98" s="52" t="s">
        <v>304</v>
      </c>
      <c r="Q98" s="52" t="s">
        <v>372</v>
      </c>
      <c r="W98" s="52">
        <v>0.36646800000000002</v>
      </c>
      <c r="Y98" s="52">
        <v>0.72845499999999996</v>
      </c>
    </row>
    <row r="99" spans="1:25" x14ac:dyDescent="0.2">
      <c r="A99" s="52" t="s">
        <v>159</v>
      </c>
      <c r="B99" s="52">
        <v>17</v>
      </c>
      <c r="C99" s="52" t="s">
        <v>160</v>
      </c>
      <c r="D99" s="52" t="s">
        <v>156</v>
      </c>
      <c r="F99" s="52">
        <v>2.226</v>
      </c>
      <c r="G99" s="52">
        <v>2</v>
      </c>
      <c r="H99" s="52">
        <v>3520</v>
      </c>
      <c r="I99" s="52">
        <v>0</v>
      </c>
      <c r="L99" s="52">
        <v>3.8798748999999999</v>
      </c>
      <c r="M99" s="52">
        <v>69.475999999999999</v>
      </c>
      <c r="N99" s="52">
        <v>68.938999999999993</v>
      </c>
      <c r="O99" s="52" t="s">
        <v>309</v>
      </c>
      <c r="P99" s="52" t="s">
        <v>300</v>
      </c>
      <c r="Q99" s="52" t="s">
        <v>373</v>
      </c>
      <c r="W99" s="52">
        <v>0.36647200000000002</v>
      </c>
      <c r="Y99" s="52">
        <v>0.72846219999999995</v>
      </c>
    </row>
    <row r="100" spans="1:25" x14ac:dyDescent="0.2">
      <c r="A100" s="52" t="s">
        <v>159</v>
      </c>
      <c r="B100" s="52">
        <v>17</v>
      </c>
      <c r="C100" s="52" t="s">
        <v>160</v>
      </c>
      <c r="D100" s="52" t="s">
        <v>156</v>
      </c>
      <c r="F100" s="52">
        <v>2.226</v>
      </c>
      <c r="G100" s="52">
        <v>3</v>
      </c>
      <c r="H100" s="52">
        <v>2522</v>
      </c>
      <c r="I100" s="52">
        <v>0.621</v>
      </c>
      <c r="L100" s="52">
        <v>3.2570317000000002</v>
      </c>
      <c r="M100" s="52">
        <v>58.36</v>
      </c>
      <c r="N100" s="52">
        <v>57.905999999999999</v>
      </c>
      <c r="O100" s="52" t="s">
        <v>312</v>
      </c>
      <c r="P100" s="52" t="s">
        <v>310</v>
      </c>
      <c r="Q100" s="52" t="s">
        <v>374</v>
      </c>
      <c r="W100" s="52">
        <v>0.366699</v>
      </c>
      <c r="Y100" s="52">
        <v>0.72891459999999997</v>
      </c>
    </row>
    <row r="101" spans="1:25" x14ac:dyDescent="0.2">
      <c r="A101" s="52" t="s">
        <v>159</v>
      </c>
      <c r="B101" s="52">
        <v>17</v>
      </c>
      <c r="C101" s="52" t="s">
        <v>160</v>
      </c>
      <c r="D101" s="52" t="s">
        <v>156</v>
      </c>
      <c r="F101" s="52">
        <v>2.226</v>
      </c>
      <c r="G101" s="52">
        <v>4</v>
      </c>
      <c r="J101" s="52">
        <v>5598</v>
      </c>
      <c r="K101" s="52">
        <v>7.5570000000000004</v>
      </c>
      <c r="L101" s="52">
        <v>40.9728511</v>
      </c>
      <c r="M101" s="52">
        <v>153.92400000000001</v>
      </c>
      <c r="R101" s="52">
        <v>151.518</v>
      </c>
      <c r="S101" s="52" t="s">
        <v>295</v>
      </c>
      <c r="T101" s="52" t="s">
        <v>339</v>
      </c>
      <c r="U101" s="52" t="s">
        <v>315</v>
      </c>
      <c r="V101" s="52">
        <v>1.1139209999999999</v>
      </c>
      <c r="X101" s="52">
        <v>1.1605612000000001</v>
      </c>
    </row>
    <row r="102" spans="1:25" x14ac:dyDescent="0.2">
      <c r="A102" s="52" t="s">
        <v>159</v>
      </c>
      <c r="B102" s="52">
        <v>17</v>
      </c>
      <c r="C102" s="52" t="s">
        <v>160</v>
      </c>
      <c r="D102" s="52" t="s">
        <v>156</v>
      </c>
      <c r="F102" s="52">
        <v>2.226</v>
      </c>
      <c r="G102" s="52">
        <v>5</v>
      </c>
      <c r="J102" s="52">
        <v>4098</v>
      </c>
      <c r="K102" s="52">
        <v>0.114</v>
      </c>
      <c r="L102" s="52">
        <v>22.575496399999999</v>
      </c>
      <c r="M102" s="52">
        <v>81.06</v>
      </c>
      <c r="R102" s="52">
        <v>79.808000000000007</v>
      </c>
      <c r="S102" s="52" t="s">
        <v>371</v>
      </c>
      <c r="T102" s="52" t="s">
        <v>375</v>
      </c>
      <c r="U102" s="52" t="s">
        <v>249</v>
      </c>
      <c r="V102" s="52">
        <v>1.105783</v>
      </c>
      <c r="X102" s="52">
        <v>1.1516184</v>
      </c>
    </row>
    <row r="103" spans="1:25" x14ac:dyDescent="0.2">
      <c r="A103" s="52" t="s">
        <v>159</v>
      </c>
      <c r="B103" s="52">
        <v>17</v>
      </c>
      <c r="C103" s="52" t="s">
        <v>160</v>
      </c>
      <c r="D103" s="52" t="s">
        <v>156</v>
      </c>
      <c r="F103" s="52">
        <v>2.226</v>
      </c>
      <c r="G103" s="52">
        <v>6</v>
      </c>
      <c r="J103" s="52">
        <v>4096</v>
      </c>
      <c r="K103" s="52">
        <v>0</v>
      </c>
      <c r="L103" s="52">
        <v>22.588668200000001</v>
      </c>
      <c r="M103" s="52">
        <v>81.11</v>
      </c>
      <c r="R103" s="52">
        <v>79.858000000000004</v>
      </c>
      <c r="S103" s="52" t="s">
        <v>317</v>
      </c>
      <c r="T103" s="52" t="s">
        <v>288</v>
      </c>
      <c r="U103" s="52" t="s">
        <v>336</v>
      </c>
      <c r="V103" s="52">
        <v>1.1056589999999999</v>
      </c>
      <c r="X103" s="52">
        <v>1.1514720000000001</v>
      </c>
    </row>
    <row r="104" spans="1:25" x14ac:dyDescent="0.2">
      <c r="A104" s="52" t="s">
        <v>161</v>
      </c>
      <c r="B104" s="52">
        <v>18</v>
      </c>
      <c r="C104" s="52" t="s">
        <v>162</v>
      </c>
      <c r="D104" s="52" t="s">
        <v>156</v>
      </c>
      <c r="F104" s="52">
        <v>2.1779999999999999</v>
      </c>
      <c r="G104" s="52">
        <v>1</v>
      </c>
      <c r="H104" s="52">
        <v>3521</v>
      </c>
      <c r="I104" s="52">
        <v>5.3999999999999999E-2</v>
      </c>
      <c r="L104" s="52">
        <v>3.9649706999999998</v>
      </c>
      <c r="M104" s="52">
        <v>69.468999999999994</v>
      </c>
      <c r="N104" s="52">
        <v>68.932000000000002</v>
      </c>
      <c r="O104" s="52" t="s">
        <v>320</v>
      </c>
      <c r="P104" s="52" t="s">
        <v>336</v>
      </c>
      <c r="Q104" s="52" t="s">
        <v>376</v>
      </c>
      <c r="W104" s="52">
        <v>0.36649199999999998</v>
      </c>
      <c r="Y104" s="52">
        <v>0.72850300000000001</v>
      </c>
    </row>
    <row r="105" spans="1:25" x14ac:dyDescent="0.2">
      <c r="A105" s="52" t="s">
        <v>161</v>
      </c>
      <c r="B105" s="52">
        <v>18</v>
      </c>
      <c r="C105" s="52" t="s">
        <v>162</v>
      </c>
      <c r="D105" s="52" t="s">
        <v>156</v>
      </c>
      <c r="F105" s="52">
        <v>2.1779999999999999</v>
      </c>
      <c r="G105" s="52">
        <v>2</v>
      </c>
      <c r="H105" s="52">
        <v>3520</v>
      </c>
      <c r="I105" s="52">
        <v>0</v>
      </c>
      <c r="L105" s="52">
        <v>3.960251</v>
      </c>
      <c r="M105" s="52">
        <v>69.387</v>
      </c>
      <c r="N105" s="52">
        <v>68.850999999999999</v>
      </c>
      <c r="O105" s="52" t="s">
        <v>306</v>
      </c>
      <c r="P105" s="52" t="s">
        <v>307</v>
      </c>
      <c r="Q105" s="52" t="s">
        <v>377</v>
      </c>
      <c r="W105" s="52">
        <v>0.36647200000000002</v>
      </c>
      <c r="Y105" s="52">
        <v>0.72846379999999999</v>
      </c>
    </row>
    <row r="106" spans="1:25" x14ac:dyDescent="0.2">
      <c r="A106" s="52" t="s">
        <v>161</v>
      </c>
      <c r="B106" s="52">
        <v>18</v>
      </c>
      <c r="C106" s="52" t="s">
        <v>162</v>
      </c>
      <c r="D106" s="52" t="s">
        <v>156</v>
      </c>
      <c r="F106" s="52">
        <v>2.1779999999999999</v>
      </c>
      <c r="G106" s="52">
        <v>3</v>
      </c>
      <c r="H106" s="52">
        <v>2446</v>
      </c>
      <c r="I106" s="52">
        <v>0.59499999999999997</v>
      </c>
      <c r="L106" s="52">
        <v>3.2162093</v>
      </c>
      <c r="M106" s="52">
        <v>56.392000000000003</v>
      </c>
      <c r="N106" s="52">
        <v>55.954000000000001</v>
      </c>
      <c r="O106" s="52" t="s">
        <v>306</v>
      </c>
      <c r="P106" s="52" t="s">
        <v>304</v>
      </c>
      <c r="Q106" s="52" t="s">
        <v>378</v>
      </c>
      <c r="W106" s="52">
        <v>0.36668899999999999</v>
      </c>
      <c r="Y106" s="52">
        <v>0.72889709999999996</v>
      </c>
    </row>
    <row r="107" spans="1:25" x14ac:dyDescent="0.2">
      <c r="A107" s="52" t="s">
        <v>161</v>
      </c>
      <c r="B107" s="52">
        <v>18</v>
      </c>
      <c r="C107" s="52" t="s">
        <v>162</v>
      </c>
      <c r="D107" s="52" t="s">
        <v>156</v>
      </c>
      <c r="F107" s="52">
        <v>2.1779999999999999</v>
      </c>
      <c r="G107" s="52">
        <v>4</v>
      </c>
      <c r="J107" s="52">
        <v>5526</v>
      </c>
      <c r="K107" s="52">
        <v>7.5209999999999999</v>
      </c>
      <c r="L107" s="52">
        <v>41.147660199999997</v>
      </c>
      <c r="M107" s="52">
        <v>150.96299999999999</v>
      </c>
      <c r="R107" s="52">
        <v>148.60499999999999</v>
      </c>
      <c r="S107" s="52" t="s">
        <v>324</v>
      </c>
      <c r="T107" s="52" t="s">
        <v>379</v>
      </c>
      <c r="U107" s="52" t="s">
        <v>226</v>
      </c>
      <c r="V107" s="52">
        <v>1.1138809999999999</v>
      </c>
      <c r="X107" s="52">
        <v>1.1604627000000001</v>
      </c>
    </row>
    <row r="108" spans="1:25" x14ac:dyDescent="0.2">
      <c r="A108" s="52" t="s">
        <v>161</v>
      </c>
      <c r="B108" s="52">
        <v>18</v>
      </c>
      <c r="C108" s="52" t="s">
        <v>162</v>
      </c>
      <c r="D108" s="52" t="s">
        <v>156</v>
      </c>
      <c r="F108" s="52">
        <v>2.1779999999999999</v>
      </c>
      <c r="G108" s="52">
        <v>5</v>
      </c>
      <c r="J108" s="52">
        <v>4097</v>
      </c>
      <c r="K108" s="52">
        <v>8.7999999999999995E-2</v>
      </c>
      <c r="L108" s="52">
        <v>23.067125399999998</v>
      </c>
      <c r="M108" s="52">
        <v>81.037999999999997</v>
      </c>
      <c r="R108" s="52">
        <v>79.787000000000006</v>
      </c>
      <c r="S108" s="52" t="s">
        <v>371</v>
      </c>
      <c r="T108" s="52" t="s">
        <v>375</v>
      </c>
      <c r="U108" s="52" t="s">
        <v>249</v>
      </c>
      <c r="V108" s="52">
        <v>1.105755</v>
      </c>
      <c r="X108" s="52">
        <v>1.1515318000000001</v>
      </c>
    </row>
    <row r="109" spans="1:25" x14ac:dyDescent="0.2">
      <c r="A109" s="52" t="s">
        <v>161</v>
      </c>
      <c r="B109" s="52">
        <v>18</v>
      </c>
      <c r="C109" s="52" t="s">
        <v>162</v>
      </c>
      <c r="D109" s="52" t="s">
        <v>156</v>
      </c>
      <c r="F109" s="52">
        <v>2.1779999999999999</v>
      </c>
      <c r="G109" s="52">
        <v>6</v>
      </c>
      <c r="J109" s="52">
        <v>4097</v>
      </c>
      <c r="K109" s="52">
        <v>0</v>
      </c>
      <c r="L109" s="52">
        <v>23.107205</v>
      </c>
      <c r="M109" s="52">
        <v>81.186000000000007</v>
      </c>
      <c r="R109" s="52">
        <v>79.933000000000007</v>
      </c>
      <c r="S109" s="52" t="s">
        <v>317</v>
      </c>
      <c r="T109" s="52" t="s">
        <v>380</v>
      </c>
      <c r="U109" s="52" t="s">
        <v>381</v>
      </c>
      <c r="V109" s="52">
        <v>1.1056589999999999</v>
      </c>
      <c r="X109" s="52">
        <v>1.1514127000000001</v>
      </c>
    </row>
  </sheetData>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26300"/>
  </sheetPr>
  <dimension ref="B36:F59"/>
  <sheetViews>
    <sheetView workbookViewId="0">
      <selection activeCell="F58" sqref="F58"/>
    </sheetView>
  </sheetViews>
  <sheetFormatPr defaultColWidth="8.85546875" defaultRowHeight="12.75" x14ac:dyDescent="0.2"/>
  <cols>
    <col min="1" max="1" width="8.85546875" style="151"/>
    <col min="2" max="2" width="69.7109375" style="151" customWidth="1"/>
    <col min="3" max="10" width="8.85546875" style="151"/>
    <col min="11" max="11" width="22" style="151" customWidth="1"/>
    <col min="12" max="12" width="16.42578125" style="151" customWidth="1"/>
    <col min="13" max="16384" width="8.85546875" style="151"/>
  </cols>
  <sheetData>
    <row r="36" spans="2:2" ht="15.75" x14ac:dyDescent="0.2">
      <c r="B36" s="150"/>
    </row>
    <row r="53" spans="2:6" ht="17.25" customHeight="1" x14ac:dyDescent="0.2"/>
    <row r="54" spans="2:6" ht="15.75" x14ac:dyDescent="0.2">
      <c r="B54" s="152"/>
      <c r="D54" s="153"/>
    </row>
    <row r="55" spans="2:6" ht="15.75" x14ac:dyDescent="0.2">
      <c r="B55" s="152"/>
      <c r="C55" s="153"/>
      <c r="D55" s="153"/>
    </row>
    <row r="56" spans="2:6" ht="15.75" x14ac:dyDescent="0.2">
      <c r="B56" s="150"/>
    </row>
    <row r="57" spans="2:6" ht="15.75" x14ac:dyDescent="0.2">
      <c r="B57" s="154"/>
    </row>
    <row r="58" spans="2:6" ht="16.5" customHeight="1" x14ac:dyDescent="0.2">
      <c r="B58" s="155"/>
      <c r="F58" s="153"/>
    </row>
    <row r="59" spans="2:6" ht="15.75" x14ac:dyDescent="0.2">
      <c r="B59" s="152"/>
      <c r="F59" s="153"/>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F26300"/>
  </sheetPr>
  <dimension ref="B2:H21"/>
  <sheetViews>
    <sheetView workbookViewId="0">
      <selection activeCell="F27" sqref="F27"/>
    </sheetView>
  </sheetViews>
  <sheetFormatPr defaultColWidth="11.42578125" defaultRowHeight="12.75" x14ac:dyDescent="0.2"/>
  <cols>
    <col min="1" max="1" width="11.42578125" style="73" customWidth="1"/>
    <col min="2" max="2" width="4.28515625" style="73" customWidth="1"/>
    <col min="3" max="3" width="9.42578125" style="73" customWidth="1"/>
    <col min="4" max="5" width="11.42578125" style="73" customWidth="1"/>
    <col min="6" max="6" width="16" style="73" customWidth="1"/>
    <col min="7" max="7" width="10.140625" style="73" customWidth="1"/>
    <col min="8" max="8" width="16.7109375" style="73" customWidth="1"/>
    <col min="9" max="16384" width="11.42578125" style="73"/>
  </cols>
  <sheetData>
    <row r="2" spans="2:8" ht="18.75" thickBot="1" x14ac:dyDescent="0.3">
      <c r="B2" s="74" t="s">
        <v>21</v>
      </c>
      <c r="C2" s="74"/>
      <c r="D2" s="74"/>
      <c r="E2" s="74"/>
      <c r="F2" s="74"/>
    </row>
    <row r="3" spans="2:8" ht="18" x14ac:dyDescent="0.25">
      <c r="B3" s="156"/>
      <c r="C3" s="157"/>
      <c r="D3" s="157" t="s">
        <v>16</v>
      </c>
      <c r="E3" s="157"/>
      <c r="F3" s="157"/>
      <c r="G3" s="157" t="s">
        <v>61</v>
      </c>
      <c r="H3" s="158"/>
    </row>
    <row r="4" spans="2:8" ht="18" x14ac:dyDescent="0.25">
      <c r="B4" s="159"/>
      <c r="C4" s="160" t="s">
        <v>8</v>
      </c>
      <c r="D4" s="161" t="s">
        <v>17</v>
      </c>
      <c r="E4" s="162"/>
      <c r="F4" s="163"/>
      <c r="G4" s="163"/>
      <c r="H4" s="164"/>
    </row>
    <row r="5" spans="2:8" ht="18" x14ac:dyDescent="0.25">
      <c r="B5" s="159"/>
      <c r="C5" s="160"/>
      <c r="D5" s="162"/>
      <c r="E5" s="162"/>
      <c r="F5" s="162"/>
      <c r="G5" s="163"/>
      <c r="H5" s="164"/>
    </row>
    <row r="6" spans="2:8" ht="18.75" thickBot="1" x14ac:dyDescent="0.3">
      <c r="B6" s="165"/>
      <c r="C6" s="166" t="s">
        <v>24</v>
      </c>
      <c r="D6" s="167" t="s">
        <v>22</v>
      </c>
      <c r="E6" s="168"/>
      <c r="F6" s="168"/>
      <c r="G6" s="169"/>
      <c r="H6" s="170"/>
    </row>
    <row r="7" spans="2:8" ht="18" x14ac:dyDescent="0.25">
      <c r="B7" s="75"/>
      <c r="C7" s="75"/>
      <c r="D7" s="76"/>
      <c r="E7" s="75"/>
      <c r="F7" s="75"/>
      <c r="G7" s="77"/>
      <c r="H7" s="77"/>
    </row>
    <row r="8" spans="2:8" ht="18.75" thickBot="1" x14ac:dyDescent="0.3">
      <c r="B8" s="74" t="s">
        <v>62</v>
      </c>
      <c r="C8" s="74"/>
      <c r="D8" s="74"/>
      <c r="E8" s="74"/>
      <c r="F8" s="74"/>
    </row>
    <row r="9" spans="2:8" ht="18" x14ac:dyDescent="0.25">
      <c r="B9" s="177"/>
      <c r="C9" s="171" t="s">
        <v>13</v>
      </c>
      <c r="D9" s="157" t="s">
        <v>18</v>
      </c>
      <c r="E9" s="157"/>
      <c r="F9" s="157"/>
      <c r="G9" s="157" t="s">
        <v>11</v>
      </c>
      <c r="H9" s="158"/>
    </row>
    <row r="10" spans="2:8" ht="18" x14ac:dyDescent="0.25">
      <c r="B10" s="159"/>
      <c r="C10" s="162"/>
      <c r="D10" s="161" t="s">
        <v>14</v>
      </c>
      <c r="E10" s="162"/>
      <c r="F10" s="162"/>
      <c r="G10" s="162"/>
      <c r="H10" s="172"/>
    </row>
    <row r="11" spans="2:8" ht="18" x14ac:dyDescent="0.25">
      <c r="B11" s="159"/>
      <c r="C11" s="162"/>
      <c r="D11" s="162" t="s">
        <v>4</v>
      </c>
      <c r="E11" s="162"/>
      <c r="F11" s="162"/>
      <c r="G11" s="162" t="s">
        <v>12</v>
      </c>
      <c r="H11" s="172"/>
    </row>
    <row r="12" spans="2:8" ht="18" x14ac:dyDescent="0.25">
      <c r="B12" s="159"/>
      <c r="C12" s="162"/>
      <c r="D12" s="161" t="s">
        <v>15</v>
      </c>
      <c r="E12" s="162"/>
      <c r="F12" s="163"/>
      <c r="G12" s="163"/>
      <c r="H12" s="164"/>
    </row>
    <row r="13" spans="2:8" ht="18" x14ac:dyDescent="0.25">
      <c r="B13" s="159"/>
      <c r="C13" s="162"/>
      <c r="D13" s="162" t="s">
        <v>16</v>
      </c>
      <c r="E13" s="162"/>
      <c r="F13" s="162"/>
      <c r="G13" s="162" t="s">
        <v>61</v>
      </c>
      <c r="H13" s="172"/>
    </row>
    <row r="14" spans="2:8" ht="18.75" thickBot="1" x14ac:dyDescent="0.3">
      <c r="B14" s="165"/>
      <c r="C14" s="168"/>
      <c r="D14" s="173" t="s">
        <v>17</v>
      </c>
      <c r="E14" s="168"/>
      <c r="F14" s="169"/>
      <c r="G14" s="169"/>
      <c r="H14" s="170"/>
    </row>
    <row r="15" spans="2:8" ht="18" x14ac:dyDescent="0.25">
      <c r="B15" s="156"/>
      <c r="C15" s="171" t="s">
        <v>7</v>
      </c>
      <c r="D15" s="157" t="s">
        <v>1</v>
      </c>
      <c r="E15" s="157"/>
      <c r="F15" s="157"/>
      <c r="G15" s="174"/>
      <c r="H15" s="175"/>
    </row>
    <row r="16" spans="2:8" ht="18" x14ac:dyDescent="0.25">
      <c r="B16" s="159"/>
      <c r="C16" s="162"/>
      <c r="D16" s="162" t="s">
        <v>2</v>
      </c>
      <c r="E16" s="162"/>
      <c r="F16" s="162"/>
      <c r="G16" s="163"/>
      <c r="H16" s="164"/>
    </row>
    <row r="17" spans="2:8" ht="18" x14ac:dyDescent="0.25">
      <c r="B17" s="159"/>
      <c r="C17" s="162"/>
      <c r="D17" s="162" t="s">
        <v>63</v>
      </c>
      <c r="E17" s="162"/>
      <c r="F17" s="162"/>
      <c r="G17" s="163"/>
      <c r="H17" s="164"/>
    </row>
    <row r="18" spans="2:8" ht="18.75" thickBot="1" x14ac:dyDescent="0.3">
      <c r="B18" s="165"/>
      <c r="C18" s="168"/>
      <c r="D18" s="168" t="s">
        <v>3</v>
      </c>
      <c r="E18" s="168"/>
      <c r="F18" s="168"/>
      <c r="G18" s="169"/>
      <c r="H18" s="170"/>
    </row>
    <row r="19" spans="2:8" ht="18" x14ac:dyDescent="0.25">
      <c r="B19" s="156"/>
      <c r="C19" s="171" t="s">
        <v>8</v>
      </c>
      <c r="D19" s="176" t="s">
        <v>23</v>
      </c>
      <c r="E19" s="157"/>
      <c r="F19" s="157"/>
      <c r="G19" s="174"/>
      <c r="H19" s="175"/>
    </row>
    <row r="20" spans="2:8" ht="18" x14ac:dyDescent="0.25">
      <c r="B20" s="159"/>
      <c r="C20" s="160" t="s">
        <v>24</v>
      </c>
      <c r="D20" s="162" t="s">
        <v>9</v>
      </c>
      <c r="E20" s="162"/>
      <c r="F20" s="162"/>
      <c r="G20" s="163"/>
      <c r="H20" s="164"/>
    </row>
    <row r="21" spans="2:8" ht="18.75" thickBot="1" x14ac:dyDescent="0.3">
      <c r="B21" s="165"/>
      <c r="C21" s="166" t="s">
        <v>25</v>
      </c>
      <c r="D21" s="168" t="s">
        <v>10</v>
      </c>
      <c r="E21" s="168"/>
      <c r="F21" s="168"/>
      <c r="G21" s="169"/>
      <c r="H21" s="170"/>
    </row>
  </sheetData>
  <hyperlinks>
    <hyperlink ref="D10" r:id="rId1"/>
    <hyperlink ref="D12" r:id="rId2"/>
    <hyperlink ref="D14" r:id="rId3"/>
    <hyperlink ref="D4" r:id="rId4"/>
    <hyperlink ref="D19" r:id="rId5"/>
  </hyperlinks>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1C89CA6FD94745B5721A025ADC314F" ma:contentTypeVersion="1" ma:contentTypeDescription="Create a new document." ma:contentTypeScope="" ma:versionID="9c8b9057af39ae3d6823559e7a15ea1b">
  <xsd:schema xmlns:xsd="http://www.w3.org/2001/XMLSchema" xmlns:xs="http://www.w3.org/2001/XMLSchema" xmlns:p="http://schemas.microsoft.com/office/2006/metadata/properties" xmlns:ns3="d2ccbbc5-702b-444b-9f83-8538eea9e26d" targetNamespace="http://schemas.microsoft.com/office/2006/metadata/properties" ma:root="true" ma:fieldsID="70bddb91bf52c3c0720aae8bde0d65a3" ns3:_="">
    <xsd:import namespace="d2ccbbc5-702b-444b-9f83-8538eea9e26d"/>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ccbbc5-702b-444b-9f83-8538eea9e26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ACD99E-C298-482D-83B6-98842FCE9D41}">
  <ds:schemaRefs>
    <ds:schemaRef ds:uri="http://schemas.microsoft.com/sharepoint/v3/contenttype/forms"/>
  </ds:schemaRefs>
</ds:datastoreItem>
</file>

<file path=customXml/itemProps2.xml><?xml version="1.0" encoding="utf-8"?>
<ds:datastoreItem xmlns:ds="http://schemas.openxmlformats.org/officeDocument/2006/customXml" ds:itemID="{468A38A5-5A68-4F84-805B-6EF22F92FC7E}">
  <ds:schemaRefs>
    <ds:schemaRef ds:uri="http://schemas.microsoft.com/office/2006/documentManagement/types"/>
    <ds:schemaRef ds:uri="http://www.w3.org/XML/1998/namespace"/>
    <ds:schemaRef ds:uri="http://purl.org/dc/elements/1.1/"/>
    <ds:schemaRef ds:uri="http://purl.org/dc/terms/"/>
    <ds:schemaRef ds:uri="http://schemas.openxmlformats.org/package/2006/metadata/core-properties"/>
    <ds:schemaRef ds:uri="http://purl.org/dc/dcmitype/"/>
    <ds:schemaRef ds:uri="d2ccbbc5-702b-444b-9f83-8538eea9e26d"/>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833E1339-2821-49AA-8093-2BB493644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ccbbc5-702b-444b-9f83-8538eea9e2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Final Report </vt:lpstr>
      <vt:lpstr>QAQC, calculations</vt:lpstr>
      <vt:lpstr>Run 1</vt:lpstr>
      <vt:lpstr>Original 1</vt:lpstr>
      <vt:lpstr>Analysis Information</vt:lpstr>
      <vt:lpstr>Contact</vt:lpstr>
      <vt:lpstr>'Run 1'!CNanalysis.wke</vt:lpstr>
      <vt:lpstr>'Final Report '!Print_Area</vt:lpstr>
    </vt:vector>
  </TitlesOfParts>
  <Company>University of Wyoming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dc:creator>
  <cp:lastModifiedBy>Chandelle Joan Macdonald</cp:lastModifiedBy>
  <cp:lastPrinted>2012-08-01T16:58:37Z</cp:lastPrinted>
  <dcterms:created xsi:type="dcterms:W3CDTF">2008-06-05T15:24:41Z</dcterms:created>
  <dcterms:modified xsi:type="dcterms:W3CDTF">2014-10-07T17:34:10Z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0x0101000F1C89CA6FD94745B5721A025ADC314F</vt:lpwstr>
  </property>
  <property fmtid="{D5CDD505-2E9C-101B-9397-08002B2CF9AE}" pid="3" name="IsMyDocuments">
    <vt:bool>true</vt:bool>
  </property>
</Properties>
</file>