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bookViews>
    <workbookView xWindow="2415" yWindow="60" windowWidth="20730" windowHeight="11760" tabRatio="787" activeTab="4"/>
  </bookViews>
  <sheets>
    <sheet name="Final Report " sheetId="29" r:id="rId1"/>
    <sheet name="QAQC, calculations" sheetId="13" r:id="rId2"/>
    <sheet name="Run 1" sheetId="33" r:id="rId3"/>
    <sheet name="Original 1" sheetId="32" r:id="rId4"/>
    <sheet name="Analysis Information" sheetId="31" r:id="rId5"/>
    <sheet name="Contact" sheetId="28" r:id="rId6"/>
  </sheets>
  <externalReferences>
    <externalReference r:id="rId7"/>
    <externalReference r:id="rId8"/>
  </externalReferences>
  <definedNames>
    <definedName name="CN.wke">#REF!</definedName>
    <definedName name="CNanalysis.wke" localSheetId="4">[1]Sorted!$A$1:$H$50</definedName>
    <definedName name="CNanalysis.wke" localSheetId="5">[1]Sorted!$A$1:$H$50</definedName>
    <definedName name="CNanalysis.wke" localSheetId="2">'Run 1'!$B$1:$I$1</definedName>
    <definedName name="CNanalysis.wke">[2]Origional!$A$1:$H$7</definedName>
    <definedName name="_xlnm.Print_Area" localSheetId="0">'Final Report '!$A$1:$J$134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J102" i="33" l="1"/>
  <c r="J103" i="33"/>
  <c r="J104" i="33"/>
  <c r="J105" i="33"/>
  <c r="J106" i="33"/>
  <c r="J107" i="33"/>
  <c r="J108" i="33"/>
  <c r="J101" i="33"/>
  <c r="J91" i="33"/>
  <c r="J92" i="33"/>
  <c r="J93" i="33"/>
  <c r="J94" i="33"/>
  <c r="J95" i="33"/>
  <c r="J96" i="33"/>
  <c r="J97" i="33"/>
  <c r="J90" i="33"/>
  <c r="J78" i="33"/>
  <c r="J79" i="33"/>
  <c r="J80" i="33"/>
  <c r="J81" i="33"/>
  <c r="J82" i="33"/>
  <c r="J83" i="33"/>
  <c r="J84" i="33"/>
  <c r="J77" i="33"/>
  <c r="D26" i="29"/>
  <c r="R6" i="13"/>
  <c r="S6" i="13"/>
  <c r="R7" i="13"/>
  <c r="S7" i="13"/>
  <c r="R8" i="13"/>
  <c r="S8" i="13"/>
  <c r="R9" i="13"/>
  <c r="S9" i="13"/>
  <c r="R10" i="13"/>
  <c r="S10" i="13"/>
  <c r="R11" i="13"/>
  <c r="S11" i="13"/>
  <c r="R12" i="13"/>
  <c r="S12" i="13"/>
  <c r="I109" i="33"/>
  <c r="D130" i="33"/>
  <c r="P101" i="33"/>
  <c r="P102" i="33"/>
  <c r="P103" i="33"/>
  <c r="P104" i="33"/>
  <c r="P105" i="33"/>
  <c r="P106" i="33"/>
  <c r="P107" i="33"/>
  <c r="P108" i="33"/>
  <c r="P110" i="33"/>
  <c r="M110" i="33"/>
  <c r="K110" i="33"/>
  <c r="I110" i="33"/>
  <c r="G110" i="33"/>
  <c r="Q101" i="33"/>
  <c r="Q102" i="33"/>
  <c r="Q103" i="33"/>
  <c r="Q104" i="33"/>
  <c r="Q105" i="33"/>
  <c r="Q106" i="33"/>
  <c r="Q107" i="33"/>
  <c r="Q108" i="33"/>
  <c r="Q109" i="33"/>
  <c r="P109" i="33"/>
  <c r="M109" i="33"/>
  <c r="K109" i="33"/>
  <c r="G109" i="33"/>
  <c r="D117" i="33"/>
  <c r="N108" i="33"/>
  <c r="L108" i="33"/>
  <c r="N107" i="33"/>
  <c r="L107" i="33"/>
  <c r="N106" i="33"/>
  <c r="L106" i="33"/>
  <c r="N105" i="33"/>
  <c r="L105" i="33"/>
  <c r="N104" i="33"/>
  <c r="L104" i="33"/>
  <c r="N103" i="33"/>
  <c r="L103" i="33"/>
  <c r="Q110" i="33"/>
  <c r="N102" i="33"/>
  <c r="L102" i="33"/>
  <c r="N101" i="33"/>
  <c r="N110" i="33"/>
  <c r="L101" i="33"/>
  <c r="L110" i="33"/>
  <c r="M99" i="33"/>
  <c r="K99" i="33"/>
  <c r="I99" i="33"/>
  <c r="G99" i="33"/>
  <c r="M98" i="33"/>
  <c r="K98" i="33"/>
  <c r="I98" i="33"/>
  <c r="D129" i="33"/>
  <c r="G98" i="33"/>
  <c r="D116" i="33"/>
  <c r="Q97" i="33"/>
  <c r="P97" i="33"/>
  <c r="N97" i="33"/>
  <c r="L97" i="33"/>
  <c r="Q96" i="33"/>
  <c r="P96" i="33"/>
  <c r="N96" i="33"/>
  <c r="L96" i="33"/>
  <c r="Q95" i="33"/>
  <c r="P95" i="33"/>
  <c r="N95" i="33"/>
  <c r="L95" i="33"/>
  <c r="Q94" i="33"/>
  <c r="P94" i="33"/>
  <c r="N94" i="33"/>
  <c r="L94" i="33"/>
  <c r="Q93" i="33"/>
  <c r="P93" i="33"/>
  <c r="N93" i="33"/>
  <c r="L93" i="33"/>
  <c r="Q92" i="33"/>
  <c r="P92" i="33"/>
  <c r="N92" i="33"/>
  <c r="L92" i="33"/>
  <c r="Q91" i="33"/>
  <c r="Q90" i="33"/>
  <c r="Q99" i="33"/>
  <c r="P91" i="33"/>
  <c r="P90" i="33"/>
  <c r="P99" i="33"/>
  <c r="N91" i="33"/>
  <c r="L91" i="33"/>
  <c r="N90" i="33"/>
  <c r="N99" i="33"/>
  <c r="L90" i="33"/>
  <c r="L99" i="33"/>
  <c r="M86" i="33"/>
  <c r="K86" i="33"/>
  <c r="I86" i="33"/>
  <c r="G86" i="33"/>
  <c r="M85" i="33"/>
  <c r="K85" i="33"/>
  <c r="I85" i="33"/>
  <c r="G85" i="33"/>
  <c r="Q84" i="33"/>
  <c r="P84" i="33"/>
  <c r="N84" i="33"/>
  <c r="L84" i="33"/>
  <c r="Q83" i="33"/>
  <c r="P83" i="33"/>
  <c r="N83" i="33"/>
  <c r="L83" i="33"/>
  <c r="Q82" i="33"/>
  <c r="P82" i="33"/>
  <c r="N82" i="33"/>
  <c r="L82" i="33"/>
  <c r="Q81" i="33"/>
  <c r="P81" i="33"/>
  <c r="N81" i="33"/>
  <c r="L81" i="33"/>
  <c r="Q80" i="33"/>
  <c r="P80" i="33"/>
  <c r="N80" i="33"/>
  <c r="L80" i="33"/>
  <c r="Q79" i="33"/>
  <c r="P79" i="33"/>
  <c r="N79" i="33"/>
  <c r="L79" i="33"/>
  <c r="Q78" i="33"/>
  <c r="Q77" i="33"/>
  <c r="Q85" i="33"/>
  <c r="D135" i="33"/>
  <c r="F134" i="33"/>
  <c r="P78" i="33"/>
  <c r="P77" i="33"/>
  <c r="P85" i="33"/>
  <c r="D122" i="33"/>
  <c r="F121" i="33"/>
  <c r="N78" i="33"/>
  <c r="L78" i="33"/>
  <c r="N77" i="33"/>
  <c r="N86" i="33"/>
  <c r="L77" i="33"/>
  <c r="L86" i="33"/>
  <c r="Q73" i="33"/>
  <c r="P73" i="33"/>
  <c r="O73" i="33"/>
  <c r="N73" i="33"/>
  <c r="L73" i="33"/>
  <c r="Q72" i="33"/>
  <c r="P72" i="33"/>
  <c r="O72" i="33"/>
  <c r="N72" i="33"/>
  <c r="L72" i="33"/>
  <c r="Q71" i="33"/>
  <c r="P71" i="33"/>
  <c r="O71" i="33"/>
  <c r="N71" i="33"/>
  <c r="L71" i="33"/>
  <c r="Q70" i="33"/>
  <c r="P70" i="33"/>
  <c r="O70" i="33"/>
  <c r="N70" i="33"/>
  <c r="L70" i="33"/>
  <c r="Q69" i="33"/>
  <c r="P69" i="33"/>
  <c r="O69" i="33"/>
  <c r="N69" i="33"/>
  <c r="L69" i="33"/>
  <c r="Q68" i="33"/>
  <c r="P68" i="33"/>
  <c r="O68" i="33"/>
  <c r="N68" i="33"/>
  <c r="L68" i="33"/>
  <c r="Q67" i="33"/>
  <c r="P67" i="33"/>
  <c r="O67" i="33"/>
  <c r="N67" i="33"/>
  <c r="L67" i="33"/>
  <c r="Q66" i="33"/>
  <c r="P66" i="33"/>
  <c r="O66" i="33"/>
  <c r="N66" i="33"/>
  <c r="L66" i="33"/>
  <c r="Q65" i="33"/>
  <c r="P65" i="33"/>
  <c r="O65" i="33"/>
  <c r="N65" i="33"/>
  <c r="L65" i="33"/>
  <c r="Q64" i="33"/>
  <c r="P64" i="33"/>
  <c r="O64" i="33"/>
  <c r="N64" i="33"/>
  <c r="L64" i="33"/>
  <c r="Q63" i="33"/>
  <c r="P63" i="33"/>
  <c r="O63" i="33"/>
  <c r="N63" i="33"/>
  <c r="L63" i="33"/>
  <c r="Q62" i="33"/>
  <c r="P62" i="33"/>
  <c r="O62" i="33"/>
  <c r="N62" i="33"/>
  <c r="L62" i="33"/>
  <c r="Q61" i="33"/>
  <c r="P61" i="33"/>
  <c r="O61" i="33"/>
  <c r="N61" i="33"/>
  <c r="L61" i="33"/>
  <c r="Q60" i="33"/>
  <c r="P60" i="33"/>
  <c r="O60" i="33"/>
  <c r="N60" i="33"/>
  <c r="L60" i="33"/>
  <c r="Q59" i="33"/>
  <c r="P59" i="33"/>
  <c r="O59" i="33"/>
  <c r="N59" i="33"/>
  <c r="L59" i="33"/>
  <c r="Q58" i="33"/>
  <c r="P58" i="33"/>
  <c r="O58" i="33"/>
  <c r="N58" i="33"/>
  <c r="L58" i="33"/>
  <c r="Q57" i="33"/>
  <c r="P57" i="33"/>
  <c r="O57" i="33"/>
  <c r="N57" i="33"/>
  <c r="L57" i="33"/>
  <c r="Q56" i="33"/>
  <c r="P56" i="33"/>
  <c r="O56" i="33"/>
  <c r="N56" i="33"/>
  <c r="L56" i="33"/>
  <c r="Q55" i="33"/>
  <c r="P55" i="33"/>
  <c r="O55" i="33"/>
  <c r="N55" i="33"/>
  <c r="L55" i="33"/>
  <c r="Q54" i="33"/>
  <c r="P54" i="33"/>
  <c r="O54" i="33"/>
  <c r="N54" i="33"/>
  <c r="L54" i="33"/>
  <c r="Q53" i="33"/>
  <c r="P53" i="33"/>
  <c r="O53" i="33"/>
  <c r="N53" i="33"/>
  <c r="L53" i="33"/>
  <c r="Q52" i="33"/>
  <c r="P52" i="33"/>
  <c r="O52" i="33"/>
  <c r="N52" i="33"/>
  <c r="L52" i="33"/>
  <c r="Q51" i="33"/>
  <c r="P51" i="33"/>
  <c r="O51" i="33"/>
  <c r="N51" i="33"/>
  <c r="L51" i="33"/>
  <c r="Q50" i="33"/>
  <c r="P50" i="33"/>
  <c r="O50" i="33"/>
  <c r="N50" i="33"/>
  <c r="L50" i="33"/>
  <c r="Q49" i="33"/>
  <c r="P49" i="33"/>
  <c r="O49" i="33"/>
  <c r="N49" i="33"/>
  <c r="L49" i="33"/>
  <c r="Q48" i="33"/>
  <c r="P48" i="33"/>
  <c r="O48" i="33"/>
  <c r="N48" i="33"/>
  <c r="L48" i="33"/>
  <c r="Q47" i="33"/>
  <c r="P47" i="33"/>
  <c r="O47" i="33"/>
  <c r="N47" i="33"/>
  <c r="L47" i="33"/>
  <c r="Q46" i="33"/>
  <c r="P46" i="33"/>
  <c r="O46" i="33"/>
  <c r="N46" i="33"/>
  <c r="L46" i="33"/>
  <c r="Q45" i="33"/>
  <c r="P45" i="33"/>
  <c r="O45" i="33"/>
  <c r="N45" i="33"/>
  <c r="L45" i="33"/>
  <c r="Q44" i="33"/>
  <c r="P44" i="33"/>
  <c r="O44" i="33"/>
  <c r="N44" i="33"/>
  <c r="L44" i="33"/>
  <c r="Q43" i="33"/>
  <c r="P43" i="33"/>
  <c r="O43" i="33"/>
  <c r="N43" i="33"/>
  <c r="L43" i="33"/>
  <c r="Q42" i="33"/>
  <c r="P42" i="33"/>
  <c r="O42" i="33"/>
  <c r="N42" i="33"/>
  <c r="L42" i="33"/>
  <c r="Q41" i="33"/>
  <c r="P41" i="33"/>
  <c r="O41" i="33"/>
  <c r="N41" i="33"/>
  <c r="L41" i="33"/>
  <c r="Q40" i="33"/>
  <c r="P40" i="33"/>
  <c r="O40" i="33"/>
  <c r="N40" i="33"/>
  <c r="L40" i="33"/>
  <c r="Q39" i="33"/>
  <c r="P39" i="33"/>
  <c r="O39" i="33"/>
  <c r="N39" i="33"/>
  <c r="L39" i="33"/>
  <c r="Q38" i="33"/>
  <c r="P38" i="33"/>
  <c r="O38" i="33"/>
  <c r="N38" i="33"/>
  <c r="L38" i="33"/>
  <c r="Q37" i="33"/>
  <c r="P37" i="33"/>
  <c r="O37" i="33"/>
  <c r="N37" i="33"/>
  <c r="L37" i="33"/>
  <c r="Q36" i="33"/>
  <c r="P36" i="33"/>
  <c r="O36" i="33"/>
  <c r="N36" i="33"/>
  <c r="L36" i="33"/>
  <c r="Q35" i="33"/>
  <c r="P35" i="33"/>
  <c r="O35" i="33"/>
  <c r="N35" i="33"/>
  <c r="L35" i="33"/>
  <c r="Q34" i="33"/>
  <c r="P34" i="33"/>
  <c r="O34" i="33"/>
  <c r="N34" i="33"/>
  <c r="L34" i="33"/>
  <c r="Q33" i="33"/>
  <c r="P33" i="33"/>
  <c r="O33" i="33"/>
  <c r="N33" i="33"/>
  <c r="L33" i="33"/>
  <c r="Q32" i="33"/>
  <c r="P32" i="33"/>
  <c r="O32" i="33"/>
  <c r="N32" i="33"/>
  <c r="L32" i="33"/>
  <c r="Q31" i="33"/>
  <c r="P31" i="33"/>
  <c r="O31" i="33"/>
  <c r="N31" i="33"/>
  <c r="L31" i="33"/>
  <c r="Q30" i="33"/>
  <c r="P30" i="33"/>
  <c r="O30" i="33"/>
  <c r="N30" i="33"/>
  <c r="L30" i="33"/>
  <c r="Q29" i="33"/>
  <c r="P29" i="33"/>
  <c r="O29" i="33"/>
  <c r="N29" i="33"/>
  <c r="L29" i="33"/>
  <c r="Q28" i="33"/>
  <c r="P28" i="33"/>
  <c r="O28" i="33"/>
  <c r="N28" i="33"/>
  <c r="L28" i="33"/>
  <c r="Q27" i="33"/>
  <c r="P27" i="33"/>
  <c r="O27" i="33"/>
  <c r="N27" i="33"/>
  <c r="L27" i="33"/>
  <c r="Q26" i="33"/>
  <c r="P26" i="33"/>
  <c r="O26" i="33"/>
  <c r="N26" i="33"/>
  <c r="L26" i="33"/>
  <c r="Q25" i="33"/>
  <c r="P25" i="33"/>
  <c r="O25" i="33"/>
  <c r="N25" i="33"/>
  <c r="L25" i="33"/>
  <c r="Q24" i="33"/>
  <c r="P24" i="33"/>
  <c r="O24" i="33"/>
  <c r="N24" i="33"/>
  <c r="L24" i="33"/>
  <c r="Q23" i="33"/>
  <c r="P23" i="33"/>
  <c r="O23" i="33"/>
  <c r="N23" i="33"/>
  <c r="L23" i="33"/>
  <c r="Q22" i="33"/>
  <c r="P22" i="33"/>
  <c r="O22" i="33"/>
  <c r="N22" i="33"/>
  <c r="L22" i="33"/>
  <c r="Q21" i="33"/>
  <c r="P21" i="33"/>
  <c r="O21" i="33"/>
  <c r="N21" i="33"/>
  <c r="L21" i="33"/>
  <c r="Q20" i="33"/>
  <c r="P20" i="33"/>
  <c r="O20" i="33"/>
  <c r="N20" i="33"/>
  <c r="L20" i="33"/>
  <c r="Q19" i="33"/>
  <c r="P19" i="33"/>
  <c r="O19" i="33"/>
  <c r="N19" i="33"/>
  <c r="L19" i="33"/>
  <c r="Q18" i="33"/>
  <c r="P18" i="33"/>
  <c r="O18" i="33"/>
  <c r="N18" i="33"/>
  <c r="L18" i="33"/>
  <c r="Q17" i="33"/>
  <c r="P17" i="33"/>
  <c r="O17" i="33"/>
  <c r="N17" i="33"/>
  <c r="L17" i="33"/>
  <c r="Q16" i="33"/>
  <c r="P16" i="33"/>
  <c r="O16" i="33"/>
  <c r="N16" i="33"/>
  <c r="L16" i="33"/>
  <c r="Q15" i="33"/>
  <c r="P15" i="33"/>
  <c r="O15" i="33"/>
  <c r="N15" i="33"/>
  <c r="L15" i="33"/>
  <c r="Q14" i="33"/>
  <c r="P14" i="33"/>
  <c r="O14" i="33"/>
  <c r="N14" i="33"/>
  <c r="L14" i="33"/>
  <c r="Q11" i="33"/>
  <c r="P11" i="33"/>
  <c r="O11" i="33"/>
  <c r="N11" i="33"/>
  <c r="L11" i="33"/>
  <c r="Q10" i="33"/>
  <c r="P10" i="33"/>
  <c r="O10" i="33"/>
  <c r="N10" i="33"/>
  <c r="L10" i="33"/>
  <c r="Q9" i="33"/>
  <c r="P9" i="33"/>
  <c r="O9" i="33"/>
  <c r="N9" i="33"/>
  <c r="L9" i="33"/>
  <c r="Q8" i="33"/>
  <c r="P8" i="33"/>
  <c r="O8" i="33"/>
  <c r="N8" i="33"/>
  <c r="L8" i="33"/>
  <c r="Q7" i="33"/>
  <c r="P7" i="33"/>
  <c r="O7" i="33"/>
  <c r="N7" i="33"/>
  <c r="L7" i="33"/>
  <c r="Q6" i="33"/>
  <c r="P6" i="33"/>
  <c r="O6" i="33"/>
  <c r="N6" i="33"/>
  <c r="L6" i="33"/>
  <c r="Q5" i="33"/>
  <c r="P5" i="33"/>
  <c r="O5" i="33"/>
  <c r="N5" i="33"/>
  <c r="L5" i="33"/>
  <c r="Q4" i="33"/>
  <c r="P4" i="33"/>
  <c r="O4" i="33"/>
  <c r="N4" i="33"/>
  <c r="L4" i="33"/>
  <c r="Q3" i="33"/>
  <c r="P3" i="33"/>
  <c r="O3" i="33"/>
  <c r="N3" i="33"/>
  <c r="L3" i="33"/>
  <c r="Q2" i="33"/>
  <c r="P2" i="33"/>
  <c r="O2" i="33"/>
  <c r="N2" i="33"/>
  <c r="L2" i="33"/>
  <c r="Q86" i="33"/>
  <c r="Q98" i="33"/>
  <c r="L85" i="33"/>
  <c r="D124" i="33"/>
  <c r="L98" i="33"/>
  <c r="L109" i="33"/>
  <c r="P86" i="33"/>
  <c r="P98" i="33"/>
  <c r="N85" i="33"/>
  <c r="D137" i="33"/>
  <c r="N98" i="33"/>
  <c r="N109" i="33"/>
  <c r="D37" i="29"/>
  <c r="B37" i="29"/>
  <c r="D33" i="29"/>
  <c r="B33" i="29"/>
  <c r="S5" i="13"/>
  <c r="U16" i="13"/>
  <c r="U17" i="13"/>
  <c r="H41" i="29"/>
  <c r="R5" i="13"/>
  <c r="T16" i="13"/>
  <c r="T17" i="13"/>
  <c r="J41" i="29"/>
  <c r="D13" i="13"/>
  <c r="Y18" i="13"/>
  <c r="Y17" i="13"/>
  <c r="W18" i="13"/>
  <c r="W17" i="13"/>
  <c r="Y15" i="13"/>
  <c r="H34" i="29"/>
  <c r="Y14" i="13"/>
  <c r="H33" i="29"/>
  <c r="W15" i="13"/>
  <c r="J34" i="29"/>
  <c r="W14" i="13"/>
  <c r="J33" i="29"/>
  <c r="T14" i="13"/>
  <c r="J39" i="29"/>
  <c r="U14" i="13"/>
  <c r="H39" i="29"/>
  <c r="T15" i="13"/>
  <c r="J40" i="29"/>
  <c r="U15" i="13"/>
  <c r="H40" i="29"/>
  <c r="I39" i="29"/>
  <c r="G39" i="29"/>
  <c r="I33" i="29"/>
  <c r="J35" i="29"/>
  <c r="G33" i="29"/>
  <c r="H36" i="29"/>
  <c r="P13" i="13"/>
  <c r="I13" i="13"/>
  <c r="B13" i="13"/>
  <c r="L13" i="13"/>
  <c r="K13" i="13"/>
  <c r="L14" i="13"/>
  <c r="B34" i="29"/>
  <c r="K14" i="13"/>
  <c r="D34" i="29"/>
  <c r="E14" i="13"/>
  <c r="B38" i="29"/>
  <c r="E13" i="13"/>
  <c r="D14" i="13"/>
  <c r="D38" i="29"/>
  <c r="J36" i="29"/>
  <c r="H35" i="29"/>
</calcChain>
</file>

<file path=xl/sharedStrings.xml><?xml version="1.0" encoding="utf-8"?>
<sst xmlns="http://schemas.openxmlformats.org/spreadsheetml/2006/main" count="3809" uniqueCount="890">
  <si>
    <t>average</t>
  </si>
  <si>
    <t>UWYO Stable Isotope Facility</t>
  </si>
  <si>
    <t>University of Wyoming</t>
  </si>
  <si>
    <t>Laramie, WY 82071</t>
  </si>
  <si>
    <t>Craig Cook</t>
  </si>
  <si>
    <t>Date Submited:</t>
  </si>
  <si>
    <t>Analytical Code:</t>
  </si>
  <si>
    <t>Address:</t>
  </si>
  <si>
    <t>email:</t>
  </si>
  <si>
    <t> (307) 766-6373</t>
  </si>
  <si>
    <t xml:space="preserve"> (307) 766-6403</t>
  </si>
  <si>
    <t>Faculty Director</t>
  </si>
  <si>
    <t>Facility Director</t>
  </si>
  <si>
    <t>Personnel:</t>
  </si>
  <si>
    <t>dgw@uwyo.edu</t>
  </si>
  <si>
    <t>ccook21@uwyo.edu</t>
  </si>
  <si>
    <t>Chandelle Macdonald</t>
  </si>
  <si>
    <t>cmacdon1@uwyo.edu</t>
  </si>
  <si>
    <t>Dr. David G. Williams</t>
  </si>
  <si>
    <t>Units:</t>
  </si>
  <si>
    <t>Isotope(s) requested:</t>
  </si>
  <si>
    <t>For questions about the analysis, please contact:</t>
  </si>
  <si>
    <t>(307) 766-6373</t>
  </si>
  <si>
    <t>uwyosif@uwyo.edu</t>
  </si>
  <si>
    <t>Phone:</t>
  </si>
  <si>
    <t>Fax:</t>
  </si>
  <si>
    <t>Wt% C</t>
  </si>
  <si>
    <t>Wt% N</t>
  </si>
  <si>
    <t>Identifier 1</t>
  </si>
  <si>
    <t>Known</t>
  </si>
  <si>
    <t>standard uncertainty</t>
  </si>
  <si>
    <t>Normalized</t>
  </si>
  <si>
    <t>Measured</t>
  </si>
  <si>
    <t>relative error (%)</t>
  </si>
  <si>
    <t>Line</t>
  </si>
  <si>
    <t>known</t>
  </si>
  <si>
    <r>
      <t>δ</t>
    </r>
    <r>
      <rPr>
        <b/>
        <vertAlign val="superscript"/>
        <sz val="12"/>
        <rFont val="Times New Roman"/>
        <family val="1"/>
      </rPr>
      <t>15</t>
    </r>
    <r>
      <rPr>
        <b/>
        <sz val="12"/>
        <rFont val="Times New Roman"/>
        <family val="1"/>
      </rPr>
      <t>N</t>
    </r>
  </si>
  <si>
    <r>
      <t xml:space="preserve"> δ</t>
    </r>
    <r>
      <rPr>
        <b/>
        <vertAlign val="superscript"/>
        <sz val="12"/>
        <rFont val="Times New Roman"/>
        <family val="1"/>
      </rPr>
      <t>13</t>
    </r>
    <r>
      <rPr>
        <b/>
        <sz val="12"/>
        <rFont val="Times New Roman"/>
        <family val="1"/>
      </rPr>
      <t>C</t>
    </r>
  </si>
  <si>
    <r>
      <t>δ</t>
    </r>
    <r>
      <rPr>
        <b/>
        <vertAlign val="superscript"/>
        <sz val="12"/>
        <rFont val="Times New Roman"/>
        <family val="1"/>
      </rPr>
      <t>13</t>
    </r>
    <r>
      <rPr>
        <b/>
        <sz val="12"/>
        <rFont val="Times New Roman"/>
        <family val="1"/>
      </rPr>
      <t>C</t>
    </r>
  </si>
  <si>
    <t>QC Reference Materials</t>
  </si>
  <si>
    <t>QA Reference Material</t>
  </si>
  <si>
    <r>
      <t>δ</t>
    </r>
    <r>
      <rPr>
        <vertAlign val="superscript"/>
        <sz val="12"/>
        <rFont val="Times New Roman"/>
        <family val="1"/>
      </rPr>
      <t>15</t>
    </r>
    <r>
      <rPr>
        <sz val="12"/>
        <rFont val="Times New Roman"/>
        <family val="1"/>
      </rPr>
      <t>N known</t>
    </r>
  </si>
  <si>
    <r>
      <t>δ</t>
    </r>
    <r>
      <rPr>
        <vertAlign val="superscript"/>
        <sz val="12"/>
        <rFont val="Times New Roman"/>
        <family val="1"/>
      </rPr>
      <t>13</t>
    </r>
    <r>
      <rPr>
        <sz val="12"/>
        <rFont val="Times New Roman"/>
        <family val="1"/>
      </rPr>
      <t>C known</t>
    </r>
  </si>
  <si>
    <r>
      <t>average  δ</t>
    </r>
    <r>
      <rPr>
        <vertAlign val="superscript"/>
        <sz val="12"/>
        <color indexed="8"/>
        <rFont val="Times New Roman"/>
        <family val="1"/>
      </rPr>
      <t>15</t>
    </r>
    <r>
      <rPr>
        <sz val="12"/>
        <color indexed="8"/>
        <rFont val="Times New Roman"/>
        <family val="1"/>
      </rPr>
      <t>N</t>
    </r>
  </si>
  <si>
    <r>
      <t>average  δ</t>
    </r>
    <r>
      <rPr>
        <vertAlign val="superscript"/>
        <sz val="12"/>
        <color indexed="8"/>
        <rFont val="Times New Roman"/>
        <family val="1"/>
      </rPr>
      <t>13</t>
    </r>
    <r>
      <rPr>
        <sz val="12"/>
        <color indexed="8"/>
        <rFont val="Times New Roman"/>
        <family val="1"/>
      </rPr>
      <t>C</t>
    </r>
  </si>
  <si>
    <r>
      <t>stdev  δ</t>
    </r>
    <r>
      <rPr>
        <vertAlign val="superscript"/>
        <sz val="12"/>
        <color indexed="8"/>
        <rFont val="Times New Roman"/>
        <family val="1"/>
      </rPr>
      <t>15</t>
    </r>
    <r>
      <rPr>
        <sz val="12"/>
        <color indexed="8"/>
        <rFont val="Times New Roman"/>
        <family val="1"/>
      </rPr>
      <t>N</t>
    </r>
  </si>
  <si>
    <r>
      <t>stdev  δ</t>
    </r>
    <r>
      <rPr>
        <vertAlign val="superscript"/>
        <sz val="12"/>
        <color indexed="8"/>
        <rFont val="Times New Roman"/>
        <family val="1"/>
      </rPr>
      <t>13</t>
    </r>
    <r>
      <rPr>
        <sz val="12"/>
        <color indexed="8"/>
        <rFont val="Times New Roman"/>
        <family val="1"/>
      </rPr>
      <t>C</t>
    </r>
  </si>
  <si>
    <t>std uncertainty</t>
  </si>
  <si>
    <t>Comments</t>
  </si>
  <si>
    <t>Comments:</t>
  </si>
  <si>
    <t>Yellow</t>
  </si>
  <si>
    <t>Green</t>
  </si>
  <si>
    <t>Wt% N*</t>
  </si>
  <si>
    <t>Wt% C*</t>
  </si>
  <si>
    <t>Weight percent values wrong. Use with caution.</t>
  </si>
  <si>
    <t>Pink</t>
  </si>
  <si>
    <t>Potential outlier. Use with caution.</t>
  </si>
  <si>
    <t>Peak amplitudes too low for reliable results. Use with extreme caution or rerun the sample.</t>
  </si>
  <si>
    <t>Blue</t>
  </si>
  <si>
    <t>Sample lost during the analysis. Reload and rerun the sample.</t>
  </si>
  <si>
    <t>Olive</t>
  </si>
  <si>
    <t>Possible sample ID problem.  Check loading documents.</t>
  </si>
  <si>
    <t>normalized</t>
  </si>
  <si>
    <t>Master Technician</t>
  </si>
  <si>
    <t>Contact information for UW Stable Isotope Facility:</t>
  </si>
  <si>
    <t>Berry Biodiversity Center Rm 214</t>
  </si>
  <si>
    <t xml:space="preserve">Known </t>
  </si>
  <si>
    <r>
      <t>δ</t>
    </r>
    <r>
      <rPr>
        <vertAlign val="superscript"/>
        <sz val="12"/>
        <rFont val="Times New Roman"/>
        <family val="1"/>
      </rPr>
      <t>15</t>
    </r>
    <r>
      <rPr>
        <sz val="12"/>
        <rFont val="Times New Roman"/>
        <family val="1"/>
      </rPr>
      <t>N</t>
    </r>
    <r>
      <rPr>
        <vertAlign val="subscript"/>
        <sz val="12"/>
        <rFont val="Times New Roman"/>
        <family val="1"/>
      </rPr>
      <t xml:space="preserve"> AIR</t>
    </r>
  </si>
  <si>
    <r>
      <t>δ</t>
    </r>
    <r>
      <rPr>
        <vertAlign val="superscript"/>
        <sz val="12"/>
        <rFont val="Times New Roman"/>
        <family val="1"/>
      </rPr>
      <t>13</t>
    </r>
    <r>
      <rPr>
        <sz val="12"/>
        <rFont val="Times New Roman"/>
        <family val="1"/>
      </rPr>
      <t>C</t>
    </r>
    <r>
      <rPr>
        <vertAlign val="subscript"/>
        <sz val="12"/>
        <rFont val="Times New Roman"/>
        <family val="1"/>
      </rPr>
      <t xml:space="preserve"> PDB</t>
    </r>
  </si>
  <si>
    <t>Reference Material 1</t>
  </si>
  <si>
    <t>Reference Material 2</t>
  </si>
  <si>
    <t>Reference Material 3</t>
  </si>
  <si>
    <t>Quality Control Color Legend</t>
  </si>
  <si>
    <t>Quality Control Data</t>
  </si>
  <si>
    <t>Number of unknown samples analyzed:</t>
  </si>
  <si>
    <t>Number of reference samples analyzed:</t>
  </si>
  <si>
    <t>Reviewer:</t>
  </si>
  <si>
    <t>Title:</t>
  </si>
  <si>
    <t>Date Reviewed:</t>
  </si>
  <si>
    <t>Quality Assurance Approval</t>
  </si>
  <si>
    <t>Job submission contact:</t>
  </si>
  <si>
    <t>*Sample weight percents are calculated using the sample weights reported by the user and are dependent upon the accuracy of these values.</t>
  </si>
  <si>
    <t>Date Reported:</t>
  </si>
  <si>
    <t>Date Invoiced:</t>
  </si>
  <si>
    <t>Initial:</t>
  </si>
  <si>
    <t>Final Report</t>
  </si>
  <si>
    <r>
      <t>δ</t>
    </r>
    <r>
      <rPr>
        <vertAlign val="superscript"/>
        <sz val="12"/>
        <color indexed="60"/>
        <rFont val="Times New Roman"/>
        <family val="1"/>
      </rPr>
      <t>13</t>
    </r>
    <r>
      <rPr>
        <sz val="12"/>
        <color indexed="60"/>
        <rFont val="Times New Roman"/>
        <family val="1"/>
      </rPr>
      <t xml:space="preserve">C </t>
    </r>
    <r>
      <rPr>
        <vertAlign val="subscript"/>
        <sz val="12"/>
        <color indexed="60"/>
        <rFont val="Times New Roman"/>
        <family val="1"/>
      </rPr>
      <t>PDB</t>
    </r>
  </si>
  <si>
    <r>
      <t>δ</t>
    </r>
    <r>
      <rPr>
        <vertAlign val="superscript"/>
        <sz val="12"/>
        <color indexed="60"/>
        <rFont val="Times New Roman"/>
        <family val="1"/>
      </rPr>
      <t>15</t>
    </r>
    <r>
      <rPr>
        <sz val="12"/>
        <color indexed="60"/>
        <rFont val="Times New Roman"/>
        <family val="1"/>
      </rPr>
      <t>N</t>
    </r>
    <r>
      <rPr>
        <vertAlign val="subscript"/>
        <sz val="12"/>
        <color indexed="60"/>
        <rFont val="Times New Roman"/>
        <family val="1"/>
      </rPr>
      <t xml:space="preserve"> AIR</t>
    </r>
  </si>
  <si>
    <r>
      <t>δ</t>
    </r>
    <r>
      <rPr>
        <vertAlign val="superscript"/>
        <sz val="12"/>
        <color indexed="60"/>
        <rFont val="Times New Roman"/>
        <family val="1"/>
      </rPr>
      <t>13</t>
    </r>
    <r>
      <rPr>
        <sz val="12"/>
        <color indexed="60"/>
        <rFont val="Times New Roman"/>
        <family val="1"/>
      </rPr>
      <t>C</t>
    </r>
    <r>
      <rPr>
        <vertAlign val="subscript"/>
        <sz val="12"/>
        <color indexed="60"/>
        <rFont val="Times New Roman"/>
        <family val="1"/>
      </rPr>
      <t xml:space="preserve"> PDB</t>
    </r>
  </si>
  <si>
    <t>Sample Material(s):</t>
  </si>
  <si>
    <t>SIF ID</t>
  </si>
  <si>
    <t>Sample ID</t>
  </si>
  <si>
    <r>
      <t>δ</t>
    </r>
    <r>
      <rPr>
        <vertAlign val="superscript"/>
        <sz val="12"/>
        <color indexed="60"/>
        <rFont val="Times New Roman"/>
        <family val="1"/>
      </rPr>
      <t>13</t>
    </r>
    <r>
      <rPr>
        <sz val="12"/>
        <color indexed="60"/>
        <rFont val="Times New Roman"/>
        <family val="1"/>
      </rPr>
      <t xml:space="preserve">C </t>
    </r>
    <r>
      <rPr>
        <vertAlign val="subscript"/>
        <sz val="12"/>
        <color indexed="60"/>
        <rFont val="Times New Roman"/>
        <family val="1"/>
      </rPr>
      <t>PDB</t>
    </r>
  </si>
  <si>
    <r>
      <t>δ</t>
    </r>
    <r>
      <rPr>
        <vertAlign val="superscript"/>
        <sz val="12"/>
        <color indexed="60"/>
        <rFont val="Times New Roman"/>
        <family val="1"/>
      </rPr>
      <t>15</t>
    </r>
    <r>
      <rPr>
        <sz val="12"/>
        <color indexed="60"/>
        <rFont val="Times New Roman"/>
        <family val="1"/>
      </rPr>
      <t>N</t>
    </r>
    <r>
      <rPr>
        <vertAlign val="subscript"/>
        <sz val="12"/>
        <color indexed="60"/>
        <rFont val="Times New Roman"/>
        <family val="1"/>
      </rPr>
      <t xml:space="preserve"> AIR</t>
    </r>
  </si>
  <si>
    <t>Instrument Used:</t>
  </si>
  <si>
    <r>
      <t>δ</t>
    </r>
    <r>
      <rPr>
        <vertAlign val="superscript"/>
        <sz val="12"/>
        <rFont val="Times New Roman"/>
        <family val="1"/>
      </rPr>
      <t>13</t>
    </r>
    <r>
      <rPr>
        <sz val="12"/>
        <rFont val="Times New Roman"/>
        <family val="1"/>
      </rPr>
      <t>C, δ</t>
    </r>
    <r>
      <rPr>
        <vertAlign val="superscript"/>
        <sz val="12"/>
        <rFont val="Times New Roman"/>
        <family val="1"/>
      </rPr>
      <t>15</t>
    </r>
    <r>
      <rPr>
        <sz val="12"/>
        <rFont val="Times New Roman"/>
        <family val="1"/>
      </rPr>
      <t xml:space="preserve">N </t>
    </r>
  </si>
  <si>
    <t>010 (combustion/reduction organics)</t>
  </si>
  <si>
    <r>
      <t xml:space="preserve">2 </t>
    </r>
    <r>
      <rPr>
        <sz val="12"/>
        <rFont val="Calibri"/>
        <family val="2"/>
      </rPr>
      <t>σ</t>
    </r>
    <r>
      <rPr>
        <sz val="12"/>
        <rFont val="Times New Roman"/>
        <family val="1"/>
      </rPr>
      <t xml:space="preserve"> = 0.3</t>
    </r>
  </si>
  <si>
    <r>
      <t xml:space="preserve">2 </t>
    </r>
    <r>
      <rPr>
        <sz val="12"/>
        <rFont val="Calibri"/>
        <family val="2"/>
      </rPr>
      <t>σ</t>
    </r>
    <r>
      <rPr>
        <sz val="12"/>
        <rFont val="Times New Roman"/>
        <family val="1"/>
      </rPr>
      <t xml:space="preserve"> = 0.4</t>
    </r>
  </si>
  <si>
    <t xml:space="preserve">Record Keeping </t>
  </si>
  <si>
    <t>% Nitrogen</t>
  </si>
  <si>
    <t>% Carbon</t>
  </si>
  <si>
    <t>Relative Error</t>
  </si>
  <si>
    <t>Known %</t>
  </si>
  <si>
    <t>Average</t>
  </si>
  <si>
    <t>Absolute Error</t>
  </si>
  <si>
    <t>Absolute Difference</t>
  </si>
  <si>
    <t>Stdev</t>
  </si>
  <si>
    <t>Long-Term</t>
  </si>
  <si>
    <t>Acceptable Range</t>
  </si>
  <si>
    <t>Principal Investigator:</t>
  </si>
  <si>
    <r>
      <t>δ</t>
    </r>
    <r>
      <rPr>
        <b/>
        <vertAlign val="superscript"/>
        <sz val="14"/>
        <rFont val="Times New Roman"/>
        <family val="1"/>
      </rPr>
      <t>15</t>
    </r>
    <r>
      <rPr>
        <b/>
        <sz val="14"/>
        <rFont val="Times New Roman"/>
        <family val="1"/>
      </rPr>
      <t>N</t>
    </r>
  </si>
  <si>
    <r>
      <t>δ</t>
    </r>
    <r>
      <rPr>
        <b/>
        <vertAlign val="superscript"/>
        <sz val="14"/>
        <rFont val="Times New Roman"/>
        <family val="1"/>
      </rPr>
      <t>13</t>
    </r>
    <r>
      <rPr>
        <b/>
        <sz val="14"/>
        <rFont val="Times New Roman"/>
        <family val="1"/>
      </rPr>
      <t>C</t>
    </r>
  </si>
  <si>
    <t>Quality Assurance Data</t>
  </si>
  <si>
    <t>Analytical Comments:</t>
  </si>
  <si>
    <r>
      <t>δ</t>
    </r>
    <r>
      <rPr>
        <vertAlign val="superscript"/>
        <sz val="12"/>
        <color indexed="8"/>
        <rFont val="Times New Roman"/>
        <family val="1"/>
      </rPr>
      <t>13</t>
    </r>
    <r>
      <rPr>
        <sz val="12"/>
        <color indexed="8"/>
        <rFont val="Times New Roman"/>
        <family val="1"/>
      </rPr>
      <t>C and δ</t>
    </r>
    <r>
      <rPr>
        <vertAlign val="superscript"/>
        <sz val="12"/>
        <color indexed="8"/>
        <rFont val="Times New Roman"/>
        <family val="1"/>
      </rPr>
      <t>15</t>
    </r>
    <r>
      <rPr>
        <sz val="12"/>
        <color indexed="8"/>
        <rFont val="Times New Roman"/>
        <family val="1"/>
      </rPr>
      <t>N values are reported w.r.t. VPDB and AIR respectively in parts per thousand (per mil)</t>
    </r>
  </si>
  <si>
    <t>Weight Percent</t>
  </si>
  <si>
    <t>Quality Assurance Reference Material 3:</t>
  </si>
  <si>
    <t>Quality Control Reference Material 2:</t>
  </si>
  <si>
    <t>Quality Control Reference Material 1:</t>
  </si>
  <si>
    <t>C:N ratio</t>
  </si>
  <si>
    <t>36-UWSIF-Glutamic 1</t>
  </si>
  <si>
    <t>39-UWSIF-Glutamic 2</t>
  </si>
  <si>
    <t>Time Code</t>
  </si>
  <si>
    <t>Row</t>
  </si>
  <si>
    <t>Identifier 2</t>
  </si>
  <si>
    <t>Comment</t>
  </si>
  <si>
    <t>Amount</t>
  </si>
  <si>
    <t>Peak Nr</t>
  </si>
  <si>
    <t>Ampl  28</t>
  </si>
  <si>
    <t>d 15N/14N</t>
  </si>
  <si>
    <t>Ampl  44</t>
  </si>
  <si>
    <t>d 13C/12C</t>
  </si>
  <si>
    <t>Amt%</t>
  </si>
  <si>
    <t>Area All</t>
  </si>
  <si>
    <t>Area 28</t>
  </si>
  <si>
    <t>BGD 28</t>
  </si>
  <si>
    <t>BGD 29</t>
  </si>
  <si>
    <t>BGD 30</t>
  </si>
  <si>
    <t>Area 44</t>
  </si>
  <si>
    <t>BGD 44</t>
  </si>
  <si>
    <t>BGD 45</t>
  </si>
  <si>
    <t>BGD 46</t>
  </si>
  <si>
    <t>AT% 13C/12C</t>
  </si>
  <si>
    <t>AT% 15N/14N</t>
  </si>
  <si>
    <t>rR 45CO2/44CO2</t>
  </si>
  <si>
    <t>rR 29N2/28N2</t>
  </si>
  <si>
    <t>2014/03/04 16:01:58</t>
  </si>
  <si>
    <t>36-UWSIF-UT Glut 120140009.11</t>
  </si>
  <si>
    <t>36-UWSIF-UT Glut 1</t>
  </si>
  <si>
    <t>Job: 2014-0009 Run 1 Stockwell</t>
  </si>
  <si>
    <t>21.4</t>
  </si>
  <si>
    <t>15.9</t>
  </si>
  <si>
    <t>331.0</t>
  </si>
  <si>
    <t>21.5</t>
  </si>
  <si>
    <t>16.0</t>
  </si>
  <si>
    <t>351.1</t>
  </si>
  <si>
    <t>337.6</t>
  </si>
  <si>
    <t>0.2</t>
  </si>
  <si>
    <t>0.3</t>
  </si>
  <si>
    <t>2.2</t>
  </si>
  <si>
    <t>3.0</t>
  </si>
  <si>
    <t>3.6</t>
  </si>
  <si>
    <t>6.2</t>
  </si>
  <si>
    <t>2014/03/04 16:10:27</t>
  </si>
  <si>
    <t>36-UWSIF-UT Glut 120140009.12</t>
  </si>
  <si>
    <t>Analyst: DEW</t>
  </si>
  <si>
    <t>23.2</t>
  </si>
  <si>
    <t>17.9</t>
  </si>
  <si>
    <t>363.8</t>
  </si>
  <si>
    <t>22.9</t>
  </si>
  <si>
    <t>17.6</t>
  </si>
  <si>
    <t>379.0</t>
  </si>
  <si>
    <t>22.8</t>
  </si>
  <si>
    <t>17.4</t>
  </si>
  <si>
    <t>360.3</t>
  </si>
  <si>
    <t>1.1</t>
  </si>
  <si>
    <t>1.4</t>
  </si>
  <si>
    <t>4.0</t>
  </si>
  <si>
    <t>4.8</t>
  </si>
  <si>
    <t>7.7</t>
  </si>
  <si>
    <t>2014/03/04 16:17:00</t>
  </si>
  <si>
    <t>Sample Count: 0706</t>
  </si>
  <si>
    <t>23.8</t>
  </si>
  <si>
    <t>18.5</t>
  </si>
  <si>
    <t>17.8</t>
  </si>
  <si>
    <t>336.6</t>
  </si>
  <si>
    <t>2.4</t>
  </si>
  <si>
    <t>2.9</t>
  </si>
  <si>
    <t>5.5</t>
  </si>
  <si>
    <t>5.0</t>
  </si>
  <si>
    <t>6.0</t>
  </si>
  <si>
    <t>9.1</t>
  </si>
  <si>
    <t>2014/03/04 16:22:42</t>
  </si>
  <si>
    <t>24.8</t>
  </si>
  <si>
    <t>19.6</t>
  </si>
  <si>
    <t>312.7</t>
  </si>
  <si>
    <t>23.6</t>
  </si>
  <si>
    <t>18.3</t>
  </si>
  <si>
    <t>322.0</t>
  </si>
  <si>
    <t>2.6</t>
  </si>
  <si>
    <t>3.1</t>
  </si>
  <si>
    <t>5.7</t>
  </si>
  <si>
    <t>2014/03/04 16:28:24</t>
  </si>
  <si>
    <t>24.9</t>
  </si>
  <si>
    <t>19.7</t>
  </si>
  <si>
    <t>308.0</t>
  </si>
  <si>
    <t>23.7</t>
  </si>
  <si>
    <t>18.4</t>
  </si>
  <si>
    <t>319.2</t>
  </si>
  <si>
    <t>5.9</t>
  </si>
  <si>
    <t>2014/03/04 16:36:51</t>
  </si>
  <si>
    <t>36-UWSIF-UT Glut 120140009.13</t>
  </si>
  <si>
    <t>Sample Count:</t>
  </si>
  <si>
    <t>24.2</t>
  </si>
  <si>
    <t>18.9</t>
  </si>
  <si>
    <t>385.6</t>
  </si>
  <si>
    <t>399.5</t>
  </si>
  <si>
    <t>18.1</t>
  </si>
  <si>
    <t>378.5</t>
  </si>
  <si>
    <t>1.5</t>
  </si>
  <si>
    <t>1.9</t>
  </si>
  <si>
    <t>4.1</t>
  </si>
  <si>
    <t>2014/03/04 16:45:19</t>
  </si>
  <si>
    <t>36-UWSIF-UT Glut 120140009.14</t>
  </si>
  <si>
    <t>Helium Pressure: 1700</t>
  </si>
  <si>
    <t>24.3</t>
  </si>
  <si>
    <t>19.0</t>
  </si>
  <si>
    <t>391.1</t>
  </si>
  <si>
    <t>23.9</t>
  </si>
  <si>
    <t>18.6</t>
  </si>
  <si>
    <t>405.4</t>
  </si>
  <si>
    <t>384.6</t>
  </si>
  <si>
    <t>1.6</t>
  </si>
  <si>
    <t>4.2</t>
  </si>
  <si>
    <t>3.9</t>
  </si>
  <si>
    <t>4.7</t>
  </si>
  <si>
    <t>7.6</t>
  </si>
  <si>
    <t>2014/03/04 16:53:47</t>
  </si>
  <si>
    <t>36-UWSIF-UT Glut 120140009.15</t>
  </si>
  <si>
    <t>Oxygen pressure: 600</t>
  </si>
  <si>
    <t>389.8</t>
  </si>
  <si>
    <t>404.7</t>
  </si>
  <si>
    <t>385.3</t>
  </si>
  <si>
    <t>1.8</t>
  </si>
  <si>
    <t>4.4</t>
  </si>
  <si>
    <t>5.2</t>
  </si>
  <si>
    <t>8.3</t>
  </si>
  <si>
    <t>2014/03/04 17:02:15</t>
  </si>
  <si>
    <t>39-UWSIF-UW Glut 220140009.11</t>
  </si>
  <si>
    <t>39-UWSIF-UW Glut 2</t>
  </si>
  <si>
    <t>Mass 28:21</t>
  </si>
  <si>
    <t>24.4</t>
  </si>
  <si>
    <t>395.6</t>
  </si>
  <si>
    <t>24.0</t>
  </si>
  <si>
    <t>410.1</t>
  </si>
  <si>
    <t>390.0</t>
  </si>
  <si>
    <t>4.6</t>
  </si>
  <si>
    <t>5.6</t>
  </si>
  <si>
    <t>8.6</t>
  </si>
  <si>
    <t>2014/03/04 17:10:43</t>
  </si>
  <si>
    <t>39-UWSIF-UW Glut 220140009.12</t>
  </si>
  <si>
    <t>Mass 29:16</t>
  </si>
  <si>
    <t>24.5</t>
  </si>
  <si>
    <t>19.2</t>
  </si>
  <si>
    <t>399.6</t>
  </si>
  <si>
    <t>24.1</t>
  </si>
  <si>
    <t>18.7</t>
  </si>
  <si>
    <t>414.3</t>
  </si>
  <si>
    <t>393.8</t>
  </si>
  <si>
    <t>2.0</t>
  </si>
  <si>
    <t>4.3</t>
  </si>
  <si>
    <t>5.8</t>
  </si>
  <si>
    <t>8.7</t>
  </si>
  <si>
    <t>2014/03/04 17:19:11</t>
  </si>
  <si>
    <t>01-UWSIF-Liver 20140009.11</t>
  </si>
  <si>
    <t>01-UWSIF-Liver</t>
  </si>
  <si>
    <t>Mass 30: 246</t>
  </si>
  <si>
    <t>24.6</t>
  </si>
  <si>
    <t>19.3</t>
  </si>
  <si>
    <t>18.8</t>
  </si>
  <si>
    <t>418.8</t>
  </si>
  <si>
    <t>398.9</t>
  </si>
  <si>
    <t>8.9</t>
  </si>
  <si>
    <t>2014/03/04 17:27:39</t>
  </si>
  <si>
    <t>01-UWSIF-Liver 20140009.12</t>
  </si>
  <si>
    <t>Peak Center:3.065</t>
  </si>
  <si>
    <t>424.8</t>
  </si>
  <si>
    <t>403.7</t>
  </si>
  <si>
    <t>2014/03/04 17:36:07</t>
  </si>
  <si>
    <t>20140009.001</t>
  </si>
  <si>
    <t>164</t>
  </si>
  <si>
    <t>Instrument: ANNIE</t>
  </si>
  <si>
    <t>415.3</t>
  </si>
  <si>
    <t>429.3</t>
  </si>
  <si>
    <t>409.0</t>
  </si>
  <si>
    <t>6.1</t>
  </si>
  <si>
    <t>9.4</t>
  </si>
  <si>
    <t>2014/03/04 17:44:35</t>
  </si>
  <si>
    <t>20140009.002</t>
  </si>
  <si>
    <t>139</t>
  </si>
  <si>
    <t>Data analyst:</t>
  </si>
  <si>
    <t>24.7</t>
  </si>
  <si>
    <t>419.2</t>
  </si>
  <si>
    <t>433.4</t>
  </si>
  <si>
    <t>413.1</t>
  </si>
  <si>
    <t>1.7</t>
  </si>
  <si>
    <t>5.1</t>
  </si>
  <si>
    <t>9.2</t>
  </si>
  <si>
    <t>2014/03/04 17:53:03</t>
  </si>
  <si>
    <t>20140009.003</t>
  </si>
  <si>
    <t>225</t>
  </si>
  <si>
    <t>422.6</t>
  </si>
  <si>
    <t>436.6</t>
  </si>
  <si>
    <t>415.5</t>
  </si>
  <si>
    <t>2.1</t>
  </si>
  <si>
    <t>2014/03/04 18:01:31</t>
  </si>
  <si>
    <t>20140009.004</t>
  </si>
  <si>
    <t>273</t>
  </si>
  <si>
    <t>426.1</t>
  </si>
  <si>
    <t>440.3</t>
  </si>
  <si>
    <t>419.5</t>
  </si>
  <si>
    <t>4.9</t>
  </si>
  <si>
    <t>9.0</t>
  </si>
  <si>
    <t>2014/03/04 18:09:59</t>
  </si>
  <si>
    <t>20140009.005</t>
  </si>
  <si>
    <t>310</t>
  </si>
  <si>
    <t>428.5</t>
  </si>
  <si>
    <t>442.3</t>
  </si>
  <si>
    <t>420.7</t>
  </si>
  <si>
    <t>9.3</t>
  </si>
  <si>
    <t>2014/03/04 18:18:28</t>
  </si>
  <si>
    <t>20140009.006</t>
  </si>
  <si>
    <t>398</t>
  </si>
  <si>
    <t>431.1</t>
  </si>
  <si>
    <t>445.3</t>
  </si>
  <si>
    <t>424.4</t>
  </si>
  <si>
    <t>2014/03/04 18:26:55</t>
  </si>
  <si>
    <t>20140009.007</t>
  </si>
  <si>
    <t>410</t>
  </si>
  <si>
    <t>19.1</t>
  </si>
  <si>
    <t>432.4</t>
  </si>
  <si>
    <t>447.0</t>
  </si>
  <si>
    <t>425.1</t>
  </si>
  <si>
    <t>2014/03/04 18:35:23</t>
  </si>
  <si>
    <t>20140009.008</t>
  </si>
  <si>
    <t>479</t>
  </si>
  <si>
    <t>435.9</t>
  </si>
  <si>
    <t>449.8</t>
  </si>
  <si>
    <t>428.4</t>
  </si>
  <si>
    <t>2014/03/04 18:43:51</t>
  </si>
  <si>
    <t>20140009.009</t>
  </si>
  <si>
    <t>544</t>
  </si>
  <si>
    <t>439.7</t>
  </si>
  <si>
    <t>453.8</t>
  </si>
  <si>
    <t>432.5</t>
  </si>
  <si>
    <t>2014/03/04 18:52:19</t>
  </si>
  <si>
    <t>20140009.010</t>
  </si>
  <si>
    <t>541</t>
  </si>
  <si>
    <t>440.5</t>
  </si>
  <si>
    <t>454.8</t>
  </si>
  <si>
    <t>433.5</t>
  </si>
  <si>
    <t>8.8</t>
  </si>
  <si>
    <t>2014/03/04 19:00:48</t>
  </si>
  <si>
    <t>20140009.011</t>
  </si>
  <si>
    <t>941</t>
  </si>
  <si>
    <t>443.9</t>
  </si>
  <si>
    <t>457.7</t>
  </si>
  <si>
    <t>3.5</t>
  </si>
  <si>
    <t>2014/03/04 19:09:16</t>
  </si>
  <si>
    <t>20140009.012</t>
  </si>
  <si>
    <t>938</t>
  </si>
  <si>
    <t>23.4</t>
  </si>
  <si>
    <t>427.8</t>
  </si>
  <si>
    <t>23.1</t>
  </si>
  <si>
    <t>443.6</t>
  </si>
  <si>
    <t>424.7</t>
  </si>
  <si>
    <t>1.3</t>
  </si>
  <si>
    <t>7.2</t>
  </si>
  <si>
    <t>10.8</t>
  </si>
  <si>
    <t>2014/03/04 19:17:45</t>
  </si>
  <si>
    <t>20140009.013</t>
  </si>
  <si>
    <t>834</t>
  </si>
  <si>
    <t>451.4</t>
  </si>
  <si>
    <t>464.5</t>
  </si>
  <si>
    <t>442.5</t>
  </si>
  <si>
    <t>4.5</t>
  </si>
  <si>
    <t>2014/03/04 19:26:13</t>
  </si>
  <si>
    <t>20140009.014</t>
  </si>
  <si>
    <t>846</t>
  </si>
  <si>
    <t>450.7</t>
  </si>
  <si>
    <t>464.4</t>
  </si>
  <si>
    <t>23.5</t>
  </si>
  <si>
    <t>18.2</t>
  </si>
  <si>
    <t>2014/03/04 19:34:41</t>
  </si>
  <si>
    <t>20140009.015</t>
  </si>
  <si>
    <t>714</t>
  </si>
  <si>
    <t>450.2</t>
  </si>
  <si>
    <t>442.8</t>
  </si>
  <si>
    <t>2014/03/04 19:43:10</t>
  </si>
  <si>
    <t>20140009.016</t>
  </si>
  <si>
    <t>718</t>
  </si>
  <si>
    <t>452.4</t>
  </si>
  <si>
    <t>466.2</t>
  </si>
  <si>
    <t>23.3</t>
  </si>
  <si>
    <t>444.4</t>
  </si>
  <si>
    <t>2014/03/04 19:51:38</t>
  </si>
  <si>
    <t>20140009.017</t>
  </si>
  <si>
    <t>603</t>
  </si>
  <si>
    <t>453.6</t>
  </si>
  <si>
    <t>467.5</t>
  </si>
  <si>
    <t>18.0</t>
  </si>
  <si>
    <t>446.2</t>
  </si>
  <si>
    <t>2014/03/04 20:00:07</t>
  </si>
  <si>
    <t>20140009.018</t>
  </si>
  <si>
    <t>638</t>
  </si>
  <si>
    <t>455.7</t>
  </si>
  <si>
    <t>469.8</t>
  </si>
  <si>
    <t>448.7</t>
  </si>
  <si>
    <t>2014/03/04 20:08:35</t>
  </si>
  <si>
    <t>20140009.019</t>
  </si>
  <si>
    <t>1031</t>
  </si>
  <si>
    <t>460.4</t>
  </si>
  <si>
    <t>474.2</t>
  </si>
  <si>
    <t>452.3</t>
  </si>
  <si>
    <t>2014/03/04 20:17:04</t>
  </si>
  <si>
    <t>20140009.020</t>
  </si>
  <si>
    <t>1003</t>
  </si>
  <si>
    <t>460.9</t>
  </si>
  <si>
    <t>474.8</t>
  </si>
  <si>
    <t>453.3</t>
  </si>
  <si>
    <t>5.4</t>
  </si>
  <si>
    <t>8.5</t>
  </si>
  <si>
    <t>2014/03/04 20:25:33</t>
  </si>
  <si>
    <t>20140009.021</t>
  </si>
  <si>
    <t>1115</t>
  </si>
  <si>
    <t>460.7</t>
  </si>
  <si>
    <t>23.0</t>
  </si>
  <si>
    <t>452.9</t>
  </si>
  <si>
    <t>2014/03/04 20:34:02</t>
  </si>
  <si>
    <t>20140009.022</t>
  </si>
  <si>
    <t>1128</t>
  </si>
  <si>
    <t>463.3</t>
  </si>
  <si>
    <t>477.3</t>
  </si>
  <si>
    <t>455.4</t>
  </si>
  <si>
    <t>2014/03/04 20:42:30</t>
  </si>
  <si>
    <t>20140009.023</t>
  </si>
  <si>
    <t>1224</t>
  </si>
  <si>
    <t>465.8</t>
  </si>
  <si>
    <t>479.4</t>
  </si>
  <si>
    <t>458.2</t>
  </si>
  <si>
    <t>2014/03/04 20:50:59</t>
  </si>
  <si>
    <t>20140009.024</t>
  </si>
  <si>
    <t>1291</t>
  </si>
  <si>
    <t>466.8</t>
  </si>
  <si>
    <t>480.8</t>
  </si>
  <si>
    <t>17.7</t>
  </si>
  <si>
    <t>458.4</t>
  </si>
  <si>
    <t>2014/03/04 20:59:28</t>
  </si>
  <si>
    <t>36-UWSIF-UT Glut 120140009.16</t>
  </si>
  <si>
    <t>468.6</t>
  </si>
  <si>
    <t>482.4</t>
  </si>
  <si>
    <t>22.7</t>
  </si>
  <si>
    <t>460.8</t>
  </si>
  <si>
    <t>8.2</t>
  </si>
  <si>
    <t>2014/03/04 21:07:57</t>
  </si>
  <si>
    <t>36-UWSIF-UT Glut 120140009.17</t>
  </si>
  <si>
    <t>467.8</t>
  </si>
  <si>
    <t>481.5</t>
  </si>
  <si>
    <t>22.6</t>
  </si>
  <si>
    <t>459.4</t>
  </si>
  <si>
    <t>2014/03/04 21:16:25</t>
  </si>
  <si>
    <t>39-UWSIF-UW Glut 220140009.13</t>
  </si>
  <si>
    <t>467.6</t>
  </si>
  <si>
    <t>22.5</t>
  </si>
  <si>
    <t>17.5</t>
  </si>
  <si>
    <t>460.3</t>
  </si>
  <si>
    <t>5.3</t>
  </si>
  <si>
    <t>8.1</t>
  </si>
  <si>
    <t>2014/03/04 21:24:54</t>
  </si>
  <si>
    <t>39-UWSIF-UW Glut 220140009.14</t>
  </si>
  <si>
    <t>481.8</t>
  </si>
  <si>
    <t>2014/03/04 21:33:23</t>
  </si>
  <si>
    <t>01-UWSIF-Liver 20140009.13</t>
  </si>
  <si>
    <t>469.6</t>
  </si>
  <si>
    <t>483.4</t>
  </si>
  <si>
    <t>22.4</t>
  </si>
  <si>
    <t>461.7</t>
  </si>
  <si>
    <t>2014/03/04 21:41:52</t>
  </si>
  <si>
    <t>01-UWSIF-Liver 20140009.14</t>
  </si>
  <si>
    <t>473.1</t>
  </si>
  <si>
    <t>486.5</t>
  </si>
  <si>
    <t>8.4</t>
  </si>
  <si>
    <t>2014/03/04 21:50:21</t>
  </si>
  <si>
    <t>20140009.025</t>
  </si>
  <si>
    <t>1331</t>
  </si>
  <si>
    <t>473.5</t>
  </si>
  <si>
    <t>487.5</t>
  </si>
  <si>
    <t>466.1</t>
  </si>
  <si>
    <t>2014/03/04 21:58:50</t>
  </si>
  <si>
    <t>20140009.026</t>
  </si>
  <si>
    <t>1369</t>
  </si>
  <si>
    <t>475.7</t>
  </si>
  <si>
    <t>489.7</t>
  </si>
  <si>
    <t>22.3</t>
  </si>
  <si>
    <t>467.3</t>
  </si>
  <si>
    <t>2014/03/04 22:07:19</t>
  </si>
  <si>
    <t>20140009.027</t>
  </si>
  <si>
    <t>1522</t>
  </si>
  <si>
    <t>478.3</t>
  </si>
  <si>
    <t>492.2</t>
  </si>
  <si>
    <t>2014/03/04 22:15:48</t>
  </si>
  <si>
    <t>20140009.028</t>
  </si>
  <si>
    <t>1515</t>
  </si>
  <si>
    <t>478.5</t>
  </si>
  <si>
    <t>492.5</t>
  </si>
  <si>
    <t>470.3</t>
  </si>
  <si>
    <t>2014/03/04 22:24:17</t>
  </si>
  <si>
    <t>20140009.029</t>
  </si>
  <si>
    <t>1497</t>
  </si>
  <si>
    <t>479.1</t>
  </si>
  <si>
    <t>493.2</t>
  </si>
  <si>
    <t>22.2</t>
  </si>
  <si>
    <t>17.3</t>
  </si>
  <si>
    <t>470.6</t>
  </si>
  <si>
    <t>2014/03/04 22:32:46</t>
  </si>
  <si>
    <t>20140009.030</t>
  </si>
  <si>
    <t>1481</t>
  </si>
  <si>
    <t>493.4</t>
  </si>
  <si>
    <t>22.1</t>
  </si>
  <si>
    <t>17.2</t>
  </si>
  <si>
    <t>471.5</t>
  </si>
  <si>
    <t>2014/03/04 22:41:15</t>
  </si>
  <si>
    <t>20140009.031</t>
  </si>
  <si>
    <t>111</t>
  </si>
  <si>
    <t>481.2</t>
  </si>
  <si>
    <t>495.2</t>
  </si>
  <si>
    <t>472.2</t>
  </si>
  <si>
    <t>2014/03/04 22:49:44</t>
  </si>
  <si>
    <t>20140009.032</t>
  </si>
  <si>
    <t>171</t>
  </si>
  <si>
    <t>494.6</t>
  </si>
  <si>
    <t>22.0</t>
  </si>
  <si>
    <t>17.1</t>
  </si>
  <si>
    <t>2014/03/04 22:58:13</t>
  </si>
  <si>
    <t>20140009.033</t>
  </si>
  <si>
    <t>248</t>
  </si>
  <si>
    <t>495.5</t>
  </si>
  <si>
    <t>21.9</t>
  </si>
  <si>
    <t>472.7</t>
  </si>
  <si>
    <t>2014/03/04 23:06:43</t>
  </si>
  <si>
    <t>20140009.034</t>
  </si>
  <si>
    <t>300</t>
  </si>
  <si>
    <t>496.4</t>
  </si>
  <si>
    <t>473.6</t>
  </si>
  <si>
    <t>2014/03/04 23:15:12</t>
  </si>
  <si>
    <t>20140009.035</t>
  </si>
  <si>
    <t>341</t>
  </si>
  <si>
    <t>483.8</t>
  </si>
  <si>
    <t>497.3</t>
  </si>
  <si>
    <t>475.8</t>
  </si>
  <si>
    <t>2014/03/04 23:23:41</t>
  </si>
  <si>
    <t>20140009.036</t>
  </si>
  <si>
    <t>324</t>
  </si>
  <si>
    <t>483.9</t>
  </si>
  <si>
    <t>498.0</t>
  </si>
  <si>
    <t>21.8</t>
  </si>
  <si>
    <t>17.0</t>
  </si>
  <si>
    <t>2014/03/04 23:32:11</t>
  </si>
  <si>
    <t>20140009.037</t>
  </si>
  <si>
    <t>446</t>
  </si>
  <si>
    <t>486.4</t>
  </si>
  <si>
    <t>500.2</t>
  </si>
  <si>
    <t>477.5</t>
  </si>
  <si>
    <t>2014/03/04 23:40:40</t>
  </si>
  <si>
    <t>20140009.038</t>
  </si>
  <si>
    <t>429</t>
  </si>
  <si>
    <t>486.2</t>
  </si>
  <si>
    <t>21.6</t>
  </si>
  <si>
    <t>16.9</t>
  </si>
  <si>
    <t>477.1</t>
  </si>
  <si>
    <t>2014/03/04 23:49:10</t>
  </si>
  <si>
    <t>20140009.039</t>
  </si>
  <si>
    <t>542</t>
  </si>
  <si>
    <t>486.1</t>
  </si>
  <si>
    <t>500.0</t>
  </si>
  <si>
    <t>16.7</t>
  </si>
  <si>
    <t>478.6</t>
  </si>
  <si>
    <t>2014/03/04 23:57:39</t>
  </si>
  <si>
    <t>20140009.040</t>
  </si>
  <si>
    <t>576</t>
  </si>
  <si>
    <t>488.8</t>
  </si>
  <si>
    <t>502.6</t>
  </si>
  <si>
    <t>21.3</t>
  </si>
  <si>
    <t>480.9</t>
  </si>
  <si>
    <t>2014/03/05 00:06:08</t>
  </si>
  <si>
    <t>20140009.041</t>
  </si>
  <si>
    <t>989</t>
  </si>
  <si>
    <t>492.0</t>
  </si>
  <si>
    <t>16.8</t>
  </si>
  <si>
    <t>505.5</t>
  </si>
  <si>
    <t>21.1</t>
  </si>
  <si>
    <t>16.5</t>
  </si>
  <si>
    <t>2014/03/05 00:14:38</t>
  </si>
  <si>
    <t>20140009.042</t>
  </si>
  <si>
    <t>980</t>
  </si>
  <si>
    <t>491.8</t>
  </si>
  <si>
    <t>21.2</t>
  </si>
  <si>
    <t>505.7</t>
  </si>
  <si>
    <t>20.9</t>
  </si>
  <si>
    <t>16.4</t>
  </si>
  <si>
    <t>483.2</t>
  </si>
  <si>
    <t>2014/03/05 00:23:07</t>
  </si>
  <si>
    <t>20140009.043</t>
  </si>
  <si>
    <t>899</t>
  </si>
  <si>
    <t>492.1</t>
  </si>
  <si>
    <t>21.0</t>
  </si>
  <si>
    <t>16.6</t>
  </si>
  <si>
    <t>506.1</t>
  </si>
  <si>
    <t>20.8</t>
  </si>
  <si>
    <t>16.3</t>
  </si>
  <si>
    <t>483.5</t>
  </si>
  <si>
    <t>2014/03/05 00:31:37</t>
  </si>
  <si>
    <t>20140009.044</t>
  </si>
  <si>
    <t>898</t>
  </si>
  <si>
    <t>505.6</t>
  </si>
  <si>
    <t>20.6</t>
  </si>
  <si>
    <t>16.2</t>
  </si>
  <si>
    <t>2014/03/05 00:40:07</t>
  </si>
  <si>
    <t>20140009.045</t>
  </si>
  <si>
    <t>705</t>
  </si>
  <si>
    <t>20.7</t>
  </si>
  <si>
    <t>506.7</t>
  </si>
  <si>
    <t>20.5</t>
  </si>
  <si>
    <t>16.1</t>
  </si>
  <si>
    <t>483.7</t>
  </si>
  <si>
    <t>2014/03/05 00:48:36</t>
  </si>
  <si>
    <t>20140009.046</t>
  </si>
  <si>
    <t>711</t>
  </si>
  <si>
    <t>506.3</t>
  </si>
  <si>
    <t>20.4</t>
  </si>
  <si>
    <t>2014/03/05 00:57:06</t>
  </si>
  <si>
    <t>20140009.047</t>
  </si>
  <si>
    <t>606</t>
  </si>
  <si>
    <t>492.9</t>
  </si>
  <si>
    <t>507.1</t>
  </si>
  <si>
    <t>20.2</t>
  </si>
  <si>
    <t>484.1</t>
  </si>
  <si>
    <t>2014/03/05 01:05:35</t>
  </si>
  <si>
    <t>20140009.048</t>
  </si>
  <si>
    <t>613</t>
  </si>
  <si>
    <t>493.8</t>
  </si>
  <si>
    <t>507.9</t>
  </si>
  <si>
    <t>485.2</t>
  </si>
  <si>
    <t>2014/03/05 01:14:05</t>
  </si>
  <si>
    <t>36-UWSIF-UT Glut 120140009.18</t>
  </si>
  <si>
    <t>20.3</t>
  </si>
  <si>
    <t>509.3</t>
  </si>
  <si>
    <t>20.1</t>
  </si>
  <si>
    <t>15.8</t>
  </si>
  <si>
    <t>2014/03/05 01:22:34</t>
  </si>
  <si>
    <t>36-UWSIF-UT Glut 120140009.19</t>
  </si>
  <si>
    <t>493.9</t>
  </si>
  <si>
    <t>508.2</t>
  </si>
  <si>
    <t>20.0</t>
  </si>
  <si>
    <t>15.7</t>
  </si>
  <si>
    <t>486.3</t>
  </si>
  <si>
    <t>7.9</t>
  </si>
  <si>
    <t>2014/03/05 01:31:03</t>
  </si>
  <si>
    <t>39-UWSIF-UW Glut 220140009.15</t>
  </si>
  <si>
    <t>507.6</t>
  </si>
  <si>
    <t>19.9</t>
  </si>
  <si>
    <t>15.6</t>
  </si>
  <si>
    <t>485.7</t>
  </si>
  <si>
    <t>8.0</t>
  </si>
  <si>
    <t>2014/03/05 01:39:33</t>
  </si>
  <si>
    <t>39-UWSIF-UW Glut 220140009.16</t>
  </si>
  <si>
    <t>507.8</t>
  </si>
  <si>
    <t>485.5</t>
  </si>
  <si>
    <t>2014/03/05 01:48:03</t>
  </si>
  <si>
    <t>01-UWSIF-Liver 20140009.15</t>
  </si>
  <si>
    <t>494.2</t>
  </si>
  <si>
    <t>508.5</t>
  </si>
  <si>
    <t>19.8</t>
  </si>
  <si>
    <t>2014/03/05 01:56:32</t>
  </si>
  <si>
    <t>01-UWSIF-Liver 20140009.16</t>
  </si>
  <si>
    <t>496.5</t>
  </si>
  <si>
    <t>510.4</t>
  </si>
  <si>
    <t>488.3</t>
  </si>
  <si>
    <t>2014/03/05 02:05:02</t>
  </si>
  <si>
    <t>20140009.049</t>
  </si>
  <si>
    <t>1039</t>
  </si>
  <si>
    <t>497.9</t>
  </si>
  <si>
    <t>512.3</t>
  </si>
  <si>
    <t>15.5</t>
  </si>
  <si>
    <t>490.0</t>
  </si>
  <si>
    <t>2014/03/05 02:13:32</t>
  </si>
  <si>
    <t>20140009.050</t>
  </si>
  <si>
    <t>1035</t>
  </si>
  <si>
    <t>512.5</t>
  </si>
  <si>
    <t>489.3</t>
  </si>
  <si>
    <t>2014/03/05 02:22:02</t>
  </si>
  <si>
    <t>20140009.051</t>
  </si>
  <si>
    <t>1146</t>
  </si>
  <si>
    <t>499.6</t>
  </si>
  <si>
    <t>513.3</t>
  </si>
  <si>
    <t>490.7</t>
  </si>
  <si>
    <t>2014/03/05 02:30:31</t>
  </si>
  <si>
    <t>20140009.052</t>
  </si>
  <si>
    <t>1132</t>
  </si>
  <si>
    <t>501.1</t>
  </si>
  <si>
    <t>514.8</t>
  </si>
  <si>
    <t>2014/03/05 02:39:01</t>
  </si>
  <si>
    <t>20140009.053</t>
  </si>
  <si>
    <t>1242</t>
  </si>
  <si>
    <t>499.8</t>
  </si>
  <si>
    <t>513.5</t>
  </si>
  <si>
    <t>15.4</t>
  </si>
  <si>
    <t>491.1</t>
  </si>
  <si>
    <t>2014/03/05 02:47:31</t>
  </si>
  <si>
    <t>20140009.054</t>
  </si>
  <si>
    <t>1299</t>
  </si>
  <si>
    <t>500.8</t>
  </si>
  <si>
    <t>515.0</t>
  </si>
  <si>
    <t>2014/03/05 02:56:01</t>
  </si>
  <si>
    <t>20140009.055</t>
  </si>
  <si>
    <t>1367</t>
  </si>
  <si>
    <t>501.3</t>
  </si>
  <si>
    <t>515.5</t>
  </si>
  <si>
    <t>2014/03/05 03:04:31</t>
  </si>
  <si>
    <t>20140009.056</t>
  </si>
  <si>
    <t>1358</t>
  </si>
  <si>
    <t>503.6</t>
  </si>
  <si>
    <t>517.2</t>
  </si>
  <si>
    <t>494.3</t>
  </si>
  <si>
    <t>2014/03/05 03:13:00</t>
  </si>
  <si>
    <t>20140009.057</t>
  </si>
  <si>
    <t>1543</t>
  </si>
  <si>
    <t>504.8</t>
  </si>
  <si>
    <t>518.2</t>
  </si>
  <si>
    <t>19.5</t>
  </si>
  <si>
    <t>495.1</t>
  </si>
  <si>
    <t>2014/03/05 03:21:29</t>
  </si>
  <si>
    <t>20140009.058</t>
  </si>
  <si>
    <t>1550</t>
  </si>
  <si>
    <t>503.4</t>
  </si>
  <si>
    <t>517.3</t>
  </si>
  <si>
    <t>2014/03/05 03:29:59</t>
  </si>
  <si>
    <t>20140009.059</t>
  </si>
  <si>
    <t>1485</t>
  </si>
  <si>
    <t>503.8</t>
  </si>
  <si>
    <t>517.4</t>
  </si>
  <si>
    <t>495.7</t>
  </si>
  <si>
    <t>2014/03/05 03:38:30</t>
  </si>
  <si>
    <t>20140009.060</t>
  </si>
  <si>
    <t>1494</t>
  </si>
  <si>
    <t>505.1</t>
  </si>
  <si>
    <t>519.0</t>
  </si>
  <si>
    <t>15.3</t>
  </si>
  <si>
    <t>2014/03/05 03:47:00</t>
  </si>
  <si>
    <t>20140009.061</t>
  </si>
  <si>
    <t>141</t>
  </si>
  <si>
    <t>506.4</t>
  </si>
  <si>
    <t>520.4</t>
  </si>
  <si>
    <t>2014/03/05 03:55:30</t>
  </si>
  <si>
    <t>20140009.062</t>
  </si>
  <si>
    <t>160</t>
  </si>
  <si>
    <t>505.4</t>
  </si>
  <si>
    <t>519.5</t>
  </si>
  <si>
    <t>2014/03/05 04:04:00</t>
  </si>
  <si>
    <t>20140009.063</t>
  </si>
  <si>
    <t>238</t>
  </si>
  <si>
    <t>506.9</t>
  </si>
  <si>
    <t>521.2</t>
  </si>
  <si>
    <t>19.4</t>
  </si>
  <si>
    <t>498.4</t>
  </si>
  <si>
    <t>2014/03/05 04:12:30</t>
  </si>
  <si>
    <t>20140009.064</t>
  </si>
  <si>
    <t>237</t>
  </si>
  <si>
    <t>509.2</t>
  </si>
  <si>
    <t>522.9</t>
  </si>
  <si>
    <t>500.4</t>
  </si>
  <si>
    <t>2014/03/05 04:21:00</t>
  </si>
  <si>
    <t>20140009.065</t>
  </si>
  <si>
    <t>361</t>
  </si>
  <si>
    <t>508.8</t>
  </si>
  <si>
    <t>522.8</t>
  </si>
  <si>
    <t>499.7</t>
  </si>
  <si>
    <t>2014/03/05 04:29:30</t>
  </si>
  <si>
    <t>20140009.066</t>
  </si>
  <si>
    <t>376</t>
  </si>
  <si>
    <t>522.3</t>
  </si>
  <si>
    <t>15.2</t>
  </si>
  <si>
    <t>500.5</t>
  </si>
  <si>
    <t>2014/03/05 04:38:00</t>
  </si>
  <si>
    <t>20140009.067</t>
  </si>
  <si>
    <t>499</t>
  </si>
  <si>
    <t>509.5</t>
  </si>
  <si>
    <t>523.2</t>
  </si>
  <si>
    <t>2014/03/05 04:46:30</t>
  </si>
  <si>
    <t>20140009.068</t>
  </si>
  <si>
    <t>483</t>
  </si>
  <si>
    <t>523.0</t>
  </si>
  <si>
    <t>2014/03/05 04:55:01</t>
  </si>
  <si>
    <t>20140009.069</t>
  </si>
  <si>
    <t>539</t>
  </si>
  <si>
    <t>501.7</t>
  </si>
  <si>
    <t>2014/03/05 05:03:31</t>
  </si>
  <si>
    <t>20140009.070</t>
  </si>
  <si>
    <t>507</t>
  </si>
  <si>
    <t>511.4</t>
  </si>
  <si>
    <t>525.1</t>
  </si>
  <si>
    <t>503.1</t>
  </si>
  <si>
    <t>2014/03/05 05:12:01</t>
  </si>
  <si>
    <t>20140009.071</t>
  </si>
  <si>
    <t>1601</t>
  </si>
  <si>
    <t>512.4</t>
  </si>
  <si>
    <t>526.0</t>
  </si>
  <si>
    <t>503.5</t>
  </si>
  <si>
    <t>2014/03/05 05:20:32</t>
  </si>
  <si>
    <t>20140009.072</t>
  </si>
  <si>
    <t>1602</t>
  </si>
  <si>
    <t>512.1</t>
  </si>
  <si>
    <t>526.2</t>
  </si>
  <si>
    <t>503.2</t>
  </si>
  <si>
    <t>2014/03/05 05:29:02</t>
  </si>
  <si>
    <t>36-UWSIF-UT Glut 120140009.2</t>
  </si>
  <si>
    <t>511.5</t>
  </si>
  <si>
    <t>525.2</t>
  </si>
  <si>
    <t>15.1</t>
  </si>
  <si>
    <t>502.1</t>
  </si>
  <si>
    <t>2014/03/05 05:37:32</t>
  </si>
  <si>
    <t>36-UWSIF-UT Glut 120140009.21</t>
  </si>
  <si>
    <t>523.1</t>
  </si>
  <si>
    <t>15.0</t>
  </si>
  <si>
    <t>2014/03/05 05:46:02</t>
  </si>
  <si>
    <t>39-UWSIF-UW Glut 220140009.17</t>
  </si>
  <si>
    <t>507.0</t>
  </si>
  <si>
    <t>521.3</t>
  </si>
  <si>
    <t>498.9</t>
  </si>
  <si>
    <t>2014/03/05 05:54:32</t>
  </si>
  <si>
    <t>39-UWSIF-UW Glut 220140009.18</t>
  </si>
  <si>
    <t>507.3</t>
  </si>
  <si>
    <t>2014/03/05 06:03:02</t>
  </si>
  <si>
    <t>01-UWSIF-Liver 20140009.17</t>
  </si>
  <si>
    <t>507.2</t>
  </si>
  <si>
    <t>521.4</t>
  </si>
  <si>
    <t>498.5</t>
  </si>
  <si>
    <t>2014/03/05 06:11:33</t>
  </si>
  <si>
    <t>01-UWSIF-Liver 20140009.18</t>
  </si>
  <si>
    <t>510.0</t>
  </si>
  <si>
    <t>523.6</t>
  </si>
  <si>
    <t>Date</t>
  </si>
  <si>
    <r>
      <t>d</t>
    </r>
    <r>
      <rPr>
        <b/>
        <sz val="10"/>
        <rFont val="MS Sans Serif"/>
        <family val="2"/>
      </rPr>
      <t xml:space="preserve"> </t>
    </r>
    <r>
      <rPr>
        <b/>
        <vertAlign val="superscript"/>
        <sz val="10"/>
        <rFont val="MS Sans Serif"/>
        <family val="2"/>
      </rPr>
      <t>15</t>
    </r>
    <r>
      <rPr>
        <b/>
        <sz val="10"/>
        <rFont val="MS Sans Serif"/>
        <family val="2"/>
      </rPr>
      <t>N/</t>
    </r>
    <r>
      <rPr>
        <b/>
        <vertAlign val="superscript"/>
        <sz val="10"/>
        <rFont val="MS Sans Serif"/>
        <family val="2"/>
      </rPr>
      <t>14</t>
    </r>
    <r>
      <rPr>
        <b/>
        <sz val="10"/>
        <rFont val="MS Sans Serif"/>
        <family val="2"/>
      </rPr>
      <t>N</t>
    </r>
  </si>
  <si>
    <r>
      <t>d</t>
    </r>
    <r>
      <rPr>
        <b/>
        <sz val="10"/>
        <rFont val="MS Sans Serif"/>
        <family val="2"/>
      </rPr>
      <t xml:space="preserve"> </t>
    </r>
    <r>
      <rPr>
        <b/>
        <vertAlign val="superscript"/>
        <sz val="10"/>
        <rFont val="MS Sans Serif"/>
        <family val="2"/>
      </rPr>
      <t>13</t>
    </r>
    <r>
      <rPr>
        <b/>
        <sz val="10"/>
        <rFont val="MS Sans Serif"/>
        <family val="2"/>
      </rPr>
      <t>C/</t>
    </r>
    <r>
      <rPr>
        <b/>
        <vertAlign val="superscript"/>
        <sz val="10"/>
        <rFont val="MS Sans Serif"/>
        <family val="2"/>
      </rPr>
      <t>12</t>
    </r>
    <r>
      <rPr>
        <b/>
        <sz val="10"/>
        <rFont val="MS Sans Serif"/>
        <family val="2"/>
      </rPr>
      <t>C</t>
    </r>
  </si>
  <si>
    <t>Nitrogen %</t>
  </si>
  <si>
    <t>Drift Corr. %N</t>
  </si>
  <si>
    <t>Carbon %</t>
  </si>
  <si>
    <t>Drift Corr for C%</t>
  </si>
  <si>
    <t>C:N</t>
  </si>
  <si>
    <r>
      <t xml:space="preserve">Corr. </t>
    </r>
    <r>
      <rPr>
        <b/>
        <sz val="10"/>
        <rFont val="Symbol"/>
        <family val="1"/>
      </rPr>
      <t>d</t>
    </r>
    <r>
      <rPr>
        <b/>
        <vertAlign val="superscript"/>
        <sz val="10"/>
        <rFont val="MS Sans Serif"/>
        <family val="2"/>
      </rPr>
      <t>15</t>
    </r>
    <r>
      <rPr>
        <b/>
        <sz val="10"/>
        <rFont val="MS Sans Serif"/>
        <family val="2"/>
      </rPr>
      <t>N</t>
    </r>
  </si>
  <si>
    <r>
      <t xml:space="preserve">Corr. </t>
    </r>
    <r>
      <rPr>
        <b/>
        <sz val="10"/>
        <rFont val="Symbol"/>
        <family val="1"/>
      </rPr>
      <t>d</t>
    </r>
    <r>
      <rPr>
        <b/>
        <vertAlign val="superscript"/>
        <sz val="10"/>
        <rFont val="MS Sans Serif"/>
        <family val="2"/>
      </rPr>
      <t>13</t>
    </r>
    <r>
      <rPr>
        <b/>
        <sz val="10"/>
        <rFont val="MS Sans Serif"/>
        <family val="2"/>
      </rPr>
      <t>C</t>
    </r>
  </si>
  <si>
    <t xml:space="preserve">Samples Dropped together </t>
  </si>
  <si>
    <t>Reference Check</t>
  </si>
  <si>
    <t>std. dev.</t>
  </si>
  <si>
    <t>Reference Material</t>
  </si>
  <si>
    <t>15N Normilization</t>
  </si>
  <si>
    <t>Meas.</t>
  </si>
  <si>
    <t>Actual</t>
  </si>
  <si>
    <t>UWSIF 36- UT Glutamic</t>
  </si>
  <si>
    <t>UWSIF 39- UW Glutamic 2</t>
  </si>
  <si>
    <t>Lab QC Check</t>
  </si>
  <si>
    <t>Ref. Check</t>
  </si>
  <si>
    <t>Corrected</t>
  </si>
  <si>
    <t>UWSIF01 (Liver)</t>
  </si>
  <si>
    <t>Percentage</t>
  </si>
  <si>
    <t>13C Normilization</t>
  </si>
  <si>
    <t>Date Analyzed:3/5/14</t>
  </si>
  <si>
    <t>Analyst:DEW.</t>
  </si>
  <si>
    <t>Instrument:</t>
  </si>
  <si>
    <t>Costech EA 4010</t>
  </si>
  <si>
    <t>Jason Stockwell</t>
  </si>
  <si>
    <t>Peter Euclide</t>
  </si>
  <si>
    <t>Mysis Tissue</t>
  </si>
  <si>
    <t>Job 2014-0009</t>
  </si>
  <si>
    <t>average  (N=8)</t>
  </si>
  <si>
    <t>Costech 4010 Elemental Analyzer coupled to a Thermo Delta Plus XP IRMS</t>
  </si>
  <si>
    <t xml:space="preserve">Sample lost during the analysis. </t>
  </si>
  <si>
    <t>Data meet all QAQC criteria in the SOP</t>
  </si>
  <si>
    <t>cjm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</si>
</sst>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50" x14ac:knownFonts="1">
    <font>
      <sz val="10"/>
      <name val="Arial"/>
    </font>
    <font>
      <b/>
      <sz val="10"/>
      <name val="MS Sans Serif"/>
      <family val="2"/>
    </font>
    <font>
      <sz val="10"/>
      <name val="MS Sans Serif"/>
      <family val="2"/>
    </font>
    <font>
      <sz val="12"/>
      <name val="Arial"/>
      <family val="2"/>
    </font>
    <font>
      <b/>
      <sz val="10"/>
      <name val="Symbol"/>
      <family val="1"/>
    </font>
    <font>
      <b/>
      <sz val="12"/>
      <name val="Times New Roman"/>
      <family val="1"/>
    </font>
    <font>
      <b/>
      <vertAlign val="superscript"/>
      <sz val="12"/>
      <name val="Times New Roman"/>
      <family val="1"/>
    </font>
    <font>
      <sz val="12"/>
      <name val="Times New Roman"/>
      <family val="1"/>
    </font>
    <font>
      <sz val="12"/>
      <color indexed="8"/>
      <name val="Times New Roman"/>
      <family val="1"/>
    </font>
    <font>
      <vertAlign val="superscript"/>
      <sz val="12"/>
      <name val="Times New Roman"/>
      <family val="1"/>
    </font>
    <font>
      <vertAlign val="superscript"/>
      <sz val="12"/>
      <color indexed="8"/>
      <name val="Times New Roman"/>
      <family val="1"/>
    </font>
    <font>
      <sz val="10"/>
      <name val="Arial"/>
      <family val="2"/>
    </font>
    <font>
      <sz val="10"/>
      <name val="Arial"/>
      <family val="2"/>
    </font>
    <font>
      <b/>
      <sz val="12"/>
      <name val="Times New Roman"/>
      <family val="1"/>
    </font>
    <font>
      <sz val="14"/>
      <name val="Arial"/>
      <family val="2"/>
    </font>
    <font>
      <u/>
      <sz val="10"/>
      <color indexed="12"/>
      <name val="MS Sans Serif"/>
      <family val="2"/>
    </font>
    <font>
      <b/>
      <sz val="14"/>
      <name val="Times New Roman"/>
      <family val="1"/>
    </font>
    <font>
      <sz val="10"/>
      <name val="Times New Roman"/>
      <family val="1"/>
    </font>
    <font>
      <sz val="11"/>
      <name val="Times New Roman"/>
      <family val="1"/>
    </font>
    <font>
      <vertAlign val="subscript"/>
      <sz val="12"/>
      <name val="Times New Roman"/>
      <family val="1"/>
    </font>
    <font>
      <i/>
      <sz val="12"/>
      <name val="Times New Roman"/>
      <family val="1"/>
    </font>
    <font>
      <i/>
      <sz val="10"/>
      <name val="Times New Roman"/>
      <family val="1"/>
    </font>
    <font>
      <sz val="12"/>
      <name val="Calibri"/>
      <family val="2"/>
    </font>
    <font>
      <sz val="20"/>
      <name val="Arial"/>
      <family val="2"/>
    </font>
    <font>
      <sz val="12"/>
      <color indexed="60"/>
      <name val="Times New Roman"/>
      <family val="1"/>
    </font>
    <font>
      <vertAlign val="superscript"/>
      <sz val="12"/>
      <color indexed="60"/>
      <name val="Times New Roman"/>
      <family val="1"/>
    </font>
    <font>
      <vertAlign val="subscript"/>
      <sz val="12"/>
      <color indexed="60"/>
      <name val="Times New Roman"/>
      <family val="1"/>
    </font>
    <font>
      <sz val="12"/>
      <name val="Symbol"/>
      <family val="1"/>
      <charset val="2"/>
    </font>
    <font>
      <vertAlign val="superscript"/>
      <sz val="12"/>
      <name val="Symbol"/>
      <family val="1"/>
      <charset val="2"/>
    </font>
    <font>
      <b/>
      <sz val="16"/>
      <name val="Times New Roman"/>
      <family val="1"/>
    </font>
    <font>
      <sz val="16"/>
      <name val="Arial"/>
      <family val="2"/>
    </font>
    <font>
      <sz val="10"/>
      <name val="MS Sans Serif"/>
      <family val="2"/>
    </font>
    <font>
      <sz val="12"/>
      <color theme="1"/>
      <name val="Times New Roman"/>
      <family val="1"/>
    </font>
    <font>
      <sz val="13"/>
      <color rgb="FF000000"/>
      <name val="Arial"/>
      <family val="2"/>
    </font>
    <font>
      <b/>
      <sz val="12"/>
      <color theme="1"/>
      <name val="Times New Roman"/>
      <family val="1"/>
    </font>
    <font>
      <b/>
      <sz val="12"/>
      <color rgb="FF8F2E00"/>
      <name val="Times New Roman"/>
      <family val="1"/>
    </font>
    <font>
      <sz val="12"/>
      <color rgb="FF8F2E00"/>
      <name val="Times New Roman"/>
      <family val="1"/>
    </font>
    <font>
      <sz val="14"/>
      <color rgb="FF8F2E00"/>
      <name val="Cambria"/>
      <family val="1"/>
    </font>
    <font>
      <u/>
      <sz val="10"/>
      <color rgb="FF8F2E00"/>
      <name val="Cambria"/>
      <family val="1"/>
    </font>
    <font>
      <sz val="10"/>
      <color rgb="FF8F2E00"/>
      <name val="Cambria"/>
      <family val="1"/>
    </font>
    <font>
      <sz val="13"/>
      <color rgb="FF8F2E00"/>
      <name val="Cambria"/>
      <family val="1"/>
    </font>
    <font>
      <sz val="10"/>
      <color rgb="FF8F2E00"/>
      <name val="Times New Roman"/>
      <family val="1"/>
    </font>
    <font>
      <sz val="20"/>
      <color rgb="FF8F2E00"/>
      <name val="Times New Roman"/>
      <family val="1"/>
    </font>
    <font>
      <b/>
      <sz val="10"/>
      <name val="Arial"/>
      <family val="2"/>
    </font>
    <font>
      <b/>
      <vertAlign val="superscript"/>
      <sz val="14"/>
      <name val="Times New Roman"/>
      <family val="1"/>
    </font>
    <font>
      <b/>
      <sz val="10"/>
      <name val="Symbol"/>
      <family val="1"/>
      <charset val="2"/>
    </font>
    <font>
      <b/>
      <vertAlign val="superscript"/>
      <sz val="10"/>
      <name val="MS Sans Serif"/>
      <family val="2"/>
    </font>
    <font>
      <sz val="10"/>
      <color indexed="10"/>
      <name val="MS Sans Serif"/>
      <family val="2"/>
    </font>
    <font>
      <b/>
      <sz val="10"/>
      <color indexed="10"/>
      <name val="MS Sans Serif"/>
      <family val="2"/>
    </font>
    <font>
      <u/>
      <sz val="10"/>
      <color theme="11"/>
      <name val="Arial"/>
    </font>
  </fonts>
  <fills count="18">
    <fill>
      <patternFill patternType="none"/>
    </fill>
    <fill>
      <patternFill patternType="gray125"/>
    </fill>
    <fill>
      <patternFill patternType="solid">
        <fgColor rgb="FFCCFFCC"/>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6"/>
        <bgColor indexed="64"/>
      </patternFill>
    </fill>
    <fill>
      <patternFill patternType="solid">
        <fgColor theme="5" tint="0.59999389629810485"/>
        <bgColor indexed="64"/>
      </patternFill>
    </fill>
    <fill>
      <patternFill patternType="solid">
        <fgColor rgb="FFF5F5C4"/>
        <bgColor indexed="64"/>
      </patternFill>
    </fill>
    <fill>
      <patternFill patternType="solid">
        <fgColor rgb="FF9A9779"/>
        <bgColor indexed="64"/>
      </patternFill>
    </fill>
    <fill>
      <patternFill patternType="solid">
        <fgColor theme="7" tint="0.79998168889431442"/>
        <bgColor indexed="64"/>
      </patternFill>
    </fill>
    <fill>
      <patternFill patternType="solid">
        <fgColor rgb="FF00B0F0"/>
        <bgColor indexed="64"/>
      </patternFill>
    </fill>
    <fill>
      <patternFill patternType="solid">
        <fgColor indexed="43"/>
        <bgColor indexed="64"/>
      </patternFill>
    </fill>
    <fill>
      <patternFill patternType="solid">
        <fgColor rgb="FFFFC000"/>
        <bgColor indexed="64"/>
      </patternFill>
    </fill>
    <fill>
      <patternFill patternType="solid">
        <fgColor theme="4"/>
        <bgColor indexed="64"/>
      </patternFill>
    </fill>
    <fill>
      <patternFill patternType="solid">
        <fgColor rgb="FFF5F5C4"/>
        <bgColor rgb="FF000000"/>
      </patternFill>
    </fill>
  </fills>
  <borders count="73">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style="thin">
        <color auto="1"/>
      </left>
      <right/>
      <top style="thin">
        <color auto="1"/>
      </top>
      <bottom/>
      <diagonal/>
    </border>
    <border>
      <left/>
      <right style="medium">
        <color auto="1"/>
      </right>
      <top/>
      <bottom/>
      <diagonal/>
    </border>
    <border>
      <left style="medium">
        <color auto="1"/>
      </left>
      <right style="thin">
        <color auto="1"/>
      </right>
      <top style="thin">
        <color auto="1"/>
      </top>
      <bottom style="double">
        <color auto="1"/>
      </bottom>
      <diagonal/>
    </border>
    <border>
      <left style="medium">
        <color auto="1"/>
      </left>
      <right/>
      <top style="thin">
        <color auto="1"/>
      </top>
      <bottom style="thin">
        <color auto="1"/>
      </bottom>
      <diagonal/>
    </border>
    <border>
      <left style="thin">
        <color auto="1"/>
      </left>
      <right/>
      <top style="medium">
        <color auto="1"/>
      </top>
      <bottom style="thin">
        <color auto="1"/>
      </bottom>
      <diagonal/>
    </border>
    <border>
      <left/>
      <right/>
      <top style="thin">
        <color auto="1"/>
      </top>
      <bottom/>
      <diagonal/>
    </border>
    <border>
      <left/>
      <right style="medium">
        <color auto="1"/>
      </right>
      <top style="thin">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style="thin">
        <color auto="1"/>
      </left>
      <right/>
      <top style="medium">
        <color auto="1"/>
      </top>
      <bottom/>
      <diagonal/>
    </border>
    <border>
      <left style="thin">
        <color auto="1"/>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auto="1"/>
      </left>
      <right style="thin">
        <color auto="1"/>
      </right>
      <top style="thin">
        <color auto="1"/>
      </top>
      <bottom style="double">
        <color auto="1"/>
      </bottom>
      <diagonal/>
    </border>
    <border>
      <left/>
      <right style="thin">
        <color auto="1"/>
      </right>
      <top style="medium">
        <color auto="1"/>
      </top>
      <bottom/>
      <diagonal/>
    </border>
    <border>
      <left style="thin">
        <color auto="1"/>
      </left>
      <right/>
      <top style="double">
        <color auto="1"/>
      </top>
      <bottom/>
      <diagonal/>
    </border>
    <border>
      <left/>
      <right style="thin">
        <color auto="1"/>
      </right>
      <top style="double">
        <color auto="1"/>
      </top>
      <bottom/>
      <diagonal/>
    </border>
    <border>
      <left/>
      <right style="thin">
        <color auto="1"/>
      </right>
      <top/>
      <bottom style="medium">
        <color auto="1"/>
      </bottom>
      <diagonal/>
    </border>
    <border>
      <left/>
      <right style="thin">
        <color auto="1"/>
      </right>
      <top style="medium">
        <color auto="1"/>
      </top>
      <bottom style="thin">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right/>
      <top style="thick">
        <color rgb="FFFFC425"/>
      </top>
      <bottom/>
      <diagonal/>
    </border>
    <border>
      <left/>
      <right/>
      <top style="thick">
        <color rgb="FFFFC425"/>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double">
        <color auto="1"/>
      </top>
      <bottom/>
      <diagonal/>
    </border>
    <border>
      <left style="thin">
        <color auto="1"/>
      </left>
      <right/>
      <top style="thin">
        <color auto="1"/>
      </top>
      <bottom style="double">
        <color auto="1"/>
      </bottom>
      <diagonal/>
    </border>
    <border>
      <left/>
      <right style="thin">
        <color auto="1"/>
      </right>
      <top/>
      <bottom/>
      <diagonal/>
    </border>
    <border>
      <left style="medium">
        <color auto="1"/>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7">
    <xf numFmtId="0" fontId="0" fillId="0" borderId="0"/>
    <xf numFmtId="0" fontId="15" fillId="0" borderId="0" applyNumberFormat="0" applyFill="0" applyBorder="0" applyAlignment="0" applyProtection="0"/>
    <xf numFmtId="0" fontId="2" fillId="0" borderId="0"/>
    <xf numFmtId="0" fontId="12" fillId="0" borderId="0"/>
    <xf numFmtId="0" fontId="1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applyNumberFormat="0" applyFill="0" applyBorder="0" applyAlignment="0" applyProtection="0"/>
  </cellStyleXfs>
  <cellXfs count="389">
    <xf numFmtId="0" fontId="0" fillId="0" borderId="0" xfId="0"/>
    <xf numFmtId="0" fontId="0" fillId="0" borderId="0" xfId="0" applyFont="1"/>
    <xf numFmtId="0" fontId="3" fillId="0" borderId="0" xfId="0" applyFont="1" applyAlignment="1">
      <alignment horizontal="center"/>
    </xf>
    <xf numFmtId="0" fontId="5" fillId="2" borderId="1" xfId="0" applyFont="1" applyFill="1" applyBorder="1"/>
    <xf numFmtId="0" fontId="5" fillId="2" borderId="2" xfId="0" applyFont="1" applyFill="1" applyBorder="1"/>
    <xf numFmtId="2" fontId="5" fillId="3" borderId="3" xfId="0" applyNumberFormat="1" applyFont="1" applyFill="1" applyBorder="1" applyAlignment="1">
      <alignment horizontal="center"/>
    </xf>
    <xf numFmtId="2" fontId="5" fillId="3" borderId="2" xfId="0" applyNumberFormat="1" applyFont="1" applyFill="1" applyBorder="1" applyAlignment="1">
      <alignment horizontal="center"/>
    </xf>
    <xf numFmtId="2" fontId="5" fillId="4" borderId="3" xfId="0" applyNumberFormat="1" applyFont="1" applyFill="1" applyBorder="1" applyAlignment="1">
      <alignment horizontal="center"/>
    </xf>
    <xf numFmtId="2" fontId="5" fillId="4" borderId="4" xfId="0" applyNumberFormat="1" applyFont="1" applyFill="1" applyBorder="1" applyAlignment="1">
      <alignment horizontal="center"/>
    </xf>
    <xf numFmtId="0" fontId="5" fillId="0" borderId="0" xfId="0" applyFont="1" applyFill="1"/>
    <xf numFmtId="0" fontId="5" fillId="2" borderId="1" xfId="11" quotePrefix="1" applyNumberFormat="1" applyFont="1" applyFill="1" applyBorder="1"/>
    <xf numFmtId="0" fontId="5" fillId="2" borderId="2" xfId="11" quotePrefix="1" applyNumberFormat="1" applyFont="1" applyFill="1" applyBorder="1"/>
    <xf numFmtId="0" fontId="5" fillId="2" borderId="5" xfId="0" applyFont="1" applyFill="1" applyBorder="1"/>
    <xf numFmtId="0" fontId="5" fillId="2" borderId="6" xfId="0" applyFont="1" applyFill="1" applyBorder="1"/>
    <xf numFmtId="2" fontId="5" fillId="3" borderId="0" xfId="0" applyNumberFormat="1" applyFont="1" applyFill="1" applyBorder="1" applyAlignment="1">
      <alignment horizontal="center"/>
    </xf>
    <xf numFmtId="2" fontId="5" fillId="3" borderId="6" xfId="0" applyNumberFormat="1" applyFont="1" applyFill="1" applyBorder="1" applyAlignment="1">
      <alignment horizontal="center"/>
    </xf>
    <xf numFmtId="2" fontId="5" fillId="4" borderId="0" xfId="0" applyNumberFormat="1" applyFont="1" applyFill="1" applyBorder="1" applyAlignment="1">
      <alignment horizontal="center"/>
    </xf>
    <xf numFmtId="2" fontId="5" fillId="4" borderId="7" xfId="0" applyNumberFormat="1" applyFont="1" applyFill="1" applyBorder="1" applyAlignment="1">
      <alignment horizontal="center"/>
    </xf>
    <xf numFmtId="0" fontId="7" fillId="2" borderId="8" xfId="11" applyFont="1" applyFill="1" applyBorder="1"/>
    <xf numFmtId="0" fontId="32" fillId="2" borderId="9" xfId="0" applyFont="1" applyFill="1" applyBorder="1"/>
    <xf numFmtId="0" fontId="7" fillId="0" borderId="0" xfId="11" quotePrefix="1" applyNumberFormat="1" applyFont="1" applyFill="1"/>
    <xf numFmtId="0" fontId="7" fillId="0" borderId="0" xfId="6" quotePrefix="1" applyNumberFormat="1" applyFont="1" applyFill="1"/>
    <xf numFmtId="0" fontId="7" fillId="0" borderId="10" xfId="6" quotePrefix="1" applyNumberFormat="1" applyFont="1" applyFill="1" applyBorder="1"/>
    <xf numFmtId="2" fontId="7" fillId="0" borderId="10" xfId="6" quotePrefix="1" applyNumberFormat="1" applyFont="1" applyFill="1" applyBorder="1" applyAlignment="1">
      <alignment horizontal="center"/>
    </xf>
    <xf numFmtId="2" fontId="32" fillId="0" borderId="10" xfId="0" applyNumberFormat="1" applyFont="1" applyFill="1" applyBorder="1" applyAlignment="1">
      <alignment horizontal="center"/>
    </xf>
    <xf numFmtId="0" fontId="32" fillId="0" borderId="0" xfId="0" applyFont="1" applyFill="1"/>
    <xf numFmtId="0" fontId="32" fillId="0" borderId="0" xfId="0" applyFont="1"/>
    <xf numFmtId="2" fontId="32" fillId="0" borderId="0" xfId="0" applyNumberFormat="1" applyFont="1"/>
    <xf numFmtId="0" fontId="32" fillId="5" borderId="11" xfId="0" applyFont="1" applyFill="1" applyBorder="1"/>
    <xf numFmtId="2" fontId="32" fillId="3" borderId="12" xfId="0" applyNumberFormat="1" applyFont="1" applyFill="1" applyBorder="1" applyAlignment="1">
      <alignment horizontal="center"/>
    </xf>
    <xf numFmtId="2" fontId="32" fillId="4" borderId="12" xfId="0" applyNumberFormat="1" applyFont="1" applyFill="1" applyBorder="1" applyAlignment="1">
      <alignment horizontal="center"/>
    </xf>
    <xf numFmtId="2" fontId="32" fillId="3" borderId="13" xfId="0" applyNumberFormat="1" applyFont="1" applyFill="1" applyBorder="1" applyAlignment="1">
      <alignment horizontal="center"/>
    </xf>
    <xf numFmtId="2" fontId="32" fillId="4" borderId="13" xfId="0" applyNumberFormat="1" applyFont="1" applyFill="1" applyBorder="1" applyAlignment="1">
      <alignment horizontal="center"/>
    </xf>
    <xf numFmtId="2" fontId="32" fillId="3" borderId="14" xfId="0" applyNumberFormat="1" applyFont="1" applyFill="1" applyBorder="1" applyAlignment="1">
      <alignment horizontal="center"/>
    </xf>
    <xf numFmtId="2" fontId="32" fillId="3" borderId="15" xfId="0" applyNumberFormat="1" applyFont="1" applyFill="1" applyBorder="1" applyAlignment="1">
      <alignment horizontal="center"/>
    </xf>
    <xf numFmtId="2" fontId="32" fillId="4" borderId="3" xfId="0" applyNumberFormat="1" applyFont="1" applyFill="1" applyBorder="1" applyAlignment="1">
      <alignment horizontal="center"/>
    </xf>
    <xf numFmtId="2" fontId="32" fillId="4" borderId="15" xfId="0" applyNumberFormat="1" applyFont="1" applyFill="1" applyBorder="1" applyAlignment="1">
      <alignment horizontal="center"/>
    </xf>
    <xf numFmtId="0" fontId="32" fillId="5" borderId="16" xfId="0" applyFont="1" applyFill="1" applyBorder="1"/>
    <xf numFmtId="2" fontId="32" fillId="3" borderId="16" xfId="0" applyNumberFormat="1" applyFont="1" applyFill="1" applyBorder="1" applyAlignment="1">
      <alignment horizontal="center"/>
    </xf>
    <xf numFmtId="2" fontId="32" fillId="3" borderId="17" xfId="0" applyNumberFormat="1" applyFont="1" applyFill="1" applyBorder="1" applyAlignment="1">
      <alignment horizontal="center"/>
    </xf>
    <xf numFmtId="2" fontId="32" fillId="4" borderId="18" xfId="0" applyNumberFormat="1" applyFont="1" applyFill="1" applyBorder="1" applyAlignment="1">
      <alignment horizontal="center"/>
    </xf>
    <xf numFmtId="2" fontId="32" fillId="4" borderId="17" xfId="0" applyNumberFormat="1" applyFont="1" applyFill="1" applyBorder="1" applyAlignment="1">
      <alignment horizontal="center"/>
    </xf>
    <xf numFmtId="0" fontId="7" fillId="0" borderId="0" xfId="0" applyFont="1"/>
    <xf numFmtId="2" fontId="7" fillId="0" borderId="0" xfId="0" applyNumberFormat="1" applyFont="1"/>
    <xf numFmtId="0" fontId="7" fillId="2" borderId="19" xfId="0" applyFont="1" applyFill="1" applyBorder="1"/>
    <xf numFmtId="2" fontId="7" fillId="3" borderId="19" xfId="0" applyNumberFormat="1" applyFont="1" applyFill="1" applyBorder="1"/>
    <xf numFmtId="2" fontId="7" fillId="4" borderId="19" xfId="0" applyNumberFormat="1" applyFont="1" applyFill="1" applyBorder="1"/>
    <xf numFmtId="0" fontId="7" fillId="2" borderId="20" xfId="0" applyFont="1" applyFill="1" applyBorder="1"/>
    <xf numFmtId="0" fontId="7" fillId="2" borderId="20" xfId="7" quotePrefix="1" applyNumberFormat="1" applyFont="1" applyFill="1" applyBorder="1"/>
    <xf numFmtId="0" fontId="1" fillId="0" borderId="0" xfId="12" quotePrefix="1" applyNumberFormat="1" applyFont="1"/>
    <xf numFmtId="0" fontId="4" fillId="0" borderId="0" xfId="12" quotePrefix="1" applyNumberFormat="1" applyFont="1"/>
    <xf numFmtId="0" fontId="1" fillId="0" borderId="0" xfId="12" applyNumberFormat="1" applyFont="1"/>
    <xf numFmtId="0" fontId="2" fillId="0" borderId="0" xfId="9" quotePrefix="1" applyNumberFormat="1"/>
    <xf numFmtId="166" fontId="2" fillId="0" borderId="0" xfId="9" quotePrefix="1" applyNumberFormat="1"/>
    <xf numFmtId="164" fontId="2" fillId="0" borderId="0" xfId="9" applyNumberFormat="1"/>
    <xf numFmtId="0" fontId="2" fillId="0" borderId="0" xfId="12"/>
    <xf numFmtId="0" fontId="2" fillId="0" borderId="0" xfId="12" quotePrefix="1" applyNumberFormat="1"/>
    <xf numFmtId="165" fontId="2" fillId="0" borderId="0" xfId="12" applyNumberFormat="1"/>
    <xf numFmtId="0" fontId="2" fillId="0" borderId="0" xfId="10" quotePrefix="1" applyNumberFormat="1"/>
    <xf numFmtId="166" fontId="2" fillId="0" borderId="0" xfId="10" quotePrefix="1" applyNumberFormat="1"/>
    <xf numFmtId="164" fontId="2" fillId="0" borderId="0" xfId="10" applyNumberFormat="1"/>
    <xf numFmtId="0" fontId="2" fillId="0" borderId="0" xfId="2" quotePrefix="1" applyNumberFormat="1"/>
    <xf numFmtId="166" fontId="2" fillId="0" borderId="0" xfId="2" quotePrefix="1" applyNumberFormat="1"/>
    <xf numFmtId="164" fontId="2" fillId="0" borderId="0" xfId="2" applyNumberFormat="1"/>
    <xf numFmtId="2" fontId="0" fillId="0" borderId="0" xfId="0" applyNumberFormat="1"/>
    <xf numFmtId="0" fontId="5" fillId="2" borderId="2" xfId="11" applyNumberFormat="1" applyFont="1" applyFill="1" applyBorder="1"/>
    <xf numFmtId="2" fontId="7" fillId="3" borderId="2" xfId="11" quotePrefix="1" applyNumberFormat="1" applyFont="1" applyFill="1" applyBorder="1" applyAlignment="1">
      <alignment horizontal="center"/>
    </xf>
    <xf numFmtId="2" fontId="32" fillId="3" borderId="2" xfId="0" applyNumberFormat="1" applyFont="1" applyFill="1" applyBorder="1" applyAlignment="1">
      <alignment horizontal="center"/>
    </xf>
    <xf numFmtId="2" fontId="7" fillId="4" borderId="2" xfId="11" quotePrefix="1" applyNumberFormat="1" applyFont="1" applyFill="1" applyBorder="1" applyAlignment="1">
      <alignment horizontal="center"/>
    </xf>
    <xf numFmtId="2" fontId="7" fillId="4" borderId="4" xfId="11" quotePrefix="1" applyNumberFormat="1" applyFont="1" applyFill="1" applyBorder="1" applyAlignment="1">
      <alignment horizontal="center"/>
    </xf>
    <xf numFmtId="0" fontId="7" fillId="2" borderId="21" xfId="7" quotePrefix="1" applyNumberFormat="1" applyFont="1" applyFill="1" applyBorder="1"/>
    <xf numFmtId="0" fontId="7" fillId="2" borderId="22" xfId="7" applyNumberFormat="1" applyFont="1" applyFill="1" applyBorder="1"/>
    <xf numFmtId="2" fontId="7" fillId="3" borderId="22" xfId="0" applyNumberFormat="1" applyFont="1" applyFill="1" applyBorder="1"/>
    <xf numFmtId="2" fontId="7" fillId="4" borderId="22" xfId="0" applyNumberFormat="1" applyFont="1" applyFill="1" applyBorder="1"/>
    <xf numFmtId="0" fontId="2" fillId="0" borderId="10" xfId="9" quotePrefix="1" applyNumberFormat="1" applyBorder="1"/>
    <xf numFmtId="0" fontId="2" fillId="0" borderId="10" xfId="10" quotePrefix="1" applyNumberFormat="1" applyBorder="1"/>
    <xf numFmtId="0" fontId="7" fillId="2" borderId="21" xfId="0" applyFont="1" applyFill="1" applyBorder="1"/>
    <xf numFmtId="2" fontId="7" fillId="0" borderId="10" xfId="6" applyNumberFormat="1" applyFont="1" applyFill="1" applyBorder="1" applyAlignment="1">
      <alignment horizontal="center"/>
    </xf>
    <xf numFmtId="2" fontId="2" fillId="0" borderId="10" xfId="9" applyNumberFormat="1" applyBorder="1"/>
    <xf numFmtId="2" fontId="32" fillId="3" borderId="23" xfId="0" applyNumberFormat="1" applyFont="1" applyFill="1" applyBorder="1" applyAlignment="1">
      <alignment horizontal="center"/>
    </xf>
    <xf numFmtId="2" fontId="32" fillId="4" borderId="24" xfId="0" applyNumberFormat="1" applyFont="1" applyFill="1" applyBorder="1" applyAlignment="1">
      <alignment horizontal="center"/>
    </xf>
    <xf numFmtId="2" fontId="32" fillId="3" borderId="25" xfId="0" applyNumberFormat="1" applyFont="1" applyFill="1" applyBorder="1" applyAlignment="1">
      <alignment horizontal="center"/>
    </xf>
    <xf numFmtId="2" fontId="32" fillId="4" borderId="26" xfId="0" applyNumberFormat="1" applyFont="1" applyFill="1" applyBorder="1" applyAlignment="1">
      <alignment horizontal="center"/>
    </xf>
    <xf numFmtId="2" fontId="7" fillId="3" borderId="21" xfId="11" quotePrefix="1" applyNumberFormat="1" applyFont="1" applyFill="1" applyBorder="1" applyAlignment="1">
      <alignment horizontal="center"/>
    </xf>
    <xf numFmtId="2" fontId="32" fillId="3" borderId="27" xfId="0" applyNumberFormat="1" applyFont="1" applyFill="1" applyBorder="1" applyAlignment="1">
      <alignment horizontal="center"/>
    </xf>
    <xf numFmtId="2" fontId="7" fillId="4" borderId="28" xfId="11" quotePrefix="1" applyNumberFormat="1" applyFont="1" applyFill="1" applyBorder="1" applyAlignment="1">
      <alignment horizontal="center"/>
    </xf>
    <xf numFmtId="2" fontId="32" fillId="4" borderId="27" xfId="0" applyNumberFormat="1" applyFont="1" applyFill="1" applyBorder="1" applyAlignment="1">
      <alignment horizontal="center"/>
    </xf>
    <xf numFmtId="0" fontId="12" fillId="0" borderId="0" xfId="3"/>
    <xf numFmtId="0" fontId="14" fillId="0" borderId="0" xfId="3" applyFont="1"/>
    <xf numFmtId="0" fontId="14" fillId="0" borderId="0" xfId="3" applyFont="1" applyFill="1" applyBorder="1"/>
    <xf numFmtId="0" fontId="33" fillId="0" borderId="0" xfId="3" applyFont="1" applyFill="1" applyBorder="1"/>
    <xf numFmtId="0" fontId="12" fillId="0" borderId="0" xfId="3" applyFill="1" applyBorder="1"/>
    <xf numFmtId="0" fontId="0" fillId="0" borderId="0" xfId="0" applyFill="1"/>
    <xf numFmtId="0" fontId="7" fillId="0" borderId="0" xfId="0" applyFont="1" applyAlignment="1">
      <alignment horizontal="center"/>
    </xf>
    <xf numFmtId="0" fontId="17" fillId="0" borderId="0" xfId="0" applyFont="1"/>
    <xf numFmtId="0" fontId="7" fillId="6" borderId="11" xfId="0" applyFont="1" applyFill="1" applyBorder="1" applyAlignment="1">
      <alignment horizontal="center"/>
    </xf>
    <xf numFmtId="0" fontId="7" fillId="6" borderId="0" xfId="0" applyFont="1" applyFill="1" applyBorder="1" applyAlignment="1">
      <alignment horizontal="left"/>
    </xf>
    <xf numFmtId="0" fontId="7" fillId="6" borderId="0" xfId="0" applyFont="1" applyFill="1" applyBorder="1" applyAlignment="1">
      <alignment horizontal="center"/>
    </xf>
    <xf numFmtId="0" fontId="7" fillId="2" borderId="11" xfId="0" applyFont="1" applyFill="1" applyBorder="1" applyAlignment="1">
      <alignment horizontal="center"/>
    </xf>
    <xf numFmtId="0" fontId="7" fillId="2" borderId="0" xfId="0" applyFont="1" applyFill="1" applyBorder="1" applyAlignment="1">
      <alignment horizontal="left"/>
    </xf>
    <xf numFmtId="0" fontId="7" fillId="2" borderId="0" xfId="0" applyFont="1" applyFill="1" applyBorder="1" applyAlignment="1">
      <alignment horizontal="center"/>
    </xf>
    <xf numFmtId="0" fontId="7" fillId="7" borderId="11" xfId="0" applyFont="1" applyFill="1" applyBorder="1" applyAlignment="1">
      <alignment horizontal="center"/>
    </xf>
    <xf numFmtId="0" fontId="7" fillId="7" borderId="0" xfId="0" applyFont="1" applyFill="1" applyBorder="1" applyAlignment="1">
      <alignment horizontal="left"/>
    </xf>
    <xf numFmtId="0" fontId="7" fillId="7" borderId="0" xfId="0" applyFont="1" applyFill="1" applyBorder="1" applyAlignment="1">
      <alignment horizontal="center"/>
    </xf>
    <xf numFmtId="0" fontId="7" fillId="8" borderId="16" xfId="0" applyFont="1" applyFill="1" applyBorder="1" applyAlignment="1">
      <alignment horizontal="center"/>
    </xf>
    <xf numFmtId="0" fontId="7" fillId="8" borderId="18" xfId="0" applyFont="1" applyFill="1" applyBorder="1" applyAlignment="1">
      <alignment horizontal="left"/>
    </xf>
    <xf numFmtId="0" fontId="7" fillId="8" borderId="18" xfId="0" applyFont="1" applyFill="1" applyBorder="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0" fontId="7" fillId="0" borderId="0" xfId="0" applyFont="1" applyBorder="1" applyAlignment="1">
      <alignment horizontal="center"/>
    </xf>
    <xf numFmtId="0" fontId="7" fillId="9" borderId="11" xfId="0" applyFont="1" applyFill="1" applyBorder="1" applyAlignment="1">
      <alignment horizontal="center"/>
    </xf>
    <xf numFmtId="0" fontId="7" fillId="9" borderId="0" xfId="0" applyFont="1" applyFill="1" applyBorder="1" applyAlignment="1">
      <alignment horizontal="left"/>
    </xf>
    <xf numFmtId="0" fontId="7" fillId="9" borderId="0" xfId="0" applyFont="1" applyFill="1" applyBorder="1" applyAlignment="1">
      <alignment horizontal="center"/>
    </xf>
    <xf numFmtId="0" fontId="34" fillId="2" borderId="1" xfId="0" applyFont="1" applyFill="1" applyBorder="1"/>
    <xf numFmtId="0" fontId="7" fillId="10" borderId="0" xfId="0" applyFont="1" applyFill="1" applyBorder="1" applyAlignment="1">
      <alignment horizontal="left"/>
    </xf>
    <xf numFmtId="164" fontId="7" fillId="10" borderId="0" xfId="0" applyNumberFormat="1" applyFont="1" applyFill="1" applyBorder="1" applyAlignment="1">
      <alignment horizontal="center"/>
    </xf>
    <xf numFmtId="0" fontId="17" fillId="10" borderId="0" xfId="0" applyFont="1" applyFill="1" applyBorder="1"/>
    <xf numFmtId="0" fontId="18" fillId="10" borderId="0" xfId="0" applyFont="1" applyFill="1" applyBorder="1"/>
    <xf numFmtId="0" fontId="7" fillId="10" borderId="0" xfId="0" applyFont="1" applyFill="1" applyBorder="1" applyAlignment="1">
      <alignment horizontal="center"/>
    </xf>
    <xf numFmtId="0" fontId="7" fillId="10" borderId="0" xfId="0" applyFont="1" applyFill="1" applyBorder="1"/>
    <xf numFmtId="49" fontId="7" fillId="10" borderId="0" xfId="0" applyNumberFormat="1" applyFont="1" applyFill="1" applyBorder="1" applyAlignment="1">
      <alignment horizontal="left"/>
    </xf>
    <xf numFmtId="0" fontId="32" fillId="10" borderId="0" xfId="0" applyFont="1" applyFill="1" applyBorder="1" applyAlignment="1">
      <alignment horizontal="left"/>
    </xf>
    <xf numFmtId="0" fontId="32" fillId="10" borderId="0" xfId="0" applyFont="1" applyFill="1" applyBorder="1" applyAlignment="1">
      <alignment horizontal="center"/>
    </xf>
    <xf numFmtId="0" fontId="7" fillId="10" borderId="0" xfId="13" applyFont="1" applyFill="1" applyBorder="1" applyAlignment="1">
      <alignment horizontal="left"/>
    </xf>
    <xf numFmtId="0" fontId="3" fillId="10" borderId="0" xfId="0" applyFont="1" applyFill="1" applyBorder="1" applyAlignment="1">
      <alignment horizontal="center"/>
    </xf>
    <xf numFmtId="0" fontId="7" fillId="10" borderId="18" xfId="0" applyFont="1" applyFill="1" applyBorder="1" applyAlignment="1">
      <alignment horizontal="left"/>
    </xf>
    <xf numFmtId="0" fontId="16" fillId="11" borderId="29" xfId="0" applyFont="1" applyFill="1" applyBorder="1"/>
    <xf numFmtId="2" fontId="7" fillId="11" borderId="30" xfId="0" applyNumberFormat="1" applyFont="1" applyFill="1" applyBorder="1" applyAlignment="1">
      <alignment horizontal="center"/>
    </xf>
    <xf numFmtId="2" fontId="7" fillId="11" borderId="31" xfId="0" applyNumberFormat="1" applyFont="1" applyFill="1" applyBorder="1" applyAlignment="1">
      <alignment horizontal="center"/>
    </xf>
    <xf numFmtId="0" fontId="5" fillId="11" borderId="11" xfId="0" applyFont="1" applyFill="1" applyBorder="1"/>
    <xf numFmtId="0" fontId="5" fillId="11" borderId="32" xfId="0" applyFont="1" applyFill="1" applyBorder="1"/>
    <xf numFmtId="0" fontId="5" fillId="11" borderId="14" xfId="0" applyFont="1" applyFill="1" applyBorder="1"/>
    <xf numFmtId="0" fontId="5" fillId="11" borderId="11" xfId="0" applyFont="1" applyFill="1" applyBorder="1" applyAlignment="1">
      <alignment horizontal="right"/>
    </xf>
    <xf numFmtId="2" fontId="7" fillId="10" borderId="10" xfId="0" applyNumberFormat="1" applyFont="1" applyFill="1" applyBorder="1" applyAlignment="1">
      <alignment horizontal="center"/>
    </xf>
    <xf numFmtId="2" fontId="7" fillId="10" borderId="33" xfId="0" applyNumberFormat="1" applyFont="1" applyFill="1" applyBorder="1" applyAlignment="1">
      <alignment horizontal="center"/>
    </xf>
    <xf numFmtId="2" fontId="7" fillId="10" borderId="0" xfId="0" applyNumberFormat="1" applyFont="1" applyFill="1" applyBorder="1" applyAlignment="1">
      <alignment horizontal="center"/>
    </xf>
    <xf numFmtId="0" fontId="21" fillId="11" borderId="30" xfId="0" applyFont="1" applyFill="1" applyBorder="1"/>
    <xf numFmtId="0" fontId="7" fillId="11" borderId="30" xfId="0" applyFont="1" applyFill="1" applyBorder="1" applyAlignment="1">
      <alignment horizontal="center"/>
    </xf>
    <xf numFmtId="0" fontId="7" fillId="11" borderId="31" xfId="0" applyFont="1" applyFill="1" applyBorder="1" applyAlignment="1">
      <alignment horizontal="center"/>
    </xf>
    <xf numFmtId="0" fontId="7" fillId="10" borderId="34" xfId="0" applyFont="1" applyFill="1" applyBorder="1" applyAlignment="1">
      <alignment horizontal="center"/>
    </xf>
    <xf numFmtId="0" fontId="7" fillId="10" borderId="18" xfId="0" applyFont="1" applyFill="1" applyBorder="1" applyAlignment="1">
      <alignment horizontal="center"/>
    </xf>
    <xf numFmtId="0" fontId="7" fillId="10" borderId="17" xfId="0" applyFont="1" applyFill="1" applyBorder="1" applyAlignment="1">
      <alignment horizontal="center"/>
    </xf>
    <xf numFmtId="164" fontId="7" fillId="10" borderId="0" xfId="10" quotePrefix="1" applyNumberFormat="1" applyFont="1" applyFill="1" applyBorder="1" applyAlignment="1">
      <alignment horizontal="center"/>
    </xf>
    <xf numFmtId="164" fontId="7" fillId="10" borderId="0" xfId="10" applyNumberFormat="1" applyFont="1" applyFill="1" applyBorder="1" applyAlignment="1">
      <alignment horizontal="center"/>
    </xf>
    <xf numFmtId="0" fontId="7" fillId="10" borderId="16" xfId="0" applyFont="1" applyFill="1" applyBorder="1"/>
    <xf numFmtId="164" fontId="7" fillId="10" borderId="18" xfId="8" applyNumberFormat="1" applyFont="1" applyFill="1" applyBorder="1" applyAlignment="1">
      <alignment horizontal="center"/>
    </xf>
    <xf numFmtId="164" fontId="7" fillId="10" borderId="18" xfId="8" quotePrefix="1" applyNumberFormat="1" applyFont="1" applyFill="1" applyBorder="1" applyAlignment="1">
      <alignment horizontal="center"/>
    </xf>
    <xf numFmtId="0" fontId="35" fillId="10" borderId="0" xfId="0" applyFont="1" applyFill="1" applyBorder="1" applyAlignment="1">
      <alignment horizontal="right"/>
    </xf>
    <xf numFmtId="0" fontId="35" fillId="10" borderId="18" xfId="0" applyFont="1" applyFill="1" applyBorder="1" applyAlignment="1">
      <alignment horizontal="right"/>
    </xf>
    <xf numFmtId="0" fontId="36" fillId="10" borderId="23" xfId="0" applyFont="1" applyFill="1" applyBorder="1" applyAlignment="1">
      <alignment horizontal="right"/>
    </xf>
    <xf numFmtId="0" fontId="36" fillId="10" borderId="35" xfId="0" applyFont="1" applyFill="1" applyBorder="1" applyAlignment="1">
      <alignment horizontal="right"/>
    </xf>
    <xf numFmtId="0" fontId="36" fillId="10" borderId="20" xfId="0" applyFont="1" applyFill="1" applyBorder="1" applyAlignment="1">
      <alignment horizontal="right"/>
    </xf>
    <xf numFmtId="2" fontId="36" fillId="10" borderId="2" xfId="0" applyNumberFormat="1" applyFont="1" applyFill="1" applyBorder="1" applyAlignment="1">
      <alignment horizontal="center"/>
    </xf>
    <xf numFmtId="2" fontId="36" fillId="10" borderId="4" xfId="0" applyNumberFormat="1" applyFont="1" applyFill="1" applyBorder="1" applyAlignment="1">
      <alignment horizontal="center"/>
    </xf>
    <xf numFmtId="2" fontId="36" fillId="10" borderId="22" xfId="0" applyNumberFormat="1" applyFont="1" applyFill="1" applyBorder="1" applyAlignment="1">
      <alignment horizontal="center"/>
    </xf>
    <xf numFmtId="2" fontId="36" fillId="10" borderId="27" xfId="0" applyNumberFormat="1" applyFont="1" applyFill="1" applyBorder="1" applyAlignment="1">
      <alignment horizontal="center"/>
    </xf>
    <xf numFmtId="0" fontId="36" fillId="10" borderId="36" xfId="0" applyFont="1" applyFill="1" applyBorder="1" applyAlignment="1">
      <alignment horizontal="right"/>
    </xf>
    <xf numFmtId="2" fontId="7" fillId="10" borderId="18" xfId="0" applyNumberFormat="1" applyFont="1" applyFill="1" applyBorder="1" applyAlignment="1">
      <alignment horizontal="center"/>
    </xf>
    <xf numFmtId="0" fontId="5" fillId="10" borderId="62" xfId="0" applyFont="1" applyFill="1" applyBorder="1" applyAlignment="1">
      <alignment horizontal="left"/>
    </xf>
    <xf numFmtId="164" fontId="7" fillId="10" borderId="62" xfId="0" applyNumberFormat="1" applyFont="1" applyFill="1" applyBorder="1" applyAlignment="1">
      <alignment horizontal="center"/>
    </xf>
    <xf numFmtId="0" fontId="17" fillId="10" borderId="62" xfId="0" applyFont="1" applyFill="1" applyBorder="1"/>
    <xf numFmtId="0" fontId="18" fillId="10" borderId="62" xfId="0" applyFont="1" applyFill="1" applyBorder="1"/>
    <xf numFmtId="0" fontId="7" fillId="0" borderId="30" xfId="0" applyFont="1" applyBorder="1" applyAlignment="1">
      <alignment horizontal="center"/>
    </xf>
    <xf numFmtId="0" fontId="17" fillId="0" borderId="30" xfId="0" applyFont="1" applyBorder="1"/>
    <xf numFmtId="0" fontId="7" fillId="0" borderId="0" xfId="4" applyFont="1" applyAlignment="1">
      <alignment vertical="center"/>
    </xf>
    <xf numFmtId="0" fontId="11" fillId="0" borderId="0" xfId="4"/>
    <xf numFmtId="0" fontId="27" fillId="0" borderId="0" xfId="4" applyFont="1" applyAlignment="1">
      <alignment horizontal="left" vertical="center" indent="14"/>
    </xf>
    <xf numFmtId="0" fontId="7" fillId="0" borderId="0" xfId="4" applyFont="1" applyAlignment="1">
      <alignment horizontal="left" vertical="center" indent="14"/>
    </xf>
    <xf numFmtId="0" fontId="7" fillId="0" borderId="0" xfId="4" applyFont="1" applyAlignment="1">
      <alignment horizontal="left" vertical="center" indent="8"/>
    </xf>
    <xf numFmtId="0" fontId="28" fillId="0" borderId="0" xfId="4" applyFont="1" applyAlignment="1">
      <alignment horizontal="left" vertical="center" indent="14"/>
    </xf>
    <xf numFmtId="0" fontId="37" fillId="11" borderId="14" xfId="3" applyFont="1" applyFill="1" applyBorder="1"/>
    <xf numFmtId="0" fontId="37" fillId="11" borderId="3" xfId="3" applyFont="1" applyFill="1" applyBorder="1"/>
    <xf numFmtId="0" fontId="37" fillId="11" borderId="15" xfId="3" applyFont="1" applyFill="1" applyBorder="1"/>
    <xf numFmtId="0" fontId="37" fillId="11" borderId="11" xfId="3" applyFont="1" applyFill="1" applyBorder="1"/>
    <xf numFmtId="0" fontId="37" fillId="11" borderId="0" xfId="3" applyFont="1" applyFill="1" applyBorder="1" applyAlignment="1">
      <alignment horizontal="right"/>
    </xf>
    <xf numFmtId="0" fontId="38" fillId="11" borderId="0" xfId="1" applyFont="1" applyFill="1" applyBorder="1"/>
    <xf numFmtId="0" fontId="37" fillId="11" borderId="0" xfId="3" applyFont="1" applyFill="1" applyBorder="1"/>
    <xf numFmtId="0" fontId="39" fillId="11" borderId="0" xfId="3" applyFont="1" applyFill="1" applyBorder="1"/>
    <xf numFmtId="0" fontId="39" fillId="11" borderId="34" xfId="3" applyFont="1" applyFill="1" applyBorder="1"/>
    <xf numFmtId="0" fontId="37" fillId="11" borderId="16" xfId="3" applyFont="1" applyFill="1" applyBorder="1"/>
    <xf numFmtId="0" fontId="37" fillId="11" borderId="18" xfId="3" applyFont="1" applyFill="1" applyBorder="1" applyAlignment="1">
      <alignment horizontal="right"/>
    </xf>
    <xf numFmtId="0" fontId="40" fillId="11" borderId="18" xfId="3" applyFont="1" applyFill="1" applyBorder="1"/>
    <xf numFmtId="0" fontId="37" fillId="11" borderId="18" xfId="3" applyFont="1" applyFill="1" applyBorder="1"/>
    <xf numFmtId="0" fontId="39" fillId="11" borderId="18" xfId="3" applyFont="1" applyFill="1" applyBorder="1"/>
    <xf numFmtId="0" fontId="39" fillId="11" borderId="17" xfId="3" applyFont="1" applyFill="1" applyBorder="1"/>
    <xf numFmtId="0" fontId="37" fillId="11" borderId="3" xfId="3" applyFont="1" applyFill="1" applyBorder="1" applyAlignment="1">
      <alignment horizontal="right"/>
    </xf>
    <xf numFmtId="0" fontId="37" fillId="11" borderId="34" xfId="3" applyFont="1" applyFill="1" applyBorder="1"/>
    <xf numFmtId="0" fontId="38" fillId="11" borderId="18" xfId="1" applyFont="1" applyFill="1" applyBorder="1"/>
    <xf numFmtId="0" fontId="39" fillId="11" borderId="3" xfId="3" applyFont="1" applyFill="1" applyBorder="1"/>
    <xf numFmtId="0" fontId="39" fillId="11" borderId="15" xfId="3" applyFont="1" applyFill="1" applyBorder="1"/>
    <xf numFmtId="0" fontId="38" fillId="11" borderId="3" xfId="1" applyFont="1" applyFill="1" applyBorder="1"/>
    <xf numFmtId="0" fontId="37" fillId="11" borderId="14" xfId="3" applyFont="1" applyFill="1" applyBorder="1" applyAlignment="1">
      <alignment horizontal="right"/>
    </xf>
    <xf numFmtId="2" fontId="32" fillId="4" borderId="37" xfId="0" applyNumberFormat="1" applyFont="1" applyFill="1" applyBorder="1" applyAlignment="1">
      <alignment horizontal="center"/>
    </xf>
    <xf numFmtId="164" fontId="7" fillId="10" borderId="38" xfId="0" applyNumberFormat="1" applyFont="1" applyFill="1" applyBorder="1" applyAlignment="1">
      <alignment horizontal="center"/>
    </xf>
    <xf numFmtId="164" fontId="7" fillId="10" borderId="39" xfId="0" applyNumberFormat="1" applyFont="1" applyFill="1" applyBorder="1" applyAlignment="1">
      <alignment horizontal="center"/>
    </xf>
    <xf numFmtId="0" fontId="7" fillId="11" borderId="16" xfId="0" applyFont="1" applyFill="1" applyBorder="1" applyAlignment="1">
      <alignment horizontal="right"/>
    </xf>
    <xf numFmtId="0" fontId="17" fillId="10" borderId="18" xfId="0" applyFont="1" applyFill="1" applyBorder="1"/>
    <xf numFmtId="0" fontId="17" fillId="10" borderId="17" xfId="0" applyFont="1" applyFill="1" applyBorder="1"/>
    <xf numFmtId="0" fontId="17" fillId="10" borderId="40" xfId="0" applyFont="1" applyFill="1" applyBorder="1"/>
    <xf numFmtId="0" fontId="17" fillId="10" borderId="42" xfId="0" applyFont="1" applyFill="1" applyBorder="1"/>
    <xf numFmtId="0" fontId="17" fillId="10" borderId="43" xfId="0" applyFont="1" applyFill="1" applyBorder="1"/>
    <xf numFmtId="164" fontId="7" fillId="10" borderId="40" xfId="0" applyNumberFormat="1" applyFont="1" applyFill="1" applyBorder="1" applyAlignment="1">
      <alignment horizontal="center"/>
    </xf>
    <xf numFmtId="164" fontId="7" fillId="10" borderId="41" xfId="0" applyNumberFormat="1" applyFont="1" applyFill="1" applyBorder="1" applyAlignment="1">
      <alignment horizontal="center"/>
    </xf>
    <xf numFmtId="164" fontId="7" fillId="10" borderId="42" xfId="0" applyNumberFormat="1" applyFont="1" applyFill="1" applyBorder="1" applyAlignment="1">
      <alignment horizontal="center"/>
    </xf>
    <xf numFmtId="164" fontId="7" fillId="10" borderId="43" xfId="0" applyNumberFormat="1" applyFont="1" applyFill="1" applyBorder="1" applyAlignment="1">
      <alignment horizontal="center"/>
    </xf>
    <xf numFmtId="0" fontId="7" fillId="10" borderId="44" xfId="0" applyFont="1" applyFill="1" applyBorder="1"/>
    <xf numFmtId="0" fontId="17" fillId="10" borderId="44" xfId="0" applyFont="1" applyFill="1" applyBorder="1"/>
    <xf numFmtId="0" fontId="17" fillId="10" borderId="45" xfId="0" applyFont="1" applyFill="1" applyBorder="1"/>
    <xf numFmtId="0" fontId="36" fillId="10" borderId="16" xfId="0" applyFont="1" applyFill="1" applyBorder="1" applyAlignment="1">
      <alignment horizontal="right"/>
    </xf>
    <xf numFmtId="164" fontId="7" fillId="10" borderId="18" xfId="0" applyNumberFormat="1" applyFont="1" applyFill="1" applyBorder="1" applyAlignment="1">
      <alignment horizontal="center"/>
    </xf>
    <xf numFmtId="164" fontId="17" fillId="10" borderId="18" xfId="0" applyNumberFormat="1" applyFont="1" applyFill="1" applyBorder="1" applyAlignment="1">
      <alignment horizontal="center"/>
    </xf>
    <xf numFmtId="164" fontId="17" fillId="10" borderId="17" xfId="0" applyNumberFormat="1" applyFont="1" applyFill="1" applyBorder="1" applyAlignment="1">
      <alignment horizontal="center"/>
    </xf>
    <xf numFmtId="0" fontId="36" fillId="10" borderId="11" xfId="0" applyFont="1" applyFill="1" applyBorder="1" applyAlignment="1">
      <alignment horizontal="right"/>
    </xf>
    <xf numFmtId="164" fontId="17" fillId="10" borderId="0" xfId="0" applyNumberFormat="1" applyFont="1" applyFill="1" applyBorder="1" applyAlignment="1">
      <alignment horizontal="center"/>
    </xf>
    <xf numFmtId="164" fontId="17" fillId="10" borderId="34" xfId="0" applyNumberFormat="1" applyFont="1" applyFill="1" applyBorder="1" applyAlignment="1">
      <alignment horizontal="center"/>
    </xf>
    <xf numFmtId="164" fontId="36" fillId="10" borderId="36" xfId="0" applyNumberFormat="1" applyFont="1" applyFill="1" applyBorder="1" applyAlignment="1">
      <alignment horizontal="right"/>
    </xf>
    <xf numFmtId="164" fontId="36" fillId="10" borderId="46" xfId="0" applyNumberFormat="1" applyFont="1" applyFill="1" applyBorder="1" applyAlignment="1">
      <alignment horizontal="right"/>
    </xf>
    <xf numFmtId="164" fontId="36" fillId="10" borderId="20" xfId="0" applyNumberFormat="1" applyFont="1" applyFill="1" applyBorder="1" applyAlignment="1">
      <alignment horizontal="right"/>
    </xf>
    <xf numFmtId="164" fontId="7" fillId="10" borderId="47" xfId="0" applyNumberFormat="1" applyFont="1" applyFill="1" applyBorder="1" applyAlignment="1">
      <alignment horizontal="center"/>
    </xf>
    <xf numFmtId="0" fontId="5" fillId="12" borderId="3" xfId="11" quotePrefix="1" applyNumberFormat="1" applyFont="1" applyFill="1" applyBorder="1" applyAlignment="1">
      <alignment horizontal="center"/>
    </xf>
    <xf numFmtId="0" fontId="5" fillId="12" borderId="2" xfId="11" applyNumberFormat="1" applyFont="1" applyFill="1" applyBorder="1"/>
    <xf numFmtId="0" fontId="5" fillId="12" borderId="48" xfId="11" quotePrefix="1" applyNumberFormat="1" applyFont="1" applyFill="1" applyBorder="1" applyAlignment="1">
      <alignment horizontal="center"/>
    </xf>
    <xf numFmtId="2" fontId="7" fillId="0" borderId="10" xfId="6" quotePrefix="1" applyNumberFormat="1" applyFont="1" applyFill="1" applyBorder="1"/>
    <xf numFmtId="0" fontId="5" fillId="12" borderId="49" xfId="11" quotePrefix="1" applyNumberFormat="1" applyFont="1" applyFill="1" applyBorder="1" applyAlignment="1">
      <alignment horizontal="center"/>
    </xf>
    <xf numFmtId="2" fontId="32" fillId="5" borderId="18" xfId="0" applyNumberFormat="1" applyFont="1" applyFill="1" applyBorder="1" applyAlignment="1">
      <alignment horizontal="center"/>
    </xf>
    <xf numFmtId="0" fontId="0" fillId="5" borderId="0" xfId="0" applyFill="1" applyBorder="1"/>
    <xf numFmtId="2" fontId="32" fillId="5" borderId="0" xfId="0" applyNumberFormat="1" applyFont="1" applyFill="1" applyBorder="1" applyAlignment="1">
      <alignment horizontal="center"/>
    </xf>
    <xf numFmtId="2" fontId="7" fillId="12" borderId="50" xfId="11" quotePrefix="1" applyNumberFormat="1" applyFont="1" applyFill="1" applyBorder="1" applyAlignment="1">
      <alignment horizontal="center"/>
    </xf>
    <xf numFmtId="2" fontId="32" fillId="12" borderId="50" xfId="0" applyNumberFormat="1" applyFont="1" applyFill="1" applyBorder="1" applyAlignment="1">
      <alignment horizontal="center"/>
    </xf>
    <xf numFmtId="2" fontId="32" fillId="12" borderId="33" xfId="0" applyNumberFormat="1" applyFont="1" applyFill="1" applyBorder="1" applyAlignment="1">
      <alignment horizontal="center"/>
    </xf>
    <xf numFmtId="2" fontId="32" fillId="12" borderId="48" xfId="0" applyNumberFormat="1" applyFont="1" applyFill="1" applyBorder="1" applyAlignment="1">
      <alignment horizontal="center"/>
    </xf>
    <xf numFmtId="2" fontId="32" fillId="12" borderId="51" xfId="0" applyNumberFormat="1" applyFont="1" applyFill="1" applyBorder="1" applyAlignment="1">
      <alignment horizontal="center"/>
    </xf>
    <xf numFmtId="2" fontId="7" fillId="12" borderId="12" xfId="11" quotePrefix="1" applyNumberFormat="1" applyFont="1" applyFill="1" applyBorder="1" applyAlignment="1">
      <alignment horizontal="center"/>
    </xf>
    <xf numFmtId="2" fontId="32" fillId="12" borderId="12" xfId="0" applyNumberFormat="1" applyFont="1" applyFill="1" applyBorder="1" applyAlignment="1">
      <alignment horizontal="center"/>
    </xf>
    <xf numFmtId="2" fontId="32" fillId="12" borderId="13" xfId="0" applyNumberFormat="1" applyFont="1" applyFill="1" applyBorder="1" applyAlignment="1">
      <alignment horizontal="center"/>
    </xf>
    <xf numFmtId="2" fontId="32" fillId="12" borderId="4" xfId="0" applyNumberFormat="1" applyFont="1" applyFill="1" applyBorder="1" applyAlignment="1">
      <alignment horizontal="center"/>
    </xf>
    <xf numFmtId="2" fontId="32" fillId="12" borderId="52" xfId="0" applyNumberFormat="1" applyFont="1" applyFill="1" applyBorder="1" applyAlignment="1">
      <alignment horizontal="center"/>
    </xf>
    <xf numFmtId="2" fontId="0" fillId="0" borderId="10" xfId="0" applyNumberFormat="1" applyBorder="1" applyAlignment="1">
      <alignment horizontal="right"/>
    </xf>
    <xf numFmtId="2" fontId="2" fillId="0" borderId="50" xfId="10" applyNumberFormat="1" applyBorder="1" applyAlignment="1">
      <alignment horizontal="right"/>
    </xf>
    <xf numFmtId="2" fontId="7" fillId="0" borderId="10" xfId="6" quotePrefix="1" applyNumberFormat="1" applyFont="1" applyFill="1" applyBorder="1" applyAlignment="1">
      <alignment horizontal="right"/>
    </xf>
    <xf numFmtId="2" fontId="7" fillId="0" borderId="50" xfId="6" quotePrefix="1" applyNumberFormat="1" applyFont="1" applyFill="1" applyBorder="1" applyAlignment="1">
      <alignment horizontal="right"/>
    </xf>
    <xf numFmtId="2" fontId="0" fillId="0" borderId="24" xfId="0" applyNumberFormat="1" applyBorder="1" applyAlignment="1">
      <alignment horizontal="right"/>
    </xf>
    <xf numFmtId="0" fontId="36" fillId="10" borderId="25" xfId="0" applyFont="1" applyFill="1" applyBorder="1" applyAlignment="1">
      <alignment horizontal="right" vertical="center"/>
    </xf>
    <xf numFmtId="14" fontId="7" fillId="10" borderId="0" xfId="0" applyNumberFormat="1" applyFont="1" applyFill="1" applyBorder="1" applyAlignment="1">
      <alignment horizontal="left"/>
    </xf>
    <xf numFmtId="0" fontId="20" fillId="11" borderId="18" xfId="0" applyFont="1" applyFill="1" applyBorder="1"/>
    <xf numFmtId="0" fontId="21" fillId="11" borderId="18" xfId="0" applyFont="1" applyFill="1" applyBorder="1"/>
    <xf numFmtId="0" fontId="16" fillId="11" borderId="29" xfId="0" applyFont="1" applyFill="1" applyBorder="1" applyAlignment="1">
      <alignment horizontal="left"/>
    </xf>
    <xf numFmtId="0" fontId="5" fillId="11" borderId="30" xfId="0" applyFont="1" applyFill="1" applyBorder="1" applyAlignment="1">
      <alignment horizontal="center"/>
    </xf>
    <xf numFmtId="0" fontId="5" fillId="11" borderId="31" xfId="0" applyFont="1" applyFill="1" applyBorder="1" applyAlignment="1">
      <alignment horizontal="center"/>
    </xf>
    <xf numFmtId="0" fontId="43" fillId="0" borderId="0" xfId="0" applyFont="1"/>
    <xf numFmtId="0" fontId="16" fillId="11" borderId="30" xfId="0" applyFont="1" applyFill="1" applyBorder="1" applyAlignment="1">
      <alignment horizontal="center"/>
    </xf>
    <xf numFmtId="0" fontId="16" fillId="11" borderId="31" xfId="0" applyFont="1" applyFill="1" applyBorder="1" applyAlignment="1">
      <alignment horizontal="center"/>
    </xf>
    <xf numFmtId="164" fontId="5" fillId="11" borderId="14" xfId="0" applyNumberFormat="1" applyFont="1" applyFill="1" applyBorder="1" applyAlignment="1">
      <alignment horizontal="right"/>
    </xf>
    <xf numFmtId="0" fontId="7" fillId="10" borderId="40" xfId="0" applyFont="1" applyFill="1" applyBorder="1"/>
    <xf numFmtId="164" fontId="5" fillId="11" borderId="11" xfId="0" applyNumberFormat="1" applyFont="1" applyFill="1" applyBorder="1" applyAlignment="1">
      <alignment horizontal="right"/>
    </xf>
    <xf numFmtId="0" fontId="7" fillId="10" borderId="42" xfId="0" applyFont="1" applyFill="1" applyBorder="1"/>
    <xf numFmtId="164" fontId="7" fillId="10" borderId="10" xfId="0" applyNumberFormat="1" applyFont="1" applyFill="1" applyBorder="1" applyAlignment="1">
      <alignment horizontal="center"/>
    </xf>
    <xf numFmtId="164" fontId="7" fillId="10" borderId="12" xfId="0" applyNumberFormat="1" applyFont="1" applyFill="1" applyBorder="1" applyAlignment="1">
      <alignment horizontal="center"/>
    </xf>
    <xf numFmtId="164" fontId="7" fillId="10" borderId="19" xfId="0" applyNumberFormat="1" applyFont="1" applyFill="1" applyBorder="1" applyAlignment="1">
      <alignment horizontal="center"/>
    </xf>
    <xf numFmtId="0" fontId="7" fillId="10" borderId="64" xfId="0" applyFont="1" applyFill="1" applyBorder="1"/>
    <xf numFmtId="0" fontId="17" fillId="10" borderId="64" xfId="0" applyFont="1" applyFill="1" applyBorder="1"/>
    <xf numFmtId="0" fontId="17" fillId="10" borderId="65" xfId="0" applyFont="1" applyFill="1" applyBorder="1"/>
    <xf numFmtId="2" fontId="7" fillId="10" borderId="51" xfId="0" applyNumberFormat="1" applyFont="1" applyFill="1" applyBorder="1" applyAlignment="1">
      <alignment horizontal="center"/>
    </xf>
    <xf numFmtId="164" fontId="7" fillId="10" borderId="17" xfId="0" applyNumberFormat="1" applyFont="1" applyFill="1" applyBorder="1" applyAlignment="1">
      <alignment horizontal="center"/>
    </xf>
    <xf numFmtId="166" fontId="7" fillId="10" borderId="11" xfId="0" applyNumberFormat="1" applyFont="1" applyFill="1" applyBorder="1"/>
    <xf numFmtId="0" fontId="16" fillId="11" borderId="30" xfId="0" applyFont="1" applyFill="1" applyBorder="1" applyAlignment="1">
      <alignment horizontal="left"/>
    </xf>
    <xf numFmtId="164" fontId="7" fillId="10" borderId="10" xfId="0" applyNumberFormat="1" applyFont="1" applyFill="1" applyBorder="1" applyAlignment="1">
      <alignment horizontal="center"/>
    </xf>
    <xf numFmtId="164" fontId="7" fillId="10" borderId="12" xfId="0" applyNumberFormat="1" applyFont="1" applyFill="1" applyBorder="1" applyAlignment="1">
      <alignment horizontal="center"/>
    </xf>
    <xf numFmtId="0" fontId="2" fillId="0" borderId="0" xfId="2"/>
    <xf numFmtId="0" fontId="1" fillId="0" borderId="0" xfId="14" applyFont="1"/>
    <xf numFmtId="0" fontId="1" fillId="0" borderId="0" xfId="14" quotePrefix="1" applyNumberFormat="1" applyFont="1"/>
    <xf numFmtId="0" fontId="45" fillId="0" borderId="0" xfId="14" quotePrefix="1" applyNumberFormat="1" applyFont="1"/>
    <xf numFmtId="0" fontId="1" fillId="0" borderId="0" xfId="14" applyNumberFormat="1" applyFont="1"/>
    <xf numFmtId="2" fontId="2" fillId="0" borderId="0" xfId="2" quotePrefix="1" applyNumberFormat="1"/>
    <xf numFmtId="166" fontId="2" fillId="0" borderId="0" xfId="2" applyNumberFormat="1"/>
    <xf numFmtId="0" fontId="2" fillId="13" borderId="0" xfId="2" applyFill="1"/>
    <xf numFmtId="2" fontId="2" fillId="13" borderId="0" xfId="2" quotePrefix="1" applyNumberFormat="1" applyFill="1"/>
    <xf numFmtId="2" fontId="2" fillId="13" borderId="0" xfId="2" applyNumberFormat="1" applyFill="1"/>
    <xf numFmtId="164" fontId="2" fillId="13" borderId="0" xfId="2" applyNumberFormat="1" applyFill="1"/>
    <xf numFmtId="166" fontId="2" fillId="13" borderId="0" xfId="2" applyNumberFormat="1" applyFill="1"/>
    <xf numFmtId="0" fontId="2" fillId="13" borderId="0" xfId="2" quotePrefix="1" applyNumberFormat="1" applyFill="1"/>
    <xf numFmtId="0" fontId="2" fillId="0" borderId="0" xfId="2" applyFont="1"/>
    <xf numFmtId="0" fontId="2" fillId="0" borderId="0" xfId="14"/>
    <xf numFmtId="0" fontId="2" fillId="0" borderId="0" xfId="14" quotePrefix="1" applyNumberFormat="1"/>
    <xf numFmtId="165" fontId="2" fillId="0" borderId="0" xfId="14" applyNumberFormat="1"/>
    <xf numFmtId="0" fontId="47" fillId="0" borderId="0" xfId="14" applyNumberFormat="1" applyFont="1"/>
    <xf numFmtId="166" fontId="47" fillId="0" borderId="0" xfId="14" quotePrefix="1" applyNumberFormat="1" applyFont="1"/>
    <xf numFmtId="0" fontId="47" fillId="0" borderId="0" xfId="14" applyFont="1"/>
    <xf numFmtId="166" fontId="48" fillId="0" borderId="0" xfId="14" quotePrefix="1" applyNumberFormat="1" applyFont="1"/>
    <xf numFmtId="166" fontId="2" fillId="0" borderId="0" xfId="14" applyNumberFormat="1"/>
    <xf numFmtId="166" fontId="2" fillId="0" borderId="0" xfId="14" quotePrefix="1" applyNumberFormat="1"/>
    <xf numFmtId="166" fontId="2" fillId="0" borderId="0" xfId="15" applyNumberFormat="1"/>
    <xf numFmtId="0" fontId="1" fillId="14" borderId="10" xfId="14" applyNumberFormat="1" applyFont="1" applyFill="1" applyBorder="1"/>
    <xf numFmtId="0" fontId="1" fillId="14" borderId="10" xfId="14" applyFont="1" applyFill="1" applyBorder="1"/>
    <xf numFmtId="2" fontId="2" fillId="15" borderId="10" xfId="14" applyNumberFormat="1" applyFill="1" applyBorder="1"/>
    <xf numFmtId="0" fontId="2" fillId="14" borderId="10" xfId="14" quotePrefix="1" applyNumberFormat="1" applyFill="1" applyBorder="1"/>
    <xf numFmtId="2" fontId="2" fillId="14" borderId="10" xfId="14" quotePrefix="1" applyNumberFormat="1" applyFill="1" applyBorder="1"/>
    <xf numFmtId="2" fontId="2" fillId="14" borderId="10" xfId="14" applyNumberFormat="1" applyFont="1" applyFill="1" applyBorder="1"/>
    <xf numFmtId="0" fontId="2" fillId="0" borderId="0" xfId="14" applyFont="1"/>
    <xf numFmtId="0" fontId="2" fillId="16" borderId="14" xfId="14" applyFont="1" applyFill="1" applyBorder="1"/>
    <xf numFmtId="0" fontId="2" fillId="16" borderId="3" xfId="14" applyFill="1" applyBorder="1"/>
    <xf numFmtId="0" fontId="2" fillId="16" borderId="15" xfId="14" applyFill="1" applyBorder="1"/>
    <xf numFmtId="0" fontId="2" fillId="16" borderId="11" xfId="14" applyFont="1" applyFill="1" applyBorder="1"/>
    <xf numFmtId="0" fontId="2" fillId="16" borderId="0" xfId="14" applyFill="1" applyBorder="1"/>
    <xf numFmtId="0" fontId="2" fillId="16" borderId="34" xfId="14" applyFill="1" applyBorder="1"/>
    <xf numFmtId="0" fontId="2" fillId="16" borderId="16" xfId="14" applyFont="1" applyFill="1" applyBorder="1"/>
    <xf numFmtId="0" fontId="2" fillId="16" borderId="18" xfId="14" applyFont="1" applyFill="1" applyBorder="1"/>
    <xf numFmtId="0" fontId="2" fillId="16" borderId="17" xfId="14" applyFill="1" applyBorder="1"/>
    <xf numFmtId="2" fontId="7" fillId="10" borderId="12" xfId="0" applyNumberFormat="1" applyFont="1" applyFill="1" applyBorder="1" applyAlignment="1">
      <alignment horizontal="center"/>
    </xf>
    <xf numFmtId="2" fontId="7" fillId="10" borderId="38" xfId="0" applyNumberFormat="1" applyFont="1" applyFill="1" applyBorder="1" applyAlignment="1">
      <alignment horizontal="center"/>
    </xf>
    <xf numFmtId="2" fontId="36" fillId="10" borderId="68" xfId="0" applyNumberFormat="1" applyFont="1" applyFill="1" applyBorder="1" applyAlignment="1">
      <alignment horizontal="center"/>
    </xf>
    <xf numFmtId="2" fontId="36" fillId="10" borderId="6" xfId="0" applyNumberFormat="1" applyFont="1" applyFill="1" applyBorder="1" applyAlignment="1">
      <alignment horizontal="center"/>
    </xf>
    <xf numFmtId="2" fontId="36" fillId="10" borderId="7" xfId="0" applyNumberFormat="1" applyFont="1" applyFill="1" applyBorder="1" applyAlignment="1">
      <alignment horizontal="center"/>
    </xf>
    <xf numFmtId="0" fontId="36" fillId="10" borderId="8" xfId="0" applyFont="1" applyFill="1" applyBorder="1" applyAlignment="1">
      <alignment horizontal="right" vertical="center"/>
    </xf>
    <xf numFmtId="14" fontId="7" fillId="10" borderId="69" xfId="0" applyNumberFormat="1" applyFont="1" applyFill="1" applyBorder="1" applyAlignment="1">
      <alignment horizontal="center"/>
    </xf>
    <xf numFmtId="14" fontId="7" fillId="10" borderId="36" xfId="0" applyNumberFormat="1" applyFont="1" applyFill="1" applyBorder="1" applyAlignment="1">
      <alignment horizontal="center"/>
    </xf>
    <xf numFmtId="164" fontId="7" fillId="10" borderId="36" xfId="0" applyNumberFormat="1" applyFont="1" applyFill="1" applyBorder="1" applyAlignment="1">
      <alignment horizontal="center"/>
    </xf>
    <xf numFmtId="0" fontId="7" fillId="10" borderId="32" xfId="0" applyFont="1" applyFill="1" applyBorder="1"/>
    <xf numFmtId="0" fontId="7" fillId="11" borderId="11" xfId="0" applyFont="1" applyFill="1" applyBorder="1" applyAlignment="1">
      <alignment horizontal="right"/>
    </xf>
    <xf numFmtId="0" fontId="20" fillId="11" borderId="16" xfId="0" applyFont="1" applyFill="1" applyBorder="1"/>
    <xf numFmtId="0" fontId="5" fillId="11" borderId="70" xfId="0" applyFont="1" applyFill="1" applyBorder="1" applyAlignment="1">
      <alignment horizontal="right"/>
    </xf>
    <xf numFmtId="0" fontId="5" fillId="11" borderId="71" xfId="0" applyFont="1" applyFill="1" applyBorder="1" applyAlignment="1">
      <alignment horizontal="right"/>
    </xf>
    <xf numFmtId="0" fontId="5" fillId="11" borderId="72" xfId="0" applyFont="1" applyFill="1" applyBorder="1" applyAlignment="1">
      <alignment horizontal="right"/>
    </xf>
    <xf numFmtId="0" fontId="7" fillId="0" borderId="3" xfId="0" applyFont="1" applyFill="1" applyBorder="1" applyAlignment="1">
      <alignment horizontal="center"/>
    </xf>
    <xf numFmtId="0" fontId="7" fillId="7" borderId="34" xfId="0" applyFont="1" applyFill="1" applyBorder="1" applyAlignment="1">
      <alignment horizontal="center"/>
    </xf>
    <xf numFmtId="0" fontId="7" fillId="10" borderId="0" xfId="10" quotePrefix="1" applyNumberFormat="1" applyFont="1" applyFill="1" applyBorder="1" applyAlignment="1">
      <alignment horizontal="center"/>
    </xf>
    <xf numFmtId="0" fontId="7" fillId="7" borderId="0" xfId="10" quotePrefix="1" applyNumberFormat="1" applyFont="1" applyFill="1" applyBorder="1" applyAlignment="1">
      <alignment horizontal="center"/>
    </xf>
    <xf numFmtId="0" fontId="7" fillId="10" borderId="18" xfId="9" quotePrefix="1" applyNumberFormat="1" applyFont="1" applyFill="1" applyBorder="1" applyAlignment="1">
      <alignment horizontal="center"/>
    </xf>
    <xf numFmtId="0" fontId="7" fillId="17" borderId="69" xfId="0" applyFont="1" applyFill="1" applyBorder="1"/>
    <xf numFmtId="0" fontId="17" fillId="17" borderId="40" xfId="0" applyFont="1" applyFill="1" applyBorder="1"/>
    <xf numFmtId="0" fontId="17" fillId="17" borderId="41" xfId="0" applyFont="1" applyFill="1" applyBorder="1"/>
    <xf numFmtId="0" fontId="7" fillId="17" borderId="36" xfId="0" applyFont="1" applyFill="1" applyBorder="1"/>
    <xf numFmtId="0" fontId="7" fillId="17" borderId="42" xfId="0" applyFont="1" applyFill="1" applyBorder="1"/>
    <xf numFmtId="0" fontId="17" fillId="17" borderId="44" xfId="0" applyFont="1" applyFill="1" applyBorder="1"/>
    <xf numFmtId="0" fontId="17" fillId="17" borderId="45" xfId="0" applyFont="1" applyFill="1" applyBorder="1"/>
    <xf numFmtId="14" fontId="7" fillId="17" borderId="32" xfId="0" applyNumberFormat="1" applyFont="1" applyFill="1" applyBorder="1" applyAlignment="1">
      <alignment horizontal="left"/>
    </xf>
    <xf numFmtId="0" fontId="7" fillId="17" borderId="46" xfId="0" applyFont="1" applyFill="1" applyBorder="1"/>
    <xf numFmtId="0" fontId="7" fillId="17" borderId="38" xfId="0" applyFont="1" applyFill="1" applyBorder="1"/>
    <xf numFmtId="0" fontId="17" fillId="17" borderId="34" xfId="0" applyFont="1" applyFill="1" applyBorder="1"/>
    <xf numFmtId="0" fontId="7" fillId="17" borderId="16" xfId="0" applyFont="1" applyFill="1" applyBorder="1"/>
    <xf numFmtId="0" fontId="17" fillId="17" borderId="18" xfId="0" applyFont="1" applyFill="1" applyBorder="1"/>
    <xf numFmtId="0" fontId="17" fillId="17" borderId="17" xfId="0" applyFont="1" applyFill="1" applyBorder="1"/>
    <xf numFmtId="0" fontId="42" fillId="10" borderId="63" xfId="0" applyFont="1" applyFill="1" applyBorder="1" applyAlignment="1">
      <alignment horizontal="center" vertical="center"/>
    </xf>
    <xf numFmtId="0" fontId="23" fillId="0" borderId="63" xfId="0" applyFont="1" applyBorder="1" applyAlignment="1">
      <alignment horizontal="center" vertical="center"/>
    </xf>
    <xf numFmtId="2" fontId="36" fillId="10" borderId="53" xfId="0" applyNumberFormat="1" applyFont="1" applyFill="1" applyBorder="1" applyAlignment="1">
      <alignment horizontal="center"/>
    </xf>
    <xf numFmtId="0" fontId="41" fillId="10" borderId="28" xfId="0" applyFont="1" applyFill="1" applyBorder="1" applyAlignment="1">
      <alignment horizontal="center"/>
    </xf>
    <xf numFmtId="0" fontId="41" fillId="10" borderId="44" xfId="0" applyFont="1" applyFill="1" applyBorder="1" applyAlignment="1">
      <alignment horizontal="center"/>
    </xf>
    <xf numFmtId="2" fontId="36" fillId="10" borderId="48" xfId="0" applyNumberFormat="1" applyFont="1" applyFill="1" applyBorder="1" applyAlignment="1">
      <alignment horizontal="center"/>
    </xf>
    <xf numFmtId="0" fontId="41" fillId="10" borderId="55" xfId="0" applyFont="1" applyFill="1" applyBorder="1" applyAlignment="1">
      <alignment horizontal="center"/>
    </xf>
    <xf numFmtId="2" fontId="36" fillId="10" borderId="3" xfId="0" applyNumberFormat="1" applyFont="1" applyFill="1" applyBorder="1" applyAlignment="1">
      <alignment horizontal="center"/>
    </xf>
    <xf numFmtId="2" fontId="36" fillId="10" borderId="44" xfId="0" applyNumberFormat="1" applyFont="1" applyFill="1" applyBorder="1" applyAlignment="1">
      <alignment horizontal="center"/>
    </xf>
    <xf numFmtId="164" fontId="7" fillId="10" borderId="54" xfId="0" applyNumberFormat="1" applyFont="1" applyFill="1" applyBorder="1" applyAlignment="1">
      <alignment horizontal="center"/>
    </xf>
    <xf numFmtId="164" fontId="17" fillId="10" borderId="54" xfId="0" applyNumberFormat="1" applyFont="1" applyFill="1" applyBorder="1" applyAlignment="1">
      <alignment horizontal="center"/>
    </xf>
    <xf numFmtId="164" fontId="7" fillId="10" borderId="10" xfId="0" applyNumberFormat="1" applyFont="1" applyFill="1" applyBorder="1" applyAlignment="1">
      <alignment horizontal="center"/>
    </xf>
    <xf numFmtId="164" fontId="7" fillId="10" borderId="50" xfId="0" applyNumberFormat="1" applyFont="1" applyFill="1" applyBorder="1" applyAlignment="1">
      <alignment horizontal="center"/>
    </xf>
    <xf numFmtId="2" fontId="36" fillId="10" borderId="56" xfId="0" applyNumberFormat="1" applyFont="1" applyFill="1" applyBorder="1" applyAlignment="1">
      <alignment horizontal="center"/>
    </xf>
    <xf numFmtId="0" fontId="41" fillId="10" borderId="57" xfId="0" applyFont="1" applyFill="1" applyBorder="1" applyAlignment="1">
      <alignment horizontal="center"/>
    </xf>
    <xf numFmtId="0" fontId="16" fillId="11" borderId="29" xfId="0" applyFont="1" applyFill="1" applyBorder="1" applyAlignment="1">
      <alignment horizontal="left"/>
    </xf>
    <xf numFmtId="0" fontId="14" fillId="0" borderId="30" xfId="0" applyFont="1" applyBorder="1" applyAlignment="1">
      <alignment horizontal="left"/>
    </xf>
    <xf numFmtId="0" fontId="14" fillId="0" borderId="31" xfId="0" applyFont="1" applyBorder="1" applyAlignment="1">
      <alignment horizontal="left"/>
    </xf>
    <xf numFmtId="166" fontId="29" fillId="11" borderId="29" xfId="0" applyNumberFormat="1" applyFont="1" applyFill="1" applyBorder="1" applyAlignment="1">
      <alignment horizontal="center"/>
    </xf>
    <xf numFmtId="0" fontId="30" fillId="11" borderId="31" xfId="0" applyFont="1" applyFill="1" applyBorder="1" applyAlignment="1"/>
    <xf numFmtId="164" fontId="17" fillId="10" borderId="10" xfId="0" applyNumberFormat="1" applyFont="1" applyFill="1" applyBorder="1" applyAlignment="1">
      <alignment horizontal="center"/>
    </xf>
    <xf numFmtId="164" fontId="17" fillId="10" borderId="12" xfId="0" applyNumberFormat="1" applyFont="1" applyFill="1" applyBorder="1" applyAlignment="1">
      <alignment horizontal="center"/>
    </xf>
    <xf numFmtId="164" fontId="7" fillId="10" borderId="19" xfId="0" applyNumberFormat="1" applyFont="1" applyFill="1" applyBorder="1" applyAlignment="1">
      <alignment horizontal="center"/>
    </xf>
    <xf numFmtId="164" fontId="17" fillId="10" borderId="19" xfId="0" applyNumberFormat="1" applyFont="1" applyFill="1" applyBorder="1" applyAlignment="1">
      <alignment horizontal="center"/>
    </xf>
    <xf numFmtId="2" fontId="7" fillId="10" borderId="19" xfId="0" applyNumberFormat="1" applyFont="1" applyFill="1" applyBorder="1" applyAlignment="1">
      <alignment horizontal="center"/>
    </xf>
    <xf numFmtId="2" fontId="17" fillId="10" borderId="47" xfId="0" applyNumberFormat="1" applyFont="1" applyFill="1" applyBorder="1" applyAlignment="1">
      <alignment horizontal="center"/>
    </xf>
    <xf numFmtId="2" fontId="7" fillId="10" borderId="54" xfId="0" applyNumberFormat="1" applyFont="1" applyFill="1" applyBorder="1" applyAlignment="1">
      <alignment horizontal="center"/>
    </xf>
    <xf numFmtId="2" fontId="7" fillId="10" borderId="67" xfId="0" applyNumberFormat="1" applyFont="1" applyFill="1" applyBorder="1" applyAlignment="1">
      <alignment horizontal="center"/>
    </xf>
    <xf numFmtId="0" fontId="41" fillId="10" borderId="66" xfId="0" applyFont="1" applyFill="1" applyBorder="1" applyAlignment="1">
      <alignment horizontal="center"/>
    </xf>
    <xf numFmtId="0" fontId="5" fillId="11" borderId="5" xfId="0" applyFont="1" applyFill="1" applyBorder="1" applyAlignment="1">
      <alignment horizontal="center" vertical="center"/>
    </xf>
    <xf numFmtId="0" fontId="0" fillId="0" borderId="21" xfId="0" applyBorder="1" applyAlignment="1">
      <alignment horizontal="center" vertical="center"/>
    </xf>
    <xf numFmtId="2" fontId="32" fillId="3" borderId="37" xfId="0" applyNumberFormat="1" applyFont="1" applyFill="1" applyBorder="1" applyAlignment="1">
      <alignment horizontal="center"/>
    </xf>
    <xf numFmtId="0" fontId="0" fillId="0" borderId="59" xfId="0" applyBorder="1" applyAlignment="1">
      <alignment horizontal="center"/>
    </xf>
    <xf numFmtId="0" fontId="5" fillId="12" borderId="60" xfId="11" quotePrefix="1" applyNumberFormat="1" applyFont="1" applyFill="1" applyBorder="1" applyAlignment="1">
      <alignment horizontal="center"/>
    </xf>
    <xf numFmtId="0" fontId="0" fillId="0" borderId="61" xfId="0" applyBorder="1" applyAlignment="1">
      <alignment horizontal="center"/>
    </xf>
    <xf numFmtId="2" fontId="5" fillId="4" borderId="48" xfId="11" quotePrefix="1" applyNumberFormat="1" applyFont="1" applyFill="1" applyBorder="1" applyAlignment="1">
      <alignment horizontal="center"/>
    </xf>
    <xf numFmtId="0" fontId="0" fillId="0" borderId="15" xfId="0" applyBorder="1" applyAlignment="1">
      <alignment horizontal="center"/>
    </xf>
    <xf numFmtId="2" fontId="13" fillId="4" borderId="51" xfId="0" applyNumberFormat="1" applyFont="1" applyFill="1" applyBorder="1" applyAlignment="1">
      <alignment horizontal="center"/>
    </xf>
    <xf numFmtId="0" fontId="0" fillId="0" borderId="17" xfId="0" applyBorder="1" applyAlignment="1">
      <alignment horizontal="center"/>
    </xf>
    <xf numFmtId="2" fontId="5" fillId="3" borderId="48" xfId="11" quotePrefix="1" applyNumberFormat="1" applyFont="1" applyFill="1" applyBorder="1" applyAlignment="1">
      <alignment horizontal="center"/>
    </xf>
    <xf numFmtId="0" fontId="0" fillId="0" borderId="55" xfId="0" applyBorder="1" applyAlignment="1">
      <alignment horizontal="center"/>
    </xf>
    <xf numFmtId="2" fontId="13" fillId="3" borderId="51" xfId="0" applyNumberFormat="1" applyFont="1" applyFill="1" applyBorder="1" applyAlignment="1">
      <alignment horizontal="center"/>
    </xf>
    <xf numFmtId="0" fontId="0" fillId="0" borderId="58" xfId="0" applyBorder="1" applyAlignment="1">
      <alignment horizontal="center"/>
    </xf>
    <xf numFmtId="0" fontId="1" fillId="14" borderId="10" xfId="14" applyNumberFormat="1" applyFont="1" applyFill="1" applyBorder="1" applyAlignment="1">
      <alignment horizontal="center"/>
    </xf>
    <xf numFmtId="0" fontId="1" fillId="14" borderId="50" xfId="14" applyNumberFormat="1" applyFont="1" applyFill="1" applyBorder="1" applyAlignment="1">
      <alignment horizontal="center"/>
    </xf>
    <xf numFmtId="0" fontId="1" fillId="14" borderId="42" xfId="14" applyNumberFormat="1" applyFont="1" applyFill="1" applyBorder="1" applyAlignment="1">
      <alignment horizontal="center"/>
    </xf>
    <xf numFmtId="0" fontId="1" fillId="14" borderId="24" xfId="14" applyNumberFormat="1" applyFont="1" applyFill="1" applyBorder="1" applyAlignment="1">
      <alignment horizontal="center"/>
    </xf>
  </cellXfs>
  <cellStyles count="17">
    <cellStyle name="Followed Hyperlink" xfId="16" builtinId="9" hidden="1"/>
    <cellStyle name="Hyperlink 2" xfId="1"/>
    <cellStyle name="Normal" xfId="0" builtinId="0"/>
    <cellStyle name="Normal 2" xfId="2"/>
    <cellStyle name="Normal 3" xfId="3"/>
    <cellStyle name="Normal 4" xfId="4"/>
    <cellStyle name="Normal 5" xfId="5"/>
    <cellStyle name="Normal_2007-134 run 1" xfId="15"/>
    <cellStyle name="Normal_2011-199 Run 1 Williams" xfId="6"/>
    <cellStyle name="Normal_2011-199 Run 3 Newsome" xfId="7"/>
    <cellStyle name="Normal_2011-249 Run 2 Newsome" xfId="8"/>
    <cellStyle name="Normal_2012-033 run 2 newsome" xfId="9"/>
    <cellStyle name="Normal_2012-033 Run 4 Newsome" xfId="10"/>
    <cellStyle name="Normal_EA MS run11" xfId="14"/>
    <cellStyle name="Normal_EA MS run11_1" xfId="11"/>
    <cellStyle name="Normal_EA MS run11_1 2" xfId="12"/>
    <cellStyle name="Normal_Info1" xfId="13"/>
  </cellStyles>
  <dxfs count="6">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769517382087"/>
          <c:y val="0.105485666722981"/>
          <c:w val="0.75077035872950504"/>
          <c:h val="0.7215219603851880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0.114167442089261"/>
                  <c:y val="-0.128699754991907"/>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'Run 1'!$D$129:$D$130</c:f>
              <c:numCache>
                <c:formatCode>0.000</c:formatCode>
                <c:ptCount val="2"/>
                <c:pt idx="0">
                  <c:v>-14.152625000000002</c:v>
                </c:pt>
                <c:pt idx="1">
                  <c:v>37.122124999999997</c:v>
                </c:pt>
              </c:numCache>
            </c:numRef>
          </c:xVal>
          <c:yVal>
            <c:numRef>
              <c:f>'Run 1'!$E$129:$E$130</c:f>
              <c:numCache>
                <c:formatCode>0.000</c:formatCode>
                <c:ptCount val="2"/>
                <c:pt idx="0">
                  <c:v>-28.279</c:v>
                </c:pt>
                <c:pt idx="1">
                  <c:v>24.361999999999998</c:v>
                </c:pt>
              </c:numCache>
            </c:numRef>
          </c:yVal>
          <c:smooth val="0"/>
        </c:ser>
        <c:dLbls>
          <c:showLegendKey val="0"/>
          <c:showVal val="0"/>
          <c:showCatName val="0"/>
          <c:showSerName val="0"/>
          <c:showPercent val="0"/>
          <c:showBubbleSize val="0"/>
        </c:dLbls>
        <c:axId val="83806464"/>
        <c:axId val="83808256"/>
      </c:scatterChart>
      <c:valAx>
        <c:axId val="83806464"/>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3808256"/>
        <c:crossesAt val="-35"/>
        <c:crossBetween val="midCat"/>
      </c:valAx>
      <c:valAx>
        <c:axId val="838082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3806464"/>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84002712681801"/>
          <c:y val="0.113636615848313"/>
          <c:w val="0.76852083490317302"/>
          <c:h val="0.7000015536256070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9.7781466426859698E-2"/>
                  <c:y val="-0.128699754991907"/>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'Run 1'!$D$116:$D$117</c:f>
              <c:numCache>
                <c:formatCode>0.000</c:formatCode>
                <c:ptCount val="2"/>
                <c:pt idx="0">
                  <c:v>-4.2252500000000008</c:v>
                </c:pt>
                <c:pt idx="1">
                  <c:v>28.330374999999997</c:v>
                </c:pt>
              </c:numCache>
            </c:numRef>
          </c:xVal>
          <c:yVal>
            <c:numRef>
              <c:f>'Run 1'!$E$116:$E$117</c:f>
              <c:numCache>
                <c:formatCode>0.000</c:formatCode>
                <c:ptCount val="2"/>
                <c:pt idx="0">
                  <c:v>-4.6159999999999997</c:v>
                </c:pt>
                <c:pt idx="1">
                  <c:v>27.888000000000002</c:v>
                </c:pt>
              </c:numCache>
            </c:numRef>
          </c:yVal>
          <c:smooth val="0"/>
        </c:ser>
        <c:dLbls>
          <c:showLegendKey val="0"/>
          <c:showVal val="0"/>
          <c:showCatName val="0"/>
          <c:showSerName val="0"/>
          <c:showPercent val="0"/>
          <c:showBubbleSize val="0"/>
        </c:dLbls>
        <c:axId val="83984384"/>
        <c:axId val="83985920"/>
      </c:scatterChart>
      <c:valAx>
        <c:axId val="83984384"/>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3985920"/>
        <c:crossesAt val="-35"/>
        <c:crossBetween val="midCat"/>
      </c:valAx>
      <c:valAx>
        <c:axId val="839859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3984384"/>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Drift for C%</a:t>
            </a:r>
          </a:p>
        </c:rich>
      </c:tx>
      <c:layout/>
      <c:overlay val="1"/>
    </c:title>
    <c:autoTitleDeleted val="0"/>
    <c:plotArea>
      <c:layout/>
      <c:scatterChart>
        <c:scatterStyle val="lineMarker"/>
        <c:varyColors val="0"/>
        <c:ser>
          <c:idx val="0"/>
          <c:order val="0"/>
          <c:spPr>
            <a:ln w="28575">
              <a:noFill/>
            </a:ln>
          </c:spPr>
          <c:trendline>
            <c:trendlineType val="linear"/>
            <c:dispRSqr val="1"/>
            <c:dispEq val="1"/>
            <c:trendlineLbl>
              <c:layout/>
              <c:numFmt formatCode="General" sourceLinked="0"/>
            </c:trendlineLbl>
          </c:trendline>
          <c:xVal>
            <c:numRef>
              <c:f>'Run 1'!$B$77:$B$84</c:f>
              <c:numCache>
                <c:formatCode>General</c:formatCode>
                <c:ptCount val="8"/>
                <c:pt idx="0">
                  <c:v>11</c:v>
                </c:pt>
                <c:pt idx="1">
                  <c:v>12</c:v>
                </c:pt>
                <c:pt idx="2">
                  <c:v>41</c:v>
                </c:pt>
                <c:pt idx="3">
                  <c:v>42</c:v>
                </c:pt>
                <c:pt idx="4">
                  <c:v>71</c:v>
                </c:pt>
                <c:pt idx="5">
                  <c:v>72</c:v>
                </c:pt>
                <c:pt idx="6">
                  <c:v>101</c:v>
                </c:pt>
                <c:pt idx="7">
                  <c:v>102</c:v>
                </c:pt>
              </c:numCache>
            </c:numRef>
          </c:xVal>
          <c:yVal>
            <c:numRef>
              <c:f>'Run 1'!$M$77:$M$84</c:f>
              <c:numCache>
                <c:formatCode>0.00</c:formatCode>
                <c:ptCount val="8"/>
                <c:pt idx="0">
                  <c:v>49.767981599999999</c:v>
                </c:pt>
                <c:pt idx="1">
                  <c:v>49.592438299999998</c:v>
                </c:pt>
                <c:pt idx="2">
                  <c:v>48.557849099999999</c:v>
                </c:pt>
                <c:pt idx="3">
                  <c:v>48.466777899999997</c:v>
                </c:pt>
                <c:pt idx="4">
                  <c:v>47.4880955</c:v>
                </c:pt>
                <c:pt idx="5">
                  <c:v>47.549356600000003</c:v>
                </c:pt>
                <c:pt idx="6">
                  <c:v>46.968610099999999</c:v>
                </c:pt>
                <c:pt idx="7">
                  <c:v>47.0332911</c:v>
                </c:pt>
              </c:numCache>
            </c:numRef>
          </c:yVal>
          <c:smooth val="0"/>
        </c:ser>
        <c:dLbls>
          <c:showLegendKey val="0"/>
          <c:showVal val="0"/>
          <c:showCatName val="0"/>
          <c:showSerName val="0"/>
          <c:showPercent val="0"/>
          <c:showBubbleSize val="0"/>
        </c:dLbls>
        <c:axId val="84006400"/>
        <c:axId val="84007936"/>
      </c:scatterChart>
      <c:valAx>
        <c:axId val="84006400"/>
        <c:scaling>
          <c:orientation val="minMax"/>
        </c:scaling>
        <c:delete val="0"/>
        <c:axPos val="b"/>
        <c:numFmt formatCode="General" sourceLinked="1"/>
        <c:majorTickMark val="out"/>
        <c:minorTickMark val="none"/>
        <c:tickLblPos val="nextTo"/>
        <c:crossAx val="84007936"/>
        <c:crosses val="autoZero"/>
        <c:crossBetween val="midCat"/>
      </c:valAx>
      <c:valAx>
        <c:axId val="84007936"/>
        <c:scaling>
          <c:orientation val="minMax"/>
        </c:scaling>
        <c:delete val="0"/>
        <c:axPos val="l"/>
        <c:majorGridlines/>
        <c:numFmt formatCode="0.00" sourceLinked="1"/>
        <c:majorTickMark val="out"/>
        <c:minorTickMark val="none"/>
        <c:tickLblPos val="nextTo"/>
        <c:crossAx val="84006400"/>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Drift for N%</a:t>
            </a:r>
          </a:p>
        </c:rich>
      </c:tx>
      <c:layout/>
      <c:overlay val="1"/>
    </c:title>
    <c:autoTitleDeleted val="0"/>
    <c:plotArea>
      <c:layout/>
      <c:scatterChart>
        <c:scatterStyle val="lineMarker"/>
        <c:varyColors val="0"/>
        <c:ser>
          <c:idx val="0"/>
          <c:order val="0"/>
          <c:spPr>
            <a:ln w="28575">
              <a:noFill/>
            </a:ln>
          </c:spPr>
          <c:trendline>
            <c:trendlineType val="linear"/>
            <c:dispRSqr val="1"/>
            <c:dispEq val="1"/>
            <c:trendlineLbl>
              <c:layout/>
              <c:numFmt formatCode="General" sourceLinked="0"/>
            </c:trendlineLbl>
          </c:trendline>
          <c:xVal>
            <c:numRef>
              <c:f>'Run 1'!$B$77:$B$84</c:f>
              <c:numCache>
                <c:formatCode>General</c:formatCode>
                <c:ptCount val="8"/>
                <c:pt idx="0">
                  <c:v>11</c:v>
                </c:pt>
                <c:pt idx="1">
                  <c:v>12</c:v>
                </c:pt>
                <c:pt idx="2">
                  <c:v>41</c:v>
                </c:pt>
                <c:pt idx="3">
                  <c:v>42</c:v>
                </c:pt>
                <c:pt idx="4">
                  <c:v>71</c:v>
                </c:pt>
                <c:pt idx="5">
                  <c:v>72</c:v>
                </c:pt>
                <c:pt idx="6">
                  <c:v>101</c:v>
                </c:pt>
                <c:pt idx="7">
                  <c:v>102</c:v>
                </c:pt>
              </c:numCache>
            </c:numRef>
          </c:xVal>
          <c:yVal>
            <c:numRef>
              <c:f>'Run 1'!$K$77:$K$84</c:f>
              <c:numCache>
                <c:formatCode>0.00</c:formatCode>
                <c:ptCount val="8"/>
                <c:pt idx="0">
                  <c:v>13.002883000000001</c:v>
                </c:pt>
                <c:pt idx="1">
                  <c:v>12.9521537</c:v>
                </c:pt>
                <c:pt idx="2">
                  <c:v>12.749409200000001</c:v>
                </c:pt>
                <c:pt idx="3">
                  <c:v>12.750697600000001</c:v>
                </c:pt>
                <c:pt idx="4">
                  <c:v>12.566315400000001</c:v>
                </c:pt>
                <c:pt idx="5">
                  <c:v>12.561606299999999</c:v>
                </c:pt>
                <c:pt idx="6">
                  <c:v>12.4481734</c:v>
                </c:pt>
                <c:pt idx="7">
                  <c:v>12.485810600000001</c:v>
                </c:pt>
              </c:numCache>
            </c:numRef>
          </c:yVal>
          <c:smooth val="0"/>
        </c:ser>
        <c:dLbls>
          <c:showLegendKey val="0"/>
          <c:showVal val="0"/>
          <c:showCatName val="0"/>
          <c:showSerName val="0"/>
          <c:showPercent val="0"/>
          <c:showBubbleSize val="0"/>
        </c:dLbls>
        <c:axId val="84042880"/>
        <c:axId val="84044416"/>
      </c:scatterChart>
      <c:valAx>
        <c:axId val="84042880"/>
        <c:scaling>
          <c:orientation val="minMax"/>
        </c:scaling>
        <c:delete val="0"/>
        <c:axPos val="b"/>
        <c:numFmt formatCode="General" sourceLinked="1"/>
        <c:majorTickMark val="out"/>
        <c:minorTickMark val="none"/>
        <c:tickLblPos val="nextTo"/>
        <c:crossAx val="84044416"/>
        <c:crosses val="autoZero"/>
        <c:crossBetween val="midCat"/>
      </c:valAx>
      <c:valAx>
        <c:axId val="84044416"/>
        <c:scaling>
          <c:orientation val="minMax"/>
        </c:scaling>
        <c:delete val="0"/>
        <c:axPos val="l"/>
        <c:majorGridlines/>
        <c:numFmt formatCode="0.00" sourceLinked="1"/>
        <c:majorTickMark val="out"/>
        <c:minorTickMark val="none"/>
        <c:tickLblPos val="nextTo"/>
        <c:crossAx val="8404288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152401</xdr:rowOff>
    </xdr:from>
    <xdr:to>
      <xdr:col>10</xdr:col>
      <xdr:colOff>19050</xdr:colOff>
      <xdr:row>13</xdr:row>
      <xdr:rowOff>180975</xdr:rowOff>
    </xdr:to>
    <xdr:sp macro="" textlink="">
      <xdr:nvSpPr>
        <xdr:cNvPr id="3" name="Rectangle 2"/>
        <xdr:cNvSpPr/>
      </xdr:nvSpPr>
      <xdr:spPr>
        <a:xfrm>
          <a:off x="0" y="1676401"/>
          <a:ext cx="10325100" cy="981074"/>
        </a:xfrm>
        <a:prstGeom prst="rect">
          <a:avLst/>
        </a:prstGeom>
        <a:solidFill>
          <a:srgbClr val="9A9779"/>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0</xdr:col>
      <xdr:colOff>483627</xdr:colOff>
      <xdr:row>9</xdr:row>
      <xdr:rowOff>76200</xdr:rowOff>
    </xdr:from>
    <xdr:to>
      <xdr:col>1</xdr:col>
      <xdr:colOff>161925</xdr:colOff>
      <xdr:row>13</xdr:row>
      <xdr:rowOff>180975</xdr:rowOff>
    </xdr:to>
    <xdr:pic>
      <xdr:nvPicPr>
        <xdr:cNvPr id="61058"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1343" t="4256" r="11411" b="34042"/>
        <a:stretch>
          <a:fillRect/>
        </a:stretch>
      </xdr:blipFill>
      <xdr:spPr bwMode="auto">
        <a:xfrm>
          <a:off x="483627" y="1790700"/>
          <a:ext cx="1164198"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1028699</xdr:colOff>
      <xdr:row>8</xdr:row>
      <xdr:rowOff>142875</xdr:rowOff>
    </xdr:from>
    <xdr:to>
      <xdr:col>8</xdr:col>
      <xdr:colOff>723900</xdr:colOff>
      <xdr:row>13</xdr:row>
      <xdr:rowOff>171450</xdr:rowOff>
    </xdr:to>
    <xdr:sp macro="" textlink="">
      <xdr:nvSpPr>
        <xdr:cNvPr id="5" name="TextBox 4"/>
        <xdr:cNvSpPr txBox="1"/>
      </xdr:nvSpPr>
      <xdr:spPr bwMode="auto">
        <a:xfrm>
          <a:off x="1619249" y="1666875"/>
          <a:ext cx="7239001"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a:solidFill>
                <a:srgbClr val="8F2E00"/>
              </a:solidFill>
              <a:latin typeface="Century Schoolbook" pitchFamily="18" charset="0"/>
            </a:rPr>
            <a:t>Stable Isotope</a:t>
          </a:r>
          <a:r>
            <a:rPr lang="en-US" sz="3600" b="0" baseline="0">
              <a:solidFill>
                <a:srgbClr val="8F2E00"/>
              </a:solidFill>
              <a:latin typeface="Century Schoolbook" pitchFamily="18" charset="0"/>
            </a:rPr>
            <a:t> Facility</a:t>
          </a:r>
        </a:p>
      </xdr:txBody>
    </xdr:sp>
    <xdr:clientData/>
  </xdr:twoCellAnchor>
  <xdr:twoCellAnchor editAs="oneCell">
    <xdr:from>
      <xdr:col>0</xdr:col>
      <xdr:colOff>9525</xdr:colOff>
      <xdr:row>0</xdr:row>
      <xdr:rowOff>9525</xdr:rowOff>
    </xdr:from>
    <xdr:to>
      <xdr:col>10</xdr:col>
      <xdr:colOff>25400</xdr:colOff>
      <xdr:row>12</xdr:row>
      <xdr:rowOff>21581</xdr:rowOff>
    </xdr:to>
    <xdr:pic>
      <xdr:nvPicPr>
        <xdr:cNvPr id="61060"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9525"/>
          <a:ext cx="11801475" cy="22980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285750</xdr:colOff>
      <xdr:row>132</xdr:row>
      <xdr:rowOff>66675</xdr:rowOff>
    </xdr:from>
    <xdr:to>
      <xdr:col>12</xdr:col>
      <xdr:colOff>504825</xdr:colOff>
      <xdr:row>146</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114</xdr:row>
      <xdr:rowOff>28575</xdr:rowOff>
    </xdr:from>
    <xdr:to>
      <xdr:col>12</xdr:col>
      <xdr:colOff>304800</xdr:colOff>
      <xdr:row>127</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666750</xdr:colOff>
      <xdr:row>71</xdr:row>
      <xdr:rowOff>38100</xdr:rowOff>
    </xdr:from>
    <xdr:to>
      <xdr:col>25</xdr:col>
      <xdr:colOff>409575</xdr:colOff>
      <xdr:row>88</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90</xdr:row>
      <xdr:rowOff>0</xdr:rowOff>
    </xdr:from>
    <xdr:to>
      <xdr:col>25</xdr:col>
      <xdr:colOff>438150</xdr:colOff>
      <xdr:row>106</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66674</xdr:rowOff>
    </xdr:from>
    <xdr:to>
      <xdr:col>9</xdr:col>
      <xdr:colOff>438149</xdr:colOff>
      <xdr:row>52</xdr:row>
      <xdr:rowOff>95250</xdr:rowOff>
    </xdr:to>
    <xdr:sp macro="" textlink="">
      <xdr:nvSpPr>
        <xdr:cNvPr id="4" name="TextBox 3"/>
        <xdr:cNvSpPr txBox="1"/>
      </xdr:nvSpPr>
      <xdr:spPr bwMode="auto">
        <a:xfrm>
          <a:off x="38100" y="66674"/>
          <a:ext cx="9925049" cy="8486776"/>
        </a:xfrm>
        <a:prstGeom prst="rect">
          <a:avLst/>
        </a:prstGeom>
        <a:solidFill>
          <a:srgbClr val="F5F5C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1">
            <a:solidFill>
              <a:schemeClr val="bg1"/>
            </a:solidFill>
            <a:latin typeface="Times New Roman" pitchFamily="18" charset="0"/>
            <a:cs typeface="Times New Roman" pitchFamily="18" charset="0"/>
          </a:endParaRPr>
        </a:p>
        <a:p>
          <a:endParaRPr lang="en-US" sz="2000" b="1" u="none">
            <a:solidFill>
              <a:schemeClr val="tx1"/>
            </a:solidFill>
            <a:latin typeface="Times New Roman" pitchFamily="18" charset="0"/>
            <a:cs typeface="Times New Roman" pitchFamily="18" charset="0"/>
          </a:endParaRPr>
        </a:p>
        <a:p>
          <a:endParaRPr lang="en-US" sz="2000" b="1" u="none">
            <a:solidFill>
              <a:schemeClr val="tx1"/>
            </a:solidFill>
            <a:latin typeface="Times New Roman" pitchFamily="18" charset="0"/>
            <a:cs typeface="Times New Roman" pitchFamily="18" charset="0"/>
          </a:endParaRPr>
        </a:p>
        <a:p>
          <a:r>
            <a:rPr lang="en-US" sz="2000" b="1" u="none">
              <a:solidFill>
                <a:schemeClr val="tx1"/>
              </a:solidFill>
              <a:latin typeface="Times New Roman" pitchFamily="18" charset="0"/>
              <a:cs typeface="Times New Roman" pitchFamily="18" charset="0"/>
            </a:rPr>
            <a:t>Principal of operation</a:t>
          </a:r>
          <a:endParaRPr lang="en-US" sz="1200" b="1">
            <a:solidFill>
              <a:schemeClr val="tx1"/>
            </a:solidFill>
            <a:latin typeface="Times New Roman" pitchFamily="18" charset="0"/>
            <a:cs typeface="Times New Roman" pitchFamily="18" charset="0"/>
          </a:endParaRPr>
        </a:p>
        <a:p>
          <a:r>
            <a:rPr lang="en-US" sz="1200" b="1">
              <a:solidFill>
                <a:schemeClr val="tx1"/>
              </a:solidFill>
              <a:latin typeface="Times New Roman" pitchFamily="18" charset="0"/>
              <a:cs typeface="Times New Roman" pitchFamily="18" charset="0"/>
            </a:rPr>
            <a:t>●The Finnigan DeltaPlus XP is run in continuous flow mode and connected to either a</a:t>
          </a:r>
          <a:r>
            <a:rPr lang="en-US" sz="1200" b="1" baseline="0">
              <a:solidFill>
                <a:schemeClr val="tx1"/>
              </a:solidFill>
              <a:latin typeface="Times New Roman" pitchFamily="18" charset="0"/>
              <a:cs typeface="Times New Roman" pitchFamily="18" charset="0"/>
            </a:rPr>
            <a:t> Carlo Erba 1110 or </a:t>
          </a:r>
          <a:r>
            <a:rPr lang="en-US" sz="1200" b="1">
              <a:solidFill>
                <a:schemeClr val="tx1"/>
              </a:solidFill>
              <a:latin typeface="Times New Roman" pitchFamily="18" charset="0"/>
              <a:cs typeface="Times New Roman" pitchFamily="18" charset="0"/>
            </a:rPr>
            <a:t>a Costech 4010 elemental analyzer via a Finnigan ConFlo III interface.</a:t>
          </a:r>
        </a:p>
        <a:p>
          <a:r>
            <a:rPr lang="en-US" sz="1200" b="1">
              <a:solidFill>
                <a:schemeClr val="tx1"/>
              </a:solidFill>
              <a:latin typeface="Times New Roman" pitchFamily="18" charset="0"/>
              <a:cs typeface="Times New Roman" pitchFamily="18" charset="0"/>
            </a:rPr>
            <a:t>●A sample contained within a tin capsule is dropped into a combustion reactor held at 1020°C. For nitrogen and carbon analysis, the combustion reactor contains chromium oxide for oxidation and silvered cobaltous/cobaltic oxide for removal of sulfur. When the tin capsule is exposed to a gas flow temporarily enriched with ultra-high purity oxygen (25-30 mL min-1), flash combustion occurs which raises the temperature of the sample to &gt;1700°C. The encapsulated sample, depending on its composition, combusts generating one or more of these gases: N2, NxOx, CO2, and H2O. The reduction reactor contains reduced copper wires for the reduction of nitrogen oxides to N2 and the removal of excess O2.  An adsorption trap containing magnesium perchlorate removes the H2O. The remaining N2 and CO2 gases travel through a Porapak Q chromatographic column (80-100 mL min-1 at 50˚C) as the carrier gas and then moves to the ConFlo III open-split interface.   </a:t>
          </a:r>
        </a:p>
        <a:p>
          <a:r>
            <a:rPr lang="en-US" sz="1200" b="1">
              <a:solidFill>
                <a:schemeClr val="tx1"/>
              </a:solidFill>
              <a:latin typeface="Times New Roman" pitchFamily="18" charset="0"/>
              <a:cs typeface="Times New Roman" pitchFamily="18" charset="0"/>
            </a:rPr>
            <a:t>●The gas then moves through the ConFlo III to the Finnigan DeltaPlus XP mass spectrometer.  Reference gases are pulsed by the ConFlo III into the mass spectrometer for proper mass balance.</a:t>
          </a:r>
        </a:p>
        <a:p>
          <a:endParaRPr lang="en-US" sz="1200" b="1">
            <a:solidFill>
              <a:schemeClr val="tx1"/>
            </a:solidFill>
            <a:latin typeface="Times New Roman" pitchFamily="18" charset="0"/>
            <a:cs typeface="Times New Roman" pitchFamily="18" charset="0"/>
          </a:endParaRPr>
        </a:p>
        <a:p>
          <a:r>
            <a:rPr lang="en-US" sz="2000" b="1">
              <a:solidFill>
                <a:schemeClr val="tx1"/>
              </a:solidFill>
              <a:effectLst/>
              <a:latin typeface="Times New Roman" pitchFamily="18" charset="0"/>
              <a:ea typeface="+mn-ea"/>
              <a:cs typeface="Times New Roman" pitchFamily="18" charset="0"/>
            </a:rPr>
            <a:t>QA/QC</a:t>
          </a:r>
          <a:endParaRPr lang="en-US" sz="20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Quality assurance of carbon and nitrogen isotope composition of solids is based on the standard uncertainty of the known value of the secondary laboratory reference material calculated on multiple analyses.  For carbon isotope composition, if the standard uncertainty is greater than 0.15‰, the unknowns are re-analyzed (until the 2-sigma expanded standard uncertainty of the result is better than 0.3‰).  The carbon isotopic composition is reported in per mil relative to VPDB scale such that USGS40 glutamic acid, USGS41 glutamic acid, and NIST 8542 sucrose ANU, respectively are -26.24‰, +37.76‰, and -10.05‰.  For nitrogen isotope ratio composition, if the standard uncertainty is greater than 0.2‰, the unknowns are re-analyzed (until the 2-sigma expanded standard uncertainty of the result is better than 0.4‰).  The nitrogen isotopic composition is reported in per mil relative to nitrogen in air on a scale such that USGS40 glutamic acid, USGS41 glutamic acid, and NIST8549 potassium nitrate, respectively are -4.52‰, +47.57‰, and 4.36‰.</a:t>
          </a:r>
          <a:endParaRPr lang="en-US" sz="1200" b="1">
            <a:solidFill>
              <a:schemeClr val="tx1"/>
            </a:solidFill>
            <a:effectLst/>
            <a:latin typeface="Times New Roman" pitchFamily="18" charset="0"/>
            <a:cs typeface="Times New Roman" pitchFamily="18" charset="0"/>
          </a:endParaRPr>
        </a:p>
        <a:p>
          <a:endParaRPr lang="en-US" sz="1200" b="1">
            <a:solidFill>
              <a:schemeClr val="tx1"/>
            </a:solidFill>
            <a:latin typeface="Times New Roman" pitchFamily="18" charset="0"/>
            <a:cs typeface="Times New Roman" pitchFamily="18" charset="0"/>
          </a:endParaRPr>
        </a:p>
        <a:p>
          <a:r>
            <a:rPr lang="en-US" sz="2000" b="1">
              <a:solidFill>
                <a:schemeClr val="tx1"/>
              </a:solidFill>
              <a:effectLst/>
              <a:latin typeface="Times New Roman" pitchFamily="18" charset="0"/>
              <a:ea typeface="+mn-ea"/>
              <a:cs typeface="Times New Roman" pitchFamily="18" charset="0"/>
            </a:rPr>
            <a:t>Normalization </a:t>
          </a:r>
          <a:endParaRPr lang="en-US" sz="20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Whenever isotopic analyses are performed, reference materials must be included with the unknowns.  In general two ‘bracketing’ reference materials should be used for correcting purposes.  These reference materials ideally would be similar in chemical complexity to the unknowns but have very different isotopic compositions.  Using two such reference materials, you can generate two linear equations, one for each referenece material.  Since these linear equations will have the same slope and intercept, combining the two equations will generate a single linear equation that can be used to correct the unknowns.</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The linear equation is derived as follows:</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Slope (m):  m=[</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2-known]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2-measured]</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Intercept (b):  b=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[m*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Normalization equation:</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SA-COR  =  m*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SA-measured + b</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Where: </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the accepted delta value of reference material 1</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2-known = the accepted delta value of reference material 2</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 = the measured delta value of reference material 1</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2-measured = the measured delta value of reference material 2</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SA-measured = measured delta value of sample</a:t>
          </a:r>
          <a:endParaRPr lang="en-US" sz="1200" b="1">
            <a:solidFill>
              <a:schemeClr val="tx1"/>
            </a:solidFill>
            <a:effectLst/>
            <a:latin typeface="Times New Roman" pitchFamily="18" charset="0"/>
            <a:cs typeface="Times New Roman" pitchFamily="18" charset="0"/>
          </a:endParaRPr>
        </a:p>
        <a:p>
          <a:r>
            <a:rPr lang="el-GR" sz="1100" b="1">
              <a:solidFill>
                <a:schemeClr val="tx1"/>
              </a:solidFill>
              <a:effectLst/>
              <a:latin typeface="Times New Roman" pitchFamily="18" charset="0"/>
              <a:ea typeface="+mn-ea"/>
              <a:cs typeface="Times New Roman" pitchFamily="18" charset="0"/>
            </a:rPr>
            <a:t>δ</a:t>
          </a:r>
          <a:r>
            <a:rPr lang="en-US" sz="1100" b="1">
              <a:solidFill>
                <a:schemeClr val="tx1"/>
              </a:solidFill>
              <a:effectLst/>
              <a:latin typeface="Times New Roman" pitchFamily="18" charset="0"/>
              <a:ea typeface="+mn-ea"/>
              <a:cs typeface="Times New Roman" pitchFamily="18" charset="0"/>
            </a:rPr>
            <a:t>SA-COR = corrected delta value of sample</a:t>
          </a:r>
          <a:endParaRPr lang="en-US" sz="1200" b="1">
            <a:solidFill>
              <a:schemeClr val="tx1"/>
            </a:solidFill>
            <a:latin typeface="Times New Roman" pitchFamily="18" charset="0"/>
            <a:cs typeface="Times New Roman" pitchFamily="18" charset="0"/>
          </a:endParaRPr>
        </a:p>
      </xdr:txBody>
    </xdr:sp>
    <xdr:clientData/>
  </xdr:twoCellAnchor>
  <xdr:oneCellAnchor>
    <xdr:from>
      <xdr:col>0</xdr:col>
      <xdr:colOff>47625</xdr:colOff>
      <xdr:row>0</xdr:row>
      <xdr:rowOff>76199</xdr:rowOff>
    </xdr:from>
    <xdr:ext cx="9915525" cy="542925"/>
    <xdr:sp macro="" textlink="">
      <xdr:nvSpPr>
        <xdr:cNvPr id="9" name="TextBox 8"/>
        <xdr:cNvSpPr txBox="1"/>
      </xdr:nvSpPr>
      <xdr:spPr>
        <a:xfrm>
          <a:off x="47625" y="76199"/>
          <a:ext cx="9915525" cy="542925"/>
        </a:xfrm>
        <a:prstGeom prst="rect">
          <a:avLst/>
        </a:prstGeom>
        <a:solidFill>
          <a:srgbClr val="9A9779"/>
        </a:solidFill>
        <a:ln w="57150"/>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b="1" baseline="30000">
              <a:solidFill>
                <a:srgbClr val="8F2E00"/>
              </a:solidFill>
              <a:effectLst/>
              <a:latin typeface="+mn-lt"/>
              <a:ea typeface="+mn-ea"/>
              <a:cs typeface="+mn-cs"/>
            </a:rPr>
            <a:t>13</a:t>
          </a:r>
          <a:r>
            <a:rPr lang="en-US" sz="2400" b="1" baseline="0">
              <a:solidFill>
                <a:srgbClr val="8F2E00"/>
              </a:solidFill>
              <a:effectLst/>
              <a:latin typeface="+mn-lt"/>
              <a:ea typeface="+mn-ea"/>
              <a:cs typeface="+mn-cs"/>
            </a:rPr>
            <a:t>C and </a:t>
          </a:r>
          <a:r>
            <a:rPr lang="en-US" sz="2400" b="1" baseline="30000">
              <a:solidFill>
                <a:srgbClr val="8F2E00"/>
              </a:solidFill>
              <a:effectLst/>
              <a:latin typeface="+mn-lt"/>
              <a:ea typeface="+mn-ea"/>
              <a:cs typeface="+mn-cs"/>
            </a:rPr>
            <a:t>15</a:t>
          </a:r>
          <a:r>
            <a:rPr lang="en-US" sz="2400" b="1" baseline="0">
              <a:solidFill>
                <a:srgbClr val="8F2E00"/>
              </a:solidFill>
              <a:effectLst/>
              <a:latin typeface="+mn-lt"/>
              <a:ea typeface="+mn-ea"/>
              <a:cs typeface="+mn-cs"/>
            </a:rPr>
            <a:t>N analyses of solids</a:t>
          </a:r>
          <a:endParaRPr lang="en-US" sz="2400" baseline="0">
            <a:solidFill>
              <a:srgbClr val="8F2E00"/>
            </a:solidFill>
            <a:effectLst/>
          </a:endParaRPr>
        </a:p>
        <a:p>
          <a:endParaRPr lang="en-US" sz="1100"/>
        </a:p>
      </xdr:txBody>
    </xdr:sp>
    <xdr:clientData/>
  </xdr:oneCellAnchor>
  <xdr:twoCellAnchor editAs="oneCell">
    <xdr:from>
      <xdr:col>0</xdr:col>
      <xdr:colOff>114300</xdr:colOff>
      <xdr:row>52</xdr:row>
      <xdr:rowOff>104775</xdr:rowOff>
    </xdr:from>
    <xdr:to>
      <xdr:col>1</xdr:col>
      <xdr:colOff>4610100</xdr:colOff>
      <xdr:row>95</xdr:row>
      <xdr:rowOff>104775</xdr:rowOff>
    </xdr:to>
    <xdr:pic>
      <xdr:nvPicPr>
        <xdr:cNvPr id="77122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8562975"/>
          <a:ext cx="5105400" cy="7258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009-211%20run3%20Pendal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raigcook/Documents/Microsoft%20User%20Data/Office%202011%20AutoRecovery/Shikha/data/Documents%20and%20Settings/thermo/Desktop/EA%20Results/Clementz/2007-134/2007-134%20run%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sheetName val="Sorted"/>
      <sheetName val="Run 3"/>
    </sheetNames>
    <sheetDataSet>
      <sheetData sheetId="0" refreshError="1"/>
      <sheetData sheetId="1">
        <row r="1">
          <cell r="A1" t="str">
            <v>Time Code</v>
          </cell>
          <cell r="B1" t="str">
            <v>Line</v>
          </cell>
          <cell r="C1" t="str">
            <v>Identifier 1</v>
          </cell>
          <cell r="D1" t="str">
            <v>Amount</v>
          </cell>
          <cell r="E1" t="str">
            <v>Ampl  28</v>
          </cell>
          <cell r="F1" t="str">
            <v>d 15N/14N</v>
          </cell>
          <cell r="G1" t="str">
            <v>Ampl  44</v>
          </cell>
          <cell r="H1" t="str">
            <v>d 13C/12C</v>
          </cell>
        </row>
        <row r="2">
          <cell r="A2" t="str">
            <v>2009/11/09 15:03:44</v>
          </cell>
          <cell r="B2">
            <v>1</v>
          </cell>
          <cell r="C2" t="str">
            <v>UWSIF23 (Acetil)</v>
          </cell>
          <cell r="D2">
            <v>0.3826</v>
          </cell>
          <cell r="E2">
            <v>958</v>
          </cell>
          <cell r="F2">
            <v>-0.63500000000000001</v>
          </cell>
          <cell r="G2">
            <v>1663</v>
          </cell>
          <cell r="H2">
            <v>-22.216999999999999</v>
          </cell>
        </row>
        <row r="3">
          <cell r="A3" t="str">
            <v>2009/11/09 15:13:35</v>
          </cell>
          <cell r="B3">
            <v>2</v>
          </cell>
          <cell r="C3" t="str">
            <v>UWSIF23 (Acetil)</v>
          </cell>
          <cell r="D3">
            <v>0.47039999999999998</v>
          </cell>
          <cell r="E3">
            <v>1201</v>
          </cell>
          <cell r="F3">
            <v>-0.79800000000000004</v>
          </cell>
          <cell r="G3">
            <v>2090</v>
          </cell>
          <cell r="H3">
            <v>-22.678999999999998</v>
          </cell>
        </row>
        <row r="4">
          <cell r="A4" t="str">
            <v>2009/11/09 15:23:24</v>
          </cell>
          <cell r="B4">
            <v>3</v>
          </cell>
          <cell r="C4" t="str">
            <v>UWSIF23 (Acetil)</v>
          </cell>
          <cell r="D4">
            <v>0.55740000000000001</v>
          </cell>
          <cell r="E4">
            <v>1437</v>
          </cell>
          <cell r="F4">
            <v>-0.76800000000000002</v>
          </cell>
          <cell r="G4">
            <v>2481</v>
          </cell>
          <cell r="H4">
            <v>-22.765999999999998</v>
          </cell>
        </row>
        <row r="5">
          <cell r="A5" t="str">
            <v>2009/11/09 15:33:13</v>
          </cell>
          <cell r="B5">
            <v>4</v>
          </cell>
          <cell r="C5" t="str">
            <v>UWSIF23 (Acetil)</v>
          </cell>
          <cell r="D5">
            <v>0.65339999999999998</v>
          </cell>
          <cell r="E5">
            <v>1709</v>
          </cell>
          <cell r="F5">
            <v>-0.80400000000000005</v>
          </cell>
          <cell r="G5">
            <v>2931</v>
          </cell>
          <cell r="H5">
            <v>-22.809000000000001</v>
          </cell>
        </row>
        <row r="6">
          <cell r="A6" t="str">
            <v>2009/11/09 15:43:03</v>
          </cell>
          <cell r="B6">
            <v>5</v>
          </cell>
          <cell r="C6" t="str">
            <v>UWSIF23 (Acetil)</v>
          </cell>
          <cell r="D6">
            <v>0.78690000000000004</v>
          </cell>
          <cell r="E6">
            <v>2056</v>
          </cell>
          <cell r="F6">
            <v>-0.80400000000000005</v>
          </cell>
          <cell r="G6">
            <v>3493</v>
          </cell>
          <cell r="H6">
            <v>-22.846</v>
          </cell>
        </row>
        <row r="7">
          <cell r="A7" t="str">
            <v>2009/11/09 15:52:52</v>
          </cell>
          <cell r="B7">
            <v>6</v>
          </cell>
          <cell r="C7" t="str">
            <v>check std</v>
          </cell>
          <cell r="D7">
            <v>2.0230999999999999</v>
          </cell>
          <cell r="E7">
            <v>1671</v>
          </cell>
          <cell r="F7">
            <v>0.39100000000000001</v>
          </cell>
          <cell r="G7">
            <v>5217</v>
          </cell>
          <cell r="H7">
            <v>-16.577000000000002</v>
          </cell>
        </row>
        <row r="8">
          <cell r="A8" t="str">
            <v>2009/11/09 16:02:41</v>
          </cell>
          <cell r="B8">
            <v>7</v>
          </cell>
          <cell r="C8" t="str">
            <v>UWSIF11 (Peptone)</v>
          </cell>
          <cell r="D8">
            <v>0.54169999999999996</v>
          </cell>
          <cell r="E8">
            <v>2093</v>
          </cell>
          <cell r="F8">
            <v>5.4989999999999997</v>
          </cell>
          <cell r="G8">
            <v>1515</v>
          </cell>
          <cell r="H8">
            <v>-4.0549999999999997</v>
          </cell>
        </row>
        <row r="9">
          <cell r="A9" t="str">
            <v>2009/11/09 16:12:31</v>
          </cell>
          <cell r="B9">
            <v>8</v>
          </cell>
          <cell r="C9" t="str">
            <v>UWSIF11 (Peptone)</v>
          </cell>
          <cell r="D9">
            <v>0.53879999999999995</v>
          </cell>
          <cell r="E9">
            <v>2069</v>
          </cell>
          <cell r="F9">
            <v>5.4779999999999998</v>
          </cell>
          <cell r="G9">
            <v>1501</v>
          </cell>
          <cell r="H9">
            <v>-4.0759999999999996</v>
          </cell>
        </row>
        <row r="10">
          <cell r="A10" t="str">
            <v>2009/11/09 16:22:20</v>
          </cell>
          <cell r="B10">
            <v>9</v>
          </cell>
          <cell r="C10" t="str">
            <v>STCO 5 083109</v>
          </cell>
          <cell r="D10">
            <v>49.811169999999997</v>
          </cell>
          <cell r="E10">
            <v>2872</v>
          </cell>
          <cell r="F10">
            <v>5.5149999999999997</v>
          </cell>
          <cell r="G10">
            <v>6905</v>
          </cell>
          <cell r="H10">
            <v>-10.366</v>
          </cell>
        </row>
        <row r="11">
          <cell r="A11" t="str">
            <v>2009/11/09 16:32:09</v>
          </cell>
          <cell r="B11">
            <v>10</v>
          </cell>
          <cell r="C11" t="str">
            <v>soil 1  083109</v>
          </cell>
          <cell r="D11">
            <v>49.160600000000002</v>
          </cell>
          <cell r="E11">
            <v>3780</v>
          </cell>
          <cell r="F11">
            <v>5.8310000000000004</v>
          </cell>
          <cell r="G11">
            <v>8631</v>
          </cell>
          <cell r="H11">
            <v>-9.4540000000000006</v>
          </cell>
        </row>
        <row r="12">
          <cell r="A12" t="str">
            <v>2009/11/09 16:41:59</v>
          </cell>
          <cell r="B12">
            <v>11</v>
          </cell>
          <cell r="C12" t="str">
            <v>soil 2  083109</v>
          </cell>
          <cell r="D12">
            <v>49.7119</v>
          </cell>
          <cell r="E12">
            <v>2998</v>
          </cell>
          <cell r="F12">
            <v>5.6890000000000001</v>
          </cell>
          <cell r="G12">
            <v>7495</v>
          </cell>
          <cell r="H12">
            <v>-9.1489999999999991</v>
          </cell>
        </row>
        <row r="13">
          <cell r="A13" t="str">
            <v>2009/11/09 16:51:48</v>
          </cell>
          <cell r="B13">
            <v>12</v>
          </cell>
          <cell r="C13" t="str">
            <v>STCO 4  083109</v>
          </cell>
          <cell r="D13">
            <v>49.6648</v>
          </cell>
          <cell r="E13">
            <v>2796</v>
          </cell>
          <cell r="F13">
            <v>5.84</v>
          </cell>
          <cell r="G13">
            <v>6717</v>
          </cell>
          <cell r="H13">
            <v>-9.6880000000000006</v>
          </cell>
        </row>
        <row r="14">
          <cell r="A14" t="str">
            <v>2009/11/09 17:01:37</v>
          </cell>
          <cell r="B14">
            <v>13</v>
          </cell>
          <cell r="C14" t="str">
            <v>1</v>
          </cell>
          <cell r="D14">
            <v>19.974299999999999</v>
          </cell>
          <cell r="E14">
            <v>1627</v>
          </cell>
          <cell r="F14">
            <v>2.42</v>
          </cell>
          <cell r="G14">
            <v>4089</v>
          </cell>
          <cell r="H14">
            <v>-12.715</v>
          </cell>
        </row>
        <row r="15">
          <cell r="A15" t="str">
            <v>2009/11/09 17:11:27</v>
          </cell>
          <cell r="B15">
            <v>14</v>
          </cell>
          <cell r="C15" t="str">
            <v>2</v>
          </cell>
          <cell r="D15">
            <v>19.4358</v>
          </cell>
          <cell r="E15">
            <v>1685</v>
          </cell>
          <cell r="F15">
            <v>3.5630000000000002</v>
          </cell>
          <cell r="G15">
            <v>4171</v>
          </cell>
          <cell r="H15">
            <v>-12.987</v>
          </cell>
        </row>
        <row r="16">
          <cell r="A16" t="str">
            <v>2009/11/09 17:21:17</v>
          </cell>
          <cell r="B16">
            <v>15</v>
          </cell>
          <cell r="C16" t="str">
            <v>3</v>
          </cell>
          <cell r="D16">
            <v>20.4084</v>
          </cell>
          <cell r="E16">
            <v>1774</v>
          </cell>
          <cell r="F16">
            <v>3.411</v>
          </cell>
          <cell r="G16">
            <v>4326</v>
          </cell>
          <cell r="H16">
            <v>-12.984999999999999</v>
          </cell>
        </row>
        <row r="17">
          <cell r="A17" t="str">
            <v>2009/11/09 17:31:06</v>
          </cell>
          <cell r="B17">
            <v>16</v>
          </cell>
          <cell r="C17" t="str">
            <v>4</v>
          </cell>
          <cell r="D17">
            <v>19.599799999999998</v>
          </cell>
          <cell r="E17">
            <v>1667</v>
          </cell>
          <cell r="F17">
            <v>2.742</v>
          </cell>
          <cell r="G17">
            <v>3957</v>
          </cell>
          <cell r="H17">
            <v>-12.422000000000001</v>
          </cell>
        </row>
        <row r="18">
          <cell r="A18" t="str">
            <v>2009/11/09 17:40:56</v>
          </cell>
          <cell r="B18">
            <v>17</v>
          </cell>
          <cell r="C18" t="str">
            <v>5</v>
          </cell>
          <cell r="D18">
            <v>19.168500000000002</v>
          </cell>
          <cell r="E18">
            <v>1375</v>
          </cell>
          <cell r="F18">
            <v>2.706</v>
          </cell>
          <cell r="G18">
            <v>3328</v>
          </cell>
          <cell r="H18">
            <v>-12.673999999999999</v>
          </cell>
        </row>
        <row r="19">
          <cell r="A19" t="str">
            <v>2009/11/09 17:50:45</v>
          </cell>
          <cell r="B19">
            <v>18</v>
          </cell>
          <cell r="C19" t="str">
            <v>6</v>
          </cell>
          <cell r="D19">
            <v>19.373000000000001</v>
          </cell>
          <cell r="E19">
            <v>1246</v>
          </cell>
          <cell r="F19">
            <v>3.22</v>
          </cell>
          <cell r="G19">
            <v>2983</v>
          </cell>
          <cell r="H19">
            <v>-12.260999999999999</v>
          </cell>
        </row>
        <row r="20">
          <cell r="A20" t="str">
            <v>2009/11/09 18:00:35</v>
          </cell>
          <cell r="B20">
            <v>19</v>
          </cell>
          <cell r="C20" t="str">
            <v>7</v>
          </cell>
          <cell r="D20">
            <v>19.563400000000001</v>
          </cell>
          <cell r="E20">
            <v>1189</v>
          </cell>
          <cell r="F20">
            <v>3.3769999999999998</v>
          </cell>
          <cell r="G20">
            <v>2867</v>
          </cell>
          <cell r="H20">
            <v>-12.807</v>
          </cell>
        </row>
        <row r="21">
          <cell r="A21" t="str">
            <v>2009/11/09 18:10:24</v>
          </cell>
          <cell r="B21">
            <v>20</v>
          </cell>
          <cell r="C21" t="str">
            <v>8</v>
          </cell>
          <cell r="D21">
            <v>19.379300000000001</v>
          </cell>
          <cell r="E21">
            <v>858</v>
          </cell>
          <cell r="F21">
            <v>3.0249999999999999</v>
          </cell>
          <cell r="G21">
            <v>2028</v>
          </cell>
          <cell r="H21">
            <v>-13.271000000000001</v>
          </cell>
        </row>
        <row r="22">
          <cell r="A22" t="str">
            <v>2009/11/09 18:20:15</v>
          </cell>
          <cell r="B22">
            <v>21</v>
          </cell>
          <cell r="C22" t="str">
            <v>17</v>
          </cell>
          <cell r="D22">
            <v>5.6624999999999996</v>
          </cell>
          <cell r="E22">
            <v>1621</v>
          </cell>
          <cell r="F22">
            <v>7.2679999999999998</v>
          </cell>
          <cell r="G22">
            <v>11351</v>
          </cell>
          <cell r="H22">
            <v>-16.035</v>
          </cell>
        </row>
        <row r="23">
          <cell r="A23" t="str">
            <v>2009/11/09 18:30:04</v>
          </cell>
          <cell r="B23">
            <v>22</v>
          </cell>
          <cell r="C23" t="str">
            <v>17</v>
          </cell>
          <cell r="D23">
            <v>5.9157999999999999</v>
          </cell>
          <cell r="E23">
            <v>1692</v>
          </cell>
          <cell r="F23">
            <v>7.0069999999999997</v>
          </cell>
          <cell r="G23">
            <v>11894</v>
          </cell>
          <cell r="H23">
            <v>-16.134</v>
          </cell>
        </row>
        <row r="24">
          <cell r="A24" t="str">
            <v>2009/11/09 18:39:54</v>
          </cell>
          <cell r="B24">
            <v>23</v>
          </cell>
          <cell r="C24" t="str">
            <v>18</v>
          </cell>
          <cell r="D24">
            <v>5.0933000000000002</v>
          </cell>
          <cell r="E24">
            <v>2067</v>
          </cell>
          <cell r="F24">
            <v>14.468</v>
          </cell>
          <cell r="G24">
            <v>12166</v>
          </cell>
          <cell r="H24">
            <v>-17.242000000000001</v>
          </cell>
        </row>
        <row r="25">
          <cell r="A25" t="str">
            <v>2009/11/09 18:49:44</v>
          </cell>
          <cell r="B25">
            <v>24</v>
          </cell>
          <cell r="C25" t="str">
            <v>18</v>
          </cell>
          <cell r="D25">
            <v>6.0076999999999998</v>
          </cell>
          <cell r="E25">
            <v>2492</v>
          </cell>
          <cell r="F25">
            <v>14.6</v>
          </cell>
          <cell r="G25">
            <v>13574</v>
          </cell>
          <cell r="H25">
            <v>-17.186</v>
          </cell>
        </row>
        <row r="26">
          <cell r="A26" t="str">
            <v>2009/11/09 18:59:33</v>
          </cell>
          <cell r="B26">
            <v>25</v>
          </cell>
          <cell r="C26" t="str">
            <v>19</v>
          </cell>
          <cell r="D26">
            <v>5.8811</v>
          </cell>
          <cell r="E26">
            <v>1667</v>
          </cell>
          <cell r="F26">
            <v>5.5019999999999998</v>
          </cell>
          <cell r="G26">
            <v>7684</v>
          </cell>
          <cell r="H26">
            <v>-15.657</v>
          </cell>
        </row>
        <row r="27">
          <cell r="A27" t="str">
            <v>2009/11/09 19:09:23</v>
          </cell>
          <cell r="B27">
            <v>26</v>
          </cell>
          <cell r="C27" t="str">
            <v>19</v>
          </cell>
          <cell r="D27">
            <v>5.9448999999999996</v>
          </cell>
          <cell r="E27">
            <v>1685</v>
          </cell>
          <cell r="F27">
            <v>5.4610000000000003</v>
          </cell>
          <cell r="G27">
            <v>7822</v>
          </cell>
          <cell r="H27">
            <v>-15.673999999999999</v>
          </cell>
        </row>
        <row r="28">
          <cell r="A28" t="str">
            <v>2009/11/09 19:19:13</v>
          </cell>
          <cell r="B28">
            <v>27</v>
          </cell>
          <cell r="C28" t="str">
            <v>20</v>
          </cell>
          <cell r="D28">
            <v>5.7079000000000004</v>
          </cell>
          <cell r="E28">
            <v>2032</v>
          </cell>
          <cell r="F28">
            <v>11.41</v>
          </cell>
          <cell r="G28">
            <v>13347</v>
          </cell>
          <cell r="H28">
            <v>-16.748000000000001</v>
          </cell>
        </row>
        <row r="29">
          <cell r="A29" t="str">
            <v>2009/11/09 19:29:02</v>
          </cell>
          <cell r="B29">
            <v>28</v>
          </cell>
          <cell r="C29" t="str">
            <v>20</v>
          </cell>
          <cell r="D29">
            <v>5.2324000000000002</v>
          </cell>
          <cell r="E29">
            <v>1710</v>
          </cell>
          <cell r="F29">
            <v>11.532</v>
          </cell>
          <cell r="G29">
            <v>12199</v>
          </cell>
          <cell r="H29">
            <v>-16.702000000000002</v>
          </cell>
        </row>
        <row r="30">
          <cell r="A30" t="str">
            <v>2009/11/09 19:38:52</v>
          </cell>
          <cell r="B30">
            <v>29</v>
          </cell>
          <cell r="C30" t="str">
            <v>21</v>
          </cell>
          <cell r="D30">
            <v>5.9977</v>
          </cell>
          <cell r="E30">
            <v>1749</v>
          </cell>
          <cell r="F30">
            <v>4.5049999999999999</v>
          </cell>
          <cell r="G30">
            <v>14100</v>
          </cell>
          <cell r="H30">
            <v>-16.969000000000001</v>
          </cell>
        </row>
        <row r="31">
          <cell r="A31" t="str">
            <v>2009/11/09 19:48:42</v>
          </cell>
          <cell r="B31">
            <v>30</v>
          </cell>
          <cell r="C31" t="str">
            <v>21</v>
          </cell>
          <cell r="D31">
            <v>5.9858000000000002</v>
          </cell>
          <cell r="E31">
            <v>1755</v>
          </cell>
          <cell r="F31">
            <v>4.4180000000000001</v>
          </cell>
          <cell r="G31">
            <v>13989</v>
          </cell>
          <cell r="H31">
            <v>-17</v>
          </cell>
        </row>
        <row r="32">
          <cell r="A32" t="str">
            <v>2009/11/09 19:58:32</v>
          </cell>
          <cell r="B32">
            <v>31</v>
          </cell>
          <cell r="C32" t="str">
            <v>22</v>
          </cell>
          <cell r="D32">
            <v>5.8524000000000003</v>
          </cell>
          <cell r="E32">
            <v>2440</v>
          </cell>
          <cell r="F32">
            <v>15.568</v>
          </cell>
          <cell r="G32">
            <v>14653</v>
          </cell>
          <cell r="H32">
            <v>-17.2</v>
          </cell>
        </row>
        <row r="33">
          <cell r="A33" t="str">
            <v>2009/11/09 20:08:21</v>
          </cell>
          <cell r="B33">
            <v>32</v>
          </cell>
          <cell r="C33" t="str">
            <v>22</v>
          </cell>
          <cell r="D33">
            <v>5.8087</v>
          </cell>
          <cell r="E33">
            <v>2407</v>
          </cell>
          <cell r="F33">
            <v>15.5</v>
          </cell>
          <cell r="G33">
            <v>14499</v>
          </cell>
          <cell r="H33">
            <v>-17.236999999999998</v>
          </cell>
        </row>
        <row r="34">
          <cell r="A34" t="str">
            <v>2009/11/09 20:18:11</v>
          </cell>
          <cell r="B34">
            <v>33</v>
          </cell>
          <cell r="C34" t="str">
            <v>23</v>
          </cell>
          <cell r="D34">
            <v>5.9569999999999999</v>
          </cell>
          <cell r="E34">
            <v>2698</v>
          </cell>
          <cell r="F34">
            <v>11.904</v>
          </cell>
          <cell r="G34">
            <v>14521</v>
          </cell>
          <cell r="H34">
            <v>-16.417999999999999</v>
          </cell>
        </row>
        <row r="35">
          <cell r="A35" t="str">
            <v>2009/11/09 20:28:01</v>
          </cell>
          <cell r="B35">
            <v>34</v>
          </cell>
          <cell r="C35" t="str">
            <v>23</v>
          </cell>
          <cell r="D35">
            <v>5.6947000000000001</v>
          </cell>
          <cell r="E35">
            <v>2393</v>
          </cell>
          <cell r="F35">
            <v>11.835000000000001</v>
          </cell>
          <cell r="G35">
            <v>13914</v>
          </cell>
          <cell r="H35">
            <v>-16.446999999999999</v>
          </cell>
        </row>
        <row r="36">
          <cell r="A36" t="str">
            <v>2009/11/09 20:37:51</v>
          </cell>
          <cell r="B36">
            <v>35</v>
          </cell>
          <cell r="C36" t="str">
            <v>24</v>
          </cell>
          <cell r="D36">
            <v>5.3109000000000002</v>
          </cell>
          <cell r="E36">
            <v>1470</v>
          </cell>
          <cell r="F36">
            <v>5.992</v>
          </cell>
          <cell r="G36">
            <v>13124</v>
          </cell>
          <cell r="H36">
            <v>-16.704999999999998</v>
          </cell>
        </row>
        <row r="37">
          <cell r="A37" t="str">
            <v>2009/11/09 20:47:41</v>
          </cell>
          <cell r="B37">
            <v>36</v>
          </cell>
          <cell r="C37" t="str">
            <v>24</v>
          </cell>
          <cell r="D37">
            <v>5.9813999999999998</v>
          </cell>
          <cell r="E37">
            <v>1711</v>
          </cell>
          <cell r="F37">
            <v>5.7329999999999997</v>
          </cell>
          <cell r="G37">
            <v>14472</v>
          </cell>
          <cell r="H37">
            <v>-16.803999999999998</v>
          </cell>
        </row>
        <row r="38">
          <cell r="A38" t="str">
            <v>2009/11/09 20:57:31</v>
          </cell>
          <cell r="B38">
            <v>37</v>
          </cell>
          <cell r="C38" t="str">
            <v>25</v>
          </cell>
          <cell r="D38">
            <v>5.3117999999999999</v>
          </cell>
          <cell r="E38">
            <v>2512</v>
          </cell>
          <cell r="F38">
            <v>14.609</v>
          </cell>
          <cell r="G38">
            <v>13777</v>
          </cell>
          <cell r="H38">
            <v>-17.027999999999999</v>
          </cell>
        </row>
        <row r="39">
          <cell r="A39" t="str">
            <v>2009/11/09 21:07:21</v>
          </cell>
          <cell r="B39">
            <v>38</v>
          </cell>
          <cell r="C39" t="str">
            <v>25</v>
          </cell>
          <cell r="D39">
            <v>5.4798999999999998</v>
          </cell>
          <cell r="E39">
            <v>2550</v>
          </cell>
          <cell r="F39">
            <v>14.651999999999999</v>
          </cell>
          <cell r="G39">
            <v>14189</v>
          </cell>
          <cell r="H39">
            <v>-17.103000000000002</v>
          </cell>
        </row>
        <row r="40">
          <cell r="A40" t="str">
            <v>2009/11/09 21:17:11</v>
          </cell>
          <cell r="B40">
            <v>39</v>
          </cell>
          <cell r="C40" t="str">
            <v>26</v>
          </cell>
          <cell r="D40">
            <v>5.4644000000000004</v>
          </cell>
          <cell r="E40">
            <v>2965</v>
          </cell>
          <cell r="F40">
            <v>16.434999999999999</v>
          </cell>
          <cell r="G40">
            <v>14502</v>
          </cell>
          <cell r="H40">
            <v>-16.798999999999999</v>
          </cell>
        </row>
        <row r="41">
          <cell r="A41" t="str">
            <v>2009/11/09 21:27:01</v>
          </cell>
          <cell r="B41">
            <v>40</v>
          </cell>
          <cell r="C41" t="str">
            <v>26</v>
          </cell>
          <cell r="D41">
            <v>5.6910999999999996</v>
          </cell>
          <cell r="E41">
            <v>3003</v>
          </cell>
          <cell r="F41">
            <v>16.120999999999999</v>
          </cell>
          <cell r="G41">
            <v>14877</v>
          </cell>
          <cell r="H41">
            <v>-16.792000000000002</v>
          </cell>
        </row>
        <row r="42">
          <cell r="A42" t="str">
            <v>2009/11/09 21:36:51</v>
          </cell>
          <cell r="B42">
            <v>41</v>
          </cell>
          <cell r="C42" t="str">
            <v>27</v>
          </cell>
          <cell r="D42">
            <v>5.6599000000000004</v>
          </cell>
          <cell r="E42">
            <v>2364</v>
          </cell>
          <cell r="F42">
            <v>3.7759999999999998</v>
          </cell>
          <cell r="G42">
            <v>14844</v>
          </cell>
          <cell r="H42">
            <v>-16.690999999999999</v>
          </cell>
        </row>
        <row r="43">
          <cell r="A43" t="str">
            <v>2009/11/09 21:46:41</v>
          </cell>
          <cell r="B43">
            <v>42</v>
          </cell>
          <cell r="C43" t="str">
            <v>27</v>
          </cell>
          <cell r="D43">
            <v>5.9730999999999996</v>
          </cell>
          <cell r="E43">
            <v>2253</v>
          </cell>
          <cell r="F43">
            <v>3.5859999999999999</v>
          </cell>
          <cell r="G43">
            <v>15039</v>
          </cell>
          <cell r="H43">
            <v>-16.748999999999999</v>
          </cell>
        </row>
        <row r="44">
          <cell r="A44" t="str">
            <v>2009/11/09 21:56:31</v>
          </cell>
          <cell r="B44">
            <v>43</v>
          </cell>
          <cell r="C44" t="str">
            <v>28</v>
          </cell>
          <cell r="D44">
            <v>5.9329999999999998</v>
          </cell>
          <cell r="E44">
            <v>3264</v>
          </cell>
          <cell r="F44">
            <v>4.1159999999999997</v>
          </cell>
          <cell r="G44">
            <v>14138</v>
          </cell>
          <cell r="H44">
            <v>-16.402000000000001</v>
          </cell>
        </row>
        <row r="45">
          <cell r="A45" t="str">
            <v>2009/11/09 22:06:21</v>
          </cell>
          <cell r="B45">
            <v>44</v>
          </cell>
          <cell r="C45" t="str">
            <v>28</v>
          </cell>
          <cell r="D45">
            <v>5.851</v>
          </cell>
          <cell r="E45">
            <v>3259</v>
          </cell>
          <cell r="F45">
            <v>4.0949999999999998</v>
          </cell>
          <cell r="G45">
            <v>14198</v>
          </cell>
          <cell r="H45">
            <v>-16.431999999999999</v>
          </cell>
        </row>
        <row r="46">
          <cell r="A46" t="str">
            <v>2009/11/09 22:16:11</v>
          </cell>
          <cell r="B46">
            <v>45</v>
          </cell>
          <cell r="C46" t="str">
            <v>UWSIF23 (Acetil)</v>
          </cell>
          <cell r="D46">
            <v>0.629</v>
          </cell>
          <cell r="E46">
            <v>1912</v>
          </cell>
          <cell r="F46">
            <v>-0.623</v>
          </cell>
          <cell r="G46">
            <v>3341</v>
          </cell>
          <cell r="H46">
            <v>-22.844000000000001</v>
          </cell>
        </row>
        <row r="47">
          <cell r="A47" t="str">
            <v>2009/11/09 22:26:01</v>
          </cell>
          <cell r="B47">
            <v>46</v>
          </cell>
          <cell r="C47" t="str">
            <v>UWSIF23 (Acetil)</v>
          </cell>
          <cell r="D47">
            <v>0.6391</v>
          </cell>
          <cell r="E47">
            <v>1926</v>
          </cell>
          <cell r="F47">
            <v>-0.72199999999999998</v>
          </cell>
          <cell r="G47">
            <v>3368</v>
          </cell>
          <cell r="H47">
            <v>-22.864999999999998</v>
          </cell>
        </row>
        <row r="48">
          <cell r="A48" t="str">
            <v>2009/11/09 22:35:51</v>
          </cell>
          <cell r="B48">
            <v>47</v>
          </cell>
          <cell r="C48" t="str">
            <v>check std</v>
          </cell>
          <cell r="D48">
            <v>2.0644999999999998</v>
          </cell>
          <cell r="E48">
            <v>2000</v>
          </cell>
          <cell r="F48">
            <v>0.46200000000000002</v>
          </cell>
          <cell r="G48">
            <v>6368</v>
          </cell>
          <cell r="H48">
            <v>-16.55</v>
          </cell>
        </row>
        <row r="49">
          <cell r="A49" t="str">
            <v>2009/11/09 22:45:42</v>
          </cell>
          <cell r="B49">
            <v>48</v>
          </cell>
          <cell r="C49" t="str">
            <v>UWSIF11 (Peptone)</v>
          </cell>
          <cell r="D49">
            <v>0.53410000000000002</v>
          </cell>
          <cell r="E49">
            <v>2404</v>
          </cell>
          <cell r="F49">
            <v>5.5510000000000002</v>
          </cell>
          <cell r="G49">
            <v>1765</v>
          </cell>
          <cell r="H49">
            <v>-4.1390000000000002</v>
          </cell>
        </row>
        <row r="50">
          <cell r="A50" t="str">
            <v>2009/11/09 22:55:31</v>
          </cell>
          <cell r="B50">
            <v>49</v>
          </cell>
          <cell r="C50" t="str">
            <v>UWSIF11 (Peptone)</v>
          </cell>
          <cell r="D50">
            <v>0.58589999999999998</v>
          </cell>
          <cell r="E50">
            <v>2691</v>
          </cell>
          <cell r="F50">
            <v>5.4770000000000003</v>
          </cell>
          <cell r="G50">
            <v>1957</v>
          </cell>
          <cell r="H50">
            <v>-4.149</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onal"/>
      <sheetName val="Sorted"/>
      <sheetName val="run 2"/>
      <sheetName val="Original 1"/>
    </sheetNames>
    <sheetDataSet>
      <sheetData sheetId="0" refreshError="1">
        <row r="1">
          <cell r="A1" t="str">
            <v>Line</v>
          </cell>
          <cell r="B1" t="str">
            <v>Identifier 1</v>
          </cell>
          <cell r="C1" t="str">
            <v>Amount</v>
          </cell>
          <cell r="D1" t="str">
            <v>Peak Nr</v>
          </cell>
          <cell r="E1" t="str">
            <v>Ampl  28</v>
          </cell>
          <cell r="F1" t="str">
            <v>d 15N/14N</v>
          </cell>
          <cell r="G1" t="str">
            <v>Ampl  44</v>
          </cell>
          <cell r="H1" t="str">
            <v>d 13C/12C</v>
          </cell>
        </row>
        <row r="2">
          <cell r="A2">
            <v>1</v>
          </cell>
          <cell r="B2" t="str">
            <v>std(Acetil)</v>
          </cell>
          <cell r="C2">
            <v>0.2959</v>
          </cell>
          <cell r="D2">
            <v>1</v>
          </cell>
          <cell r="E2">
            <v>1424</v>
          </cell>
          <cell r="F2">
            <v>-0.25</v>
          </cell>
        </row>
        <row r="3">
          <cell r="A3">
            <v>1</v>
          </cell>
          <cell r="B3" t="str">
            <v>std(Acetil)</v>
          </cell>
          <cell r="C3">
            <v>0.2959</v>
          </cell>
          <cell r="D3">
            <v>2</v>
          </cell>
          <cell r="E3">
            <v>1424</v>
          </cell>
          <cell r="F3">
            <v>0</v>
          </cell>
        </row>
        <row r="4">
          <cell r="A4">
            <v>1</v>
          </cell>
          <cell r="B4" t="str">
            <v>std(Acetil)</v>
          </cell>
          <cell r="C4">
            <v>0.2959</v>
          </cell>
          <cell r="D4">
            <v>3</v>
          </cell>
          <cell r="E4">
            <v>864</v>
          </cell>
          <cell r="F4">
            <v>0.27900000000000003</v>
          </cell>
        </row>
        <row r="5">
          <cell r="A5">
            <v>1</v>
          </cell>
          <cell r="B5" t="str">
            <v>std(Acetil)</v>
          </cell>
          <cell r="C5">
            <v>0.2959</v>
          </cell>
          <cell r="D5">
            <v>4</v>
          </cell>
          <cell r="G5">
            <v>1854</v>
          </cell>
          <cell r="H5">
            <v>-19.085999999999999</v>
          </cell>
        </row>
        <row r="6">
          <cell r="A6">
            <v>1</v>
          </cell>
          <cell r="B6" t="str">
            <v>std(Acetil)</v>
          </cell>
          <cell r="C6">
            <v>0.2959</v>
          </cell>
          <cell r="D6">
            <v>5</v>
          </cell>
          <cell r="G6">
            <v>3287</v>
          </cell>
          <cell r="H6">
            <v>6.9000000000000006E-2</v>
          </cell>
        </row>
        <row r="7">
          <cell r="A7">
            <v>1</v>
          </cell>
          <cell r="B7" t="str">
            <v>std(Acetil)</v>
          </cell>
          <cell r="C7">
            <v>0.2959</v>
          </cell>
          <cell r="D7">
            <v>6</v>
          </cell>
          <cell r="G7">
            <v>3266</v>
          </cell>
          <cell r="H7">
            <v>0</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mailto:cmacdon1@uwyo.edu" TargetMode="External"/><Relationship Id="rId2" Type="http://schemas.openxmlformats.org/officeDocument/2006/relationships/hyperlink" Target="mailto:ccook21@uwyo.edu" TargetMode="External"/><Relationship Id="rId1" Type="http://schemas.openxmlformats.org/officeDocument/2006/relationships/hyperlink" Target="mailto:dgw@uwyo.edu" TargetMode="External"/><Relationship Id="rId5" Type="http://schemas.openxmlformats.org/officeDocument/2006/relationships/hyperlink" Target="mailto:uwyosif@uwyo.edu" TargetMode="External"/><Relationship Id="rId4" Type="http://schemas.openxmlformats.org/officeDocument/2006/relationships/hyperlink" Target="mailto:cmacdon1@uwyo.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6B0300"/>
  </sheetPr>
  <dimension ref="A14:AA135"/>
  <sheetViews>
    <sheetView topLeftCell="A118" workbookViewId="0">
      <selection activeCell="F142" sqref="F142"/>
    </sheetView>
  </sheetViews>
  <sheetFormatPr defaultColWidth="8.85546875" defaultRowHeight="15" x14ac:dyDescent="0.2"/>
  <cols>
    <col min="1" max="1" width="22.28515625" style="2" customWidth="1"/>
    <col min="2" max="2" width="23.42578125" style="2" customWidth="1"/>
    <col min="3" max="3" width="10.7109375" style="2" customWidth="1"/>
    <col min="4" max="4" width="10.42578125" style="2" customWidth="1"/>
    <col min="5" max="5" width="11" style="2" customWidth="1"/>
    <col min="6" max="6" width="21.7109375" style="2" customWidth="1"/>
    <col min="7" max="7" width="13.7109375" style="2" customWidth="1"/>
    <col min="8" max="9" width="12" style="2" customWidth="1"/>
    <col min="10" max="10" width="17.28515625" customWidth="1"/>
  </cols>
  <sheetData>
    <row r="14" spans="1:10" ht="15.75" thickBot="1" x14ac:dyDescent="0.25"/>
    <row r="15" spans="1:10" ht="25.5" customHeight="1" thickTop="1" thickBot="1" x14ac:dyDescent="0.3">
      <c r="A15" s="158"/>
      <c r="B15" s="158"/>
      <c r="C15" s="159"/>
      <c r="D15" s="159"/>
      <c r="E15" s="342" t="s">
        <v>85</v>
      </c>
      <c r="F15" s="343"/>
      <c r="G15" s="160"/>
      <c r="H15" s="161"/>
      <c r="I15" s="161"/>
      <c r="J15" s="161"/>
    </row>
    <row r="16" spans="1:10" ht="18" customHeight="1" thickBot="1" x14ac:dyDescent="0.35">
      <c r="A16" s="114"/>
      <c r="B16" s="114"/>
      <c r="C16" s="115"/>
      <c r="D16" s="115"/>
      <c r="E16" s="360" t="s">
        <v>884</v>
      </c>
      <c r="F16" s="361"/>
      <c r="G16" s="116"/>
      <c r="H16" s="117"/>
      <c r="I16" s="117"/>
      <c r="J16" s="117"/>
    </row>
    <row r="17" spans="1:10" ht="18" customHeight="1" x14ac:dyDescent="0.25">
      <c r="A17" s="114"/>
      <c r="B17" s="115"/>
      <c r="C17" s="147" t="s">
        <v>20</v>
      </c>
      <c r="D17" s="114" t="s">
        <v>95</v>
      </c>
      <c r="E17" s="114"/>
      <c r="F17" s="118"/>
      <c r="G17" s="119"/>
      <c r="H17" s="116"/>
      <c r="I17" s="116"/>
      <c r="J17" s="116"/>
    </row>
    <row r="18" spans="1:10" ht="18" customHeight="1" x14ac:dyDescent="0.25">
      <c r="A18" s="114"/>
      <c r="B18" s="115"/>
      <c r="C18" s="147" t="s">
        <v>94</v>
      </c>
      <c r="D18" s="114" t="s">
        <v>886</v>
      </c>
      <c r="E18" s="114"/>
      <c r="F18" s="118"/>
      <c r="G18" s="119"/>
      <c r="H18" s="116"/>
      <c r="I18" s="116"/>
      <c r="J18" s="116"/>
    </row>
    <row r="19" spans="1:10" ht="18" customHeight="1" x14ac:dyDescent="0.25">
      <c r="A19" s="114"/>
      <c r="B19" s="115"/>
      <c r="C19" s="147" t="s">
        <v>6</v>
      </c>
      <c r="D19" s="120" t="s">
        <v>96</v>
      </c>
      <c r="E19" s="114"/>
      <c r="F19" s="118"/>
      <c r="G19" s="119"/>
      <c r="H19" s="116"/>
      <c r="I19" s="116"/>
      <c r="J19" s="116"/>
    </row>
    <row r="20" spans="1:10" ht="18" customHeight="1" x14ac:dyDescent="0.25">
      <c r="A20" s="114"/>
      <c r="B20" s="115"/>
      <c r="C20" s="147" t="s">
        <v>19</v>
      </c>
      <c r="D20" s="121" t="s">
        <v>115</v>
      </c>
      <c r="E20" s="121"/>
      <c r="F20" s="122"/>
      <c r="G20" s="119"/>
      <c r="H20" s="116"/>
      <c r="I20" s="116"/>
      <c r="J20" s="116"/>
    </row>
    <row r="21" spans="1:10" ht="18" customHeight="1" x14ac:dyDescent="0.25">
      <c r="A21" s="114"/>
      <c r="B21" s="115"/>
      <c r="C21" s="147" t="s">
        <v>110</v>
      </c>
      <c r="D21" s="114" t="s">
        <v>881</v>
      </c>
      <c r="E21" s="114"/>
      <c r="F21" s="115"/>
      <c r="G21" s="115"/>
      <c r="H21" s="115"/>
      <c r="I21" s="115"/>
      <c r="J21" s="135"/>
    </row>
    <row r="22" spans="1:10" ht="18" customHeight="1" x14ac:dyDescent="0.25">
      <c r="A22" s="114"/>
      <c r="B22" s="115"/>
      <c r="C22" s="147" t="s">
        <v>80</v>
      </c>
      <c r="D22" s="114" t="s">
        <v>882</v>
      </c>
      <c r="E22" s="114"/>
      <c r="F22" s="115"/>
      <c r="G22" s="115"/>
      <c r="H22" s="115"/>
      <c r="I22" s="115"/>
      <c r="J22" s="135"/>
    </row>
    <row r="23" spans="1:10" ht="18" customHeight="1" x14ac:dyDescent="0.25">
      <c r="A23" s="114"/>
      <c r="B23" s="115"/>
      <c r="C23" s="147" t="s">
        <v>89</v>
      </c>
      <c r="D23" s="123" t="s">
        <v>883</v>
      </c>
      <c r="E23" s="114"/>
      <c r="F23" s="115"/>
      <c r="G23" s="115"/>
      <c r="H23" s="115"/>
      <c r="I23" s="115"/>
      <c r="J23" s="135"/>
    </row>
    <row r="24" spans="1:10" ht="18" customHeight="1" x14ac:dyDescent="0.25">
      <c r="A24" s="114"/>
      <c r="B24" s="115"/>
      <c r="C24" s="147" t="s">
        <v>5</v>
      </c>
      <c r="D24" s="243">
        <v>41288</v>
      </c>
      <c r="E24" s="124"/>
      <c r="F24" s="115"/>
      <c r="G24" s="115"/>
      <c r="H24" s="115"/>
      <c r="I24" s="115"/>
      <c r="J24" s="135"/>
    </row>
    <row r="25" spans="1:10" ht="18" customHeight="1" x14ac:dyDescent="0.25">
      <c r="A25" s="114"/>
      <c r="B25" s="115"/>
      <c r="C25" s="147" t="s">
        <v>74</v>
      </c>
      <c r="D25" s="114">
        <v>72</v>
      </c>
      <c r="E25" s="124"/>
      <c r="F25" s="115"/>
      <c r="G25" s="115"/>
      <c r="H25" s="115"/>
      <c r="I25" s="115"/>
      <c r="J25" s="135"/>
    </row>
    <row r="26" spans="1:10" ht="18" customHeight="1" x14ac:dyDescent="0.25">
      <c r="A26" s="114"/>
      <c r="B26" s="115"/>
      <c r="C26" s="147" t="s">
        <v>75</v>
      </c>
      <c r="D26" s="114">
        <f>24</f>
        <v>24</v>
      </c>
      <c r="E26" s="124"/>
      <c r="F26" s="115"/>
      <c r="G26" s="115"/>
      <c r="H26" s="115"/>
      <c r="I26" s="115"/>
      <c r="J26" s="135"/>
    </row>
    <row r="27" spans="1:10" ht="18" customHeight="1" x14ac:dyDescent="0.25">
      <c r="A27" s="114"/>
      <c r="B27" s="115"/>
      <c r="C27" s="147" t="s">
        <v>119</v>
      </c>
      <c r="D27" s="114" t="s">
        <v>121</v>
      </c>
      <c r="E27" s="115"/>
      <c r="F27" s="115"/>
      <c r="G27" s="115"/>
      <c r="H27" s="115"/>
      <c r="I27" s="115"/>
      <c r="J27" s="135"/>
    </row>
    <row r="28" spans="1:10" ht="18" customHeight="1" x14ac:dyDescent="0.25">
      <c r="A28" s="114"/>
      <c r="B28" s="115"/>
      <c r="C28" s="147" t="s">
        <v>118</v>
      </c>
      <c r="D28" s="114" t="s">
        <v>122</v>
      </c>
      <c r="E28" s="124"/>
      <c r="F28" s="115"/>
      <c r="G28" s="115"/>
      <c r="H28" s="115"/>
      <c r="I28" s="115"/>
      <c r="J28" s="135"/>
    </row>
    <row r="29" spans="1:10" ht="18" customHeight="1" thickBot="1" x14ac:dyDescent="0.3">
      <c r="A29" s="125"/>
      <c r="B29" s="115"/>
      <c r="C29" s="148" t="s">
        <v>117</v>
      </c>
      <c r="D29" s="114" t="s">
        <v>874</v>
      </c>
      <c r="E29" s="124"/>
      <c r="F29" s="115"/>
      <c r="G29" s="115"/>
      <c r="H29" s="115"/>
      <c r="I29" s="115"/>
      <c r="J29" s="157"/>
    </row>
    <row r="30" spans="1:10" ht="21" customHeight="1" thickBot="1" x14ac:dyDescent="0.35">
      <c r="A30" s="126" t="s">
        <v>73</v>
      </c>
      <c r="B30" s="127"/>
      <c r="C30" s="127"/>
      <c r="D30" s="127"/>
      <c r="E30" s="128"/>
      <c r="F30" s="126" t="s">
        <v>113</v>
      </c>
      <c r="G30" s="127"/>
      <c r="H30" s="127"/>
      <c r="I30" s="127"/>
      <c r="J30" s="128"/>
    </row>
    <row r="31" spans="1:10" ht="18" customHeight="1" x14ac:dyDescent="0.25">
      <c r="A31" s="129" t="s">
        <v>69</v>
      </c>
      <c r="B31" s="347" t="s">
        <v>29</v>
      </c>
      <c r="C31" s="348"/>
      <c r="D31" s="347" t="s">
        <v>29</v>
      </c>
      <c r="E31" s="349"/>
      <c r="F31" s="131" t="s">
        <v>71</v>
      </c>
      <c r="G31" s="152" t="s">
        <v>29</v>
      </c>
      <c r="H31" s="152" t="s">
        <v>31</v>
      </c>
      <c r="I31" s="152" t="s">
        <v>29</v>
      </c>
      <c r="J31" s="153" t="s">
        <v>31</v>
      </c>
    </row>
    <row r="32" spans="1:10" s="1" customFormat="1" ht="18" customHeight="1" x14ac:dyDescent="0.35">
      <c r="A32" s="130" t="s">
        <v>121</v>
      </c>
      <c r="B32" s="344" t="s">
        <v>86</v>
      </c>
      <c r="C32" s="345"/>
      <c r="D32" s="344" t="s">
        <v>87</v>
      </c>
      <c r="E32" s="350"/>
      <c r="F32" s="130" t="s">
        <v>874</v>
      </c>
      <c r="G32" s="154" t="s">
        <v>86</v>
      </c>
      <c r="H32" s="154" t="s">
        <v>88</v>
      </c>
      <c r="I32" s="154" t="s">
        <v>87</v>
      </c>
      <c r="J32" s="155" t="s">
        <v>87</v>
      </c>
    </row>
    <row r="33" spans="1:10" ht="18" customHeight="1" x14ac:dyDescent="0.25">
      <c r="A33" s="149" t="s">
        <v>885</v>
      </c>
      <c r="B33" s="353">
        <f>'QAQC, calculations'!G13</f>
        <v>-28.28</v>
      </c>
      <c r="C33" s="362"/>
      <c r="D33" s="353">
        <f>'QAQC, calculations'!F13</f>
        <v>-4.62</v>
      </c>
      <c r="E33" s="354"/>
      <c r="F33" s="156" t="s">
        <v>885</v>
      </c>
      <c r="G33" s="266">
        <f>'QAQC, calculations'!Y13</f>
        <v>-17.82</v>
      </c>
      <c r="H33" s="266">
        <f>'QAQC, calculations'!Y14</f>
        <v>-17.717707275000002</v>
      </c>
      <c r="I33" s="266">
        <f>'QAQC, calculations'!W13</f>
        <v>6.78</v>
      </c>
      <c r="J33" s="267">
        <f>'QAQC, calculations'!W14</f>
        <v>6.811572</v>
      </c>
    </row>
    <row r="34" spans="1:10" ht="18" customHeight="1" thickBot="1" x14ac:dyDescent="0.3">
      <c r="A34" s="150" t="s">
        <v>30</v>
      </c>
      <c r="B34" s="351">
        <f>'QAQC, calculations'!L14</f>
        <v>0.15287472792998782</v>
      </c>
      <c r="C34" s="352"/>
      <c r="D34" s="368">
        <f>'QAQC, calculations'!K14</f>
        <v>4.7355075326968081E-2</v>
      </c>
      <c r="E34" s="369"/>
      <c r="F34" s="156" t="s">
        <v>30</v>
      </c>
      <c r="G34" s="133"/>
      <c r="H34" s="266">
        <f>'QAQC, calculations'!Y15</f>
        <v>5.8844453839878658E-2</v>
      </c>
      <c r="I34" s="133"/>
      <c r="J34" s="267">
        <f>'QAQC, calculations'!W15</f>
        <v>5.6113626568139077E-2</v>
      </c>
    </row>
    <row r="35" spans="1:10" ht="18" customHeight="1" thickTop="1" x14ac:dyDescent="0.35">
      <c r="A35" s="129" t="s">
        <v>70</v>
      </c>
      <c r="B35" s="355" t="s">
        <v>29</v>
      </c>
      <c r="C35" s="356"/>
      <c r="D35" s="355" t="s">
        <v>66</v>
      </c>
      <c r="E35" s="370"/>
      <c r="F35" s="242" t="s">
        <v>108</v>
      </c>
      <c r="G35" s="309" t="s">
        <v>68</v>
      </c>
      <c r="H35" s="193">
        <f>G33-(2*0.15)</f>
        <v>-18.12</v>
      </c>
      <c r="I35" s="134" t="s">
        <v>67</v>
      </c>
      <c r="J35" s="194">
        <f>I33-(2*0.2)</f>
        <v>6.38</v>
      </c>
    </row>
    <row r="36" spans="1:10" ht="18" customHeight="1" thickBot="1" x14ac:dyDescent="0.4">
      <c r="A36" s="130" t="s">
        <v>122</v>
      </c>
      <c r="B36" s="344" t="s">
        <v>92</v>
      </c>
      <c r="C36" s="345"/>
      <c r="D36" s="344" t="s">
        <v>93</v>
      </c>
      <c r="E36" s="346"/>
      <c r="F36" s="313" t="s">
        <v>109</v>
      </c>
      <c r="G36" s="157" t="s">
        <v>97</v>
      </c>
      <c r="H36" s="209">
        <f>G33+(2*0.15)</f>
        <v>-17.52</v>
      </c>
      <c r="I36" s="262" t="s">
        <v>98</v>
      </c>
      <c r="J36" s="263">
        <f>I33+(2*0.2)</f>
        <v>7.1800000000000006</v>
      </c>
    </row>
    <row r="37" spans="1:10" ht="18" customHeight="1" x14ac:dyDescent="0.25">
      <c r="A37" s="149" t="s">
        <v>885</v>
      </c>
      <c r="B37" s="353">
        <f>'QAQC, calculations'!N13</f>
        <v>24.36</v>
      </c>
      <c r="C37" s="362"/>
      <c r="D37" s="353">
        <f>'QAQC, calculations'!M13</f>
        <v>27.89</v>
      </c>
      <c r="E37" s="363"/>
      <c r="F37" s="371" t="s">
        <v>116</v>
      </c>
      <c r="G37" s="310" t="s">
        <v>29</v>
      </c>
      <c r="H37" s="311" t="s">
        <v>32</v>
      </c>
      <c r="I37" s="311" t="s">
        <v>29</v>
      </c>
      <c r="J37" s="312" t="s">
        <v>32</v>
      </c>
    </row>
    <row r="38" spans="1:10" ht="18" customHeight="1" thickBot="1" x14ac:dyDescent="0.3">
      <c r="A38" s="151" t="s">
        <v>30</v>
      </c>
      <c r="B38" s="364">
        <f>'QAQC, calculations'!E14</f>
        <v>0.14263982017897706</v>
      </c>
      <c r="C38" s="365"/>
      <c r="D38" s="366">
        <f>'QAQC, calculations'!D14</f>
        <v>3.7814194058845334E-2</v>
      </c>
      <c r="E38" s="367"/>
      <c r="F38" s="372"/>
      <c r="G38" s="154" t="s">
        <v>26</v>
      </c>
      <c r="H38" s="154" t="s">
        <v>26</v>
      </c>
      <c r="I38" s="154" t="s">
        <v>27</v>
      </c>
      <c r="J38" s="155" t="s">
        <v>27</v>
      </c>
    </row>
    <row r="39" spans="1:10" ht="21" customHeight="1" x14ac:dyDescent="0.25">
      <c r="A39" s="212"/>
      <c r="B39" s="115"/>
      <c r="C39" s="213"/>
      <c r="D39" s="115"/>
      <c r="E39" s="214"/>
      <c r="F39" s="215" t="s">
        <v>885</v>
      </c>
      <c r="G39" s="256">
        <f>'QAQC, calculations'!U13</f>
        <v>49.54</v>
      </c>
      <c r="H39" s="256">
        <f>'QAQC, calculations'!U14</f>
        <v>49.879020755704282</v>
      </c>
      <c r="I39" s="256">
        <f>'QAQC, calculations'!T13</f>
        <v>12.9</v>
      </c>
      <c r="J39" s="257">
        <f>'QAQC, calculations'!T14</f>
        <v>13.013105916562985</v>
      </c>
    </row>
    <row r="40" spans="1:10" ht="18" customHeight="1" x14ac:dyDescent="0.25">
      <c r="A40" s="212"/>
      <c r="B40" s="115"/>
      <c r="C40" s="213"/>
      <c r="D40" s="115"/>
      <c r="E40" s="214"/>
      <c r="F40" s="216" t="s">
        <v>30</v>
      </c>
      <c r="G40" s="256"/>
      <c r="H40" s="256">
        <f>'QAQC, calculations'!U15</f>
        <v>0.18574934118171513</v>
      </c>
      <c r="I40" s="256"/>
      <c r="J40" s="308">
        <f>'QAQC, calculations'!T15</f>
        <v>3.9134531450526151E-2</v>
      </c>
    </row>
    <row r="41" spans="1:10" ht="18" customHeight="1" thickBot="1" x14ac:dyDescent="0.3">
      <c r="A41" s="208"/>
      <c r="B41" s="209"/>
      <c r="C41" s="210"/>
      <c r="D41" s="209"/>
      <c r="E41" s="211"/>
      <c r="F41" s="217" t="s">
        <v>33</v>
      </c>
      <c r="G41" s="258"/>
      <c r="H41" s="258">
        <f>'QAQC, calculations'!U17</f>
        <v>0.68433741563239248</v>
      </c>
      <c r="I41" s="258"/>
      <c r="J41" s="218">
        <f>'QAQC, calculations'!T17</f>
        <v>0.87679005087586193</v>
      </c>
    </row>
    <row r="42" spans="1:10" ht="18" customHeight="1" thickBot="1" x14ac:dyDescent="0.35">
      <c r="A42" s="357" t="s">
        <v>99</v>
      </c>
      <c r="B42" s="358"/>
      <c r="C42" s="358"/>
      <c r="D42" s="358"/>
      <c r="E42" s="359"/>
      <c r="F42" s="357" t="s">
        <v>79</v>
      </c>
      <c r="G42" s="358"/>
      <c r="H42" s="358"/>
      <c r="I42" s="358"/>
      <c r="J42" s="359"/>
    </row>
    <row r="43" spans="1:10" ht="18" customHeight="1" x14ac:dyDescent="0.25">
      <c r="A43" s="252" t="s">
        <v>82</v>
      </c>
      <c r="B43" s="314">
        <v>41711</v>
      </c>
      <c r="C43" s="201"/>
      <c r="D43" s="201"/>
      <c r="E43" s="202"/>
      <c r="F43" s="132" t="s">
        <v>76</v>
      </c>
      <c r="G43" s="328" t="s">
        <v>4</v>
      </c>
      <c r="H43" s="329"/>
      <c r="I43" s="329"/>
      <c r="J43" s="330"/>
    </row>
    <row r="44" spans="1:10" ht="18" customHeight="1" x14ac:dyDescent="0.25">
      <c r="A44" s="254" t="s">
        <v>83</v>
      </c>
      <c r="B44" s="315">
        <v>41711</v>
      </c>
      <c r="C44" s="203"/>
      <c r="D44" s="203"/>
      <c r="E44" s="204"/>
      <c r="F44" s="132" t="s">
        <v>77</v>
      </c>
      <c r="G44" s="331" t="s">
        <v>12</v>
      </c>
      <c r="H44" s="332"/>
      <c r="I44" s="333"/>
      <c r="J44" s="334"/>
    </row>
    <row r="45" spans="1:10" ht="18" customHeight="1" x14ac:dyDescent="0.25">
      <c r="A45" s="254" t="s">
        <v>84</v>
      </c>
      <c r="B45" s="316" t="s">
        <v>889</v>
      </c>
      <c r="C45" s="203"/>
      <c r="D45" s="203"/>
      <c r="E45" s="204"/>
      <c r="F45" s="132" t="s">
        <v>78</v>
      </c>
      <c r="G45" s="335">
        <v>41710</v>
      </c>
      <c r="H45" s="333"/>
      <c r="I45" s="333"/>
      <c r="J45" s="334"/>
    </row>
    <row r="46" spans="1:10" ht="18" customHeight="1" x14ac:dyDescent="0.25">
      <c r="A46" s="132" t="s">
        <v>49</v>
      </c>
      <c r="B46" s="317"/>
      <c r="C46" s="206"/>
      <c r="D46" s="206"/>
      <c r="E46" s="207"/>
      <c r="F46" s="132" t="s">
        <v>49</v>
      </c>
      <c r="G46" s="336" t="s">
        <v>888</v>
      </c>
      <c r="H46" s="337"/>
      <c r="I46" s="337"/>
      <c r="J46" s="338"/>
    </row>
    <row r="47" spans="1:10" ht="18" customHeight="1" thickBot="1" x14ac:dyDescent="0.3">
      <c r="A47" s="318"/>
      <c r="B47" s="144"/>
      <c r="C47" s="196"/>
      <c r="D47" s="196"/>
      <c r="E47" s="197"/>
      <c r="F47" s="195"/>
      <c r="G47" s="339"/>
      <c r="H47" s="340"/>
      <c r="I47" s="340"/>
      <c r="J47" s="341"/>
    </row>
    <row r="48" spans="1:10" ht="18" customHeight="1" x14ac:dyDescent="0.25">
      <c r="A48" s="320" t="s">
        <v>114</v>
      </c>
      <c r="B48" s="253"/>
      <c r="C48" s="198"/>
      <c r="D48" s="198"/>
      <c r="E48" s="198"/>
      <c r="F48" s="253"/>
      <c r="G48" s="205"/>
      <c r="H48" s="206"/>
      <c r="I48" s="206"/>
      <c r="J48" s="207"/>
    </row>
    <row r="49" spans="1:27" ht="18" customHeight="1" x14ac:dyDescent="0.25">
      <c r="A49" s="321"/>
      <c r="B49" s="255"/>
      <c r="C49" s="199"/>
      <c r="D49" s="199"/>
      <c r="E49" s="199"/>
      <c r="F49" s="255"/>
      <c r="G49" s="255"/>
      <c r="H49" s="199"/>
      <c r="I49" s="199"/>
      <c r="J49" s="200"/>
    </row>
    <row r="50" spans="1:27" ht="18" customHeight="1" x14ac:dyDescent="0.25">
      <c r="A50" s="321"/>
      <c r="B50" s="255"/>
      <c r="C50" s="199"/>
      <c r="D50" s="199"/>
      <c r="E50" s="199"/>
      <c r="F50" s="255"/>
      <c r="G50" s="255"/>
      <c r="H50" s="199"/>
      <c r="I50" s="199"/>
      <c r="J50" s="200"/>
    </row>
    <row r="51" spans="1:27" ht="18" customHeight="1" thickBot="1" x14ac:dyDescent="0.3">
      <c r="A51" s="322"/>
      <c r="B51" s="259"/>
      <c r="C51" s="260"/>
      <c r="D51" s="260"/>
      <c r="E51" s="260"/>
      <c r="F51" s="259"/>
      <c r="G51" s="259"/>
      <c r="H51" s="260"/>
      <c r="I51" s="260"/>
      <c r="J51" s="261"/>
    </row>
    <row r="52" spans="1:27" ht="18" customHeight="1" thickBot="1" x14ac:dyDescent="0.3">
      <c r="A52" s="319" t="s">
        <v>81</v>
      </c>
      <c r="B52" s="244"/>
      <c r="C52" s="244"/>
      <c r="D52" s="244"/>
      <c r="E52" s="245"/>
      <c r="F52" s="136"/>
      <c r="G52" s="137"/>
      <c r="H52" s="137"/>
      <c r="I52" s="137"/>
      <c r="J52" s="138"/>
    </row>
    <row r="53" spans="1:27" ht="18" customHeight="1" thickBot="1" x14ac:dyDescent="0.3">
      <c r="A53" s="162"/>
      <c r="B53" s="109"/>
      <c r="C53" s="109"/>
      <c r="D53" s="109"/>
      <c r="E53" s="109"/>
      <c r="F53" s="109"/>
      <c r="G53" s="109"/>
      <c r="H53" s="109"/>
      <c r="I53" s="109"/>
      <c r="J53" s="163"/>
    </row>
    <row r="54" spans="1:27" s="249" customFormat="1" ht="18" customHeight="1" thickBot="1" x14ac:dyDescent="0.35">
      <c r="A54" s="246" t="s">
        <v>72</v>
      </c>
      <c r="B54" s="247"/>
      <c r="C54" s="247"/>
      <c r="D54" s="247"/>
      <c r="E54" s="247"/>
      <c r="F54" s="247"/>
      <c r="G54" s="247"/>
      <c r="H54" s="247"/>
      <c r="I54" s="247"/>
      <c r="J54" s="248"/>
    </row>
    <row r="55" spans="1:27" ht="18" customHeight="1" x14ac:dyDescent="0.25">
      <c r="A55" s="95" t="s">
        <v>50</v>
      </c>
      <c r="B55" s="96" t="s">
        <v>57</v>
      </c>
      <c r="C55" s="97"/>
      <c r="D55" s="97"/>
      <c r="E55" s="97"/>
      <c r="F55" s="97"/>
      <c r="G55" s="97"/>
      <c r="H55" s="118"/>
      <c r="I55" s="118"/>
      <c r="J55" s="139"/>
      <c r="K55" s="92"/>
      <c r="L55" s="92"/>
      <c r="M55" s="92"/>
      <c r="N55" s="92"/>
      <c r="O55" s="92"/>
      <c r="P55" s="92"/>
      <c r="Q55" s="92"/>
      <c r="R55" s="92"/>
      <c r="S55" s="92"/>
      <c r="T55" s="92"/>
      <c r="U55" s="92"/>
      <c r="V55" s="92"/>
      <c r="W55" s="92"/>
      <c r="X55" s="92"/>
      <c r="Y55" s="92"/>
      <c r="Z55" s="92"/>
      <c r="AA55" s="92"/>
    </row>
    <row r="56" spans="1:27" ht="18" customHeight="1" x14ac:dyDescent="0.25">
      <c r="A56" s="98" t="s">
        <v>51</v>
      </c>
      <c r="B56" s="99" t="s">
        <v>54</v>
      </c>
      <c r="C56" s="100"/>
      <c r="D56" s="100"/>
      <c r="E56" s="100"/>
      <c r="F56" s="100"/>
      <c r="G56" s="100"/>
      <c r="H56" s="118"/>
      <c r="I56" s="118"/>
      <c r="J56" s="139"/>
    </row>
    <row r="57" spans="1:27" ht="18" customHeight="1" x14ac:dyDescent="0.25">
      <c r="A57" s="110" t="s">
        <v>55</v>
      </c>
      <c r="B57" s="111" t="s">
        <v>56</v>
      </c>
      <c r="C57" s="112"/>
      <c r="D57" s="112"/>
      <c r="E57" s="112"/>
      <c r="F57" s="112"/>
      <c r="G57" s="112"/>
      <c r="H57" s="118"/>
      <c r="I57" s="118"/>
      <c r="J57" s="139"/>
    </row>
    <row r="58" spans="1:27" ht="18" customHeight="1" x14ac:dyDescent="0.25">
      <c r="A58" s="101" t="s">
        <v>58</v>
      </c>
      <c r="B58" s="102" t="s">
        <v>59</v>
      </c>
      <c r="C58" s="103"/>
      <c r="D58" s="103"/>
      <c r="E58" s="103"/>
      <c r="F58" s="103"/>
      <c r="G58" s="103"/>
      <c r="H58" s="118"/>
      <c r="I58" s="118"/>
      <c r="J58" s="139"/>
    </row>
    <row r="59" spans="1:27" ht="18" customHeight="1" thickBot="1" x14ac:dyDescent="0.3">
      <c r="A59" s="104" t="s">
        <v>60</v>
      </c>
      <c r="B59" s="105" t="s">
        <v>61</v>
      </c>
      <c r="C59" s="106"/>
      <c r="D59" s="106"/>
      <c r="E59" s="106"/>
      <c r="F59" s="106"/>
      <c r="G59" s="106"/>
      <c r="H59" s="140"/>
      <c r="I59" s="140"/>
      <c r="J59" s="141"/>
    </row>
    <row r="60" spans="1:27" ht="18" customHeight="1" thickBot="1" x14ac:dyDescent="0.3">
      <c r="A60" s="323"/>
      <c r="B60" s="107"/>
      <c r="C60" s="108"/>
      <c r="D60" s="108"/>
      <c r="E60" s="108"/>
      <c r="F60" s="108"/>
      <c r="G60" s="108"/>
      <c r="H60" s="108"/>
      <c r="I60" s="108"/>
      <c r="J60" s="323"/>
    </row>
    <row r="61" spans="1:27" s="249" customFormat="1" ht="21" customHeight="1" thickBot="1" x14ac:dyDescent="0.35">
      <c r="A61" s="126" t="s">
        <v>90</v>
      </c>
      <c r="B61" s="250" t="s">
        <v>91</v>
      </c>
      <c r="C61" s="250" t="s">
        <v>111</v>
      </c>
      <c r="D61" s="250" t="s">
        <v>112</v>
      </c>
      <c r="E61" s="250" t="s">
        <v>52</v>
      </c>
      <c r="F61" s="250" t="s">
        <v>53</v>
      </c>
      <c r="G61" s="250" t="s">
        <v>120</v>
      </c>
      <c r="H61" s="265" t="s">
        <v>48</v>
      </c>
      <c r="I61" s="250"/>
      <c r="J61" s="251"/>
    </row>
    <row r="62" spans="1:27" ht="18" customHeight="1" x14ac:dyDescent="0.25">
      <c r="A62" s="264" t="s">
        <v>533</v>
      </c>
      <c r="B62" s="325" t="s">
        <v>534</v>
      </c>
      <c r="C62" s="143">
        <v>12.741444</v>
      </c>
      <c r="D62" s="143">
        <v>-28.5556518</v>
      </c>
      <c r="E62" s="142">
        <v>9.551120138258165</v>
      </c>
      <c r="F62" s="142">
        <v>39.199754955832034</v>
      </c>
      <c r="G62" s="143">
        <v>4.069277055831809</v>
      </c>
      <c r="H62" s="118"/>
      <c r="I62" s="118"/>
      <c r="J62" s="139"/>
    </row>
    <row r="63" spans="1:27" ht="18" customHeight="1" x14ac:dyDescent="0.25">
      <c r="A63" s="264" t="s">
        <v>299</v>
      </c>
      <c r="B63" s="325" t="s">
        <v>300</v>
      </c>
      <c r="C63" s="143">
        <v>14.179139999999999</v>
      </c>
      <c r="D63" s="143">
        <v>-32.022480000000002</v>
      </c>
      <c r="E63" s="142">
        <v>9.7714695395023323</v>
      </c>
      <c r="F63" s="142">
        <v>50.454565473094867</v>
      </c>
      <c r="G63" s="143">
        <v>5.1626717587852999</v>
      </c>
      <c r="H63" s="118"/>
      <c r="I63" s="118"/>
      <c r="J63" s="139"/>
    </row>
    <row r="64" spans="1:27" ht="18" customHeight="1" x14ac:dyDescent="0.25">
      <c r="A64" s="264" t="s">
        <v>760</v>
      </c>
      <c r="B64" s="325" t="s">
        <v>761</v>
      </c>
      <c r="C64" s="143">
        <v>12.750429599999999</v>
      </c>
      <c r="D64" s="143">
        <v>-29.5914912</v>
      </c>
      <c r="E64" s="142">
        <v>10.916446154121306</v>
      </c>
      <c r="F64" s="142">
        <v>42.062036415218834</v>
      </c>
      <c r="G64" s="143">
        <v>3.7875168913789712</v>
      </c>
      <c r="H64" s="118"/>
      <c r="I64" s="118"/>
      <c r="J64" s="139"/>
    </row>
    <row r="65" spans="1:10" ht="18" customHeight="1" x14ac:dyDescent="0.25">
      <c r="A65" s="264" t="s">
        <v>765</v>
      </c>
      <c r="B65" s="325" t="s">
        <v>766</v>
      </c>
      <c r="C65" s="143">
        <v>12.596675999999999</v>
      </c>
      <c r="D65" s="143">
        <v>-28.346225400000002</v>
      </c>
      <c r="E65" s="142">
        <v>11.523031671228617</v>
      </c>
      <c r="F65" s="142">
        <v>44.774798491868466</v>
      </c>
      <c r="G65" s="143">
        <v>3.8244038730944818</v>
      </c>
      <c r="H65" s="118"/>
      <c r="I65" s="118"/>
      <c r="J65" s="139"/>
    </row>
    <row r="66" spans="1:10" ht="18" customHeight="1" x14ac:dyDescent="0.25">
      <c r="A66" s="264" t="s">
        <v>290</v>
      </c>
      <c r="B66" s="325" t="s">
        <v>291</v>
      </c>
      <c r="C66" s="143">
        <v>14.267997599999999</v>
      </c>
      <c r="D66" s="143">
        <v>-32.771898</v>
      </c>
      <c r="E66" s="142">
        <v>9.3810205223950227</v>
      </c>
      <c r="F66" s="142">
        <v>53.856168196445239</v>
      </c>
      <c r="G66" s="143">
        <v>5.7448301567984172</v>
      </c>
      <c r="H66" s="118"/>
      <c r="I66" s="118"/>
      <c r="J66" s="139"/>
    </row>
    <row r="67" spans="1:10" ht="18" customHeight="1" x14ac:dyDescent="0.25">
      <c r="A67" s="264" t="s">
        <v>539</v>
      </c>
      <c r="B67" s="325" t="s">
        <v>540</v>
      </c>
      <c r="C67" s="143">
        <v>13.319517599999999</v>
      </c>
      <c r="D67" s="143">
        <v>-29.893311600000004</v>
      </c>
      <c r="E67" s="142">
        <v>10.390790855365475</v>
      </c>
      <c r="F67" s="142">
        <v>53.425223532481667</v>
      </c>
      <c r="G67" s="143">
        <v>5.1382834926513157</v>
      </c>
      <c r="H67" s="118"/>
      <c r="I67" s="118"/>
      <c r="J67" s="139"/>
    </row>
    <row r="68" spans="1:10" ht="18" customHeight="1" x14ac:dyDescent="0.25">
      <c r="A68" s="264" t="s">
        <v>310</v>
      </c>
      <c r="B68" s="325" t="s">
        <v>311</v>
      </c>
      <c r="C68" s="143">
        <v>13.628023199999998</v>
      </c>
      <c r="D68" s="143">
        <v>-29.712630000000001</v>
      </c>
      <c r="E68" s="142">
        <v>10.348663056609643</v>
      </c>
      <c r="F68" s="142">
        <v>50.424317049744502</v>
      </c>
      <c r="G68" s="143">
        <v>4.8693149933339726</v>
      </c>
      <c r="H68" s="118"/>
      <c r="I68" s="118"/>
      <c r="J68" s="139"/>
    </row>
    <row r="69" spans="1:10" ht="18" customHeight="1" x14ac:dyDescent="0.25">
      <c r="A69" s="264" t="s">
        <v>777</v>
      </c>
      <c r="B69" s="325" t="s">
        <v>778</v>
      </c>
      <c r="C69" s="143">
        <v>13.393399199999999</v>
      </c>
      <c r="D69" s="143">
        <v>-28.738386599999998</v>
      </c>
      <c r="E69" s="142">
        <v>12.000362805443235</v>
      </c>
      <c r="F69" s="142">
        <v>47.268005345167737</v>
      </c>
      <c r="G69" s="143">
        <v>3.8810539031830933</v>
      </c>
      <c r="H69" s="118"/>
      <c r="I69" s="118"/>
      <c r="J69" s="139"/>
    </row>
    <row r="70" spans="1:10" ht="18" customHeight="1" x14ac:dyDescent="0.25">
      <c r="A70" s="264" t="s">
        <v>770</v>
      </c>
      <c r="B70" s="325" t="s">
        <v>771</v>
      </c>
      <c r="C70" s="143">
        <v>12.999031199999997</v>
      </c>
      <c r="D70" s="143">
        <v>-28.6644714</v>
      </c>
      <c r="E70" s="142">
        <v>11.886764388335926</v>
      </c>
      <c r="F70" s="142">
        <v>46.939903868518101</v>
      </c>
      <c r="G70" s="143">
        <v>3.8916491613309909</v>
      </c>
      <c r="H70" s="118"/>
      <c r="I70" s="118"/>
      <c r="J70" s="139"/>
    </row>
    <row r="71" spans="1:10" ht="18" customHeight="1" x14ac:dyDescent="0.25">
      <c r="A71" s="264" t="s">
        <v>545</v>
      </c>
      <c r="B71" s="325" t="s">
        <v>546</v>
      </c>
      <c r="C71" s="143">
        <v>12.694519199999998</v>
      </c>
      <c r="D71" s="143">
        <v>-29.316362399999999</v>
      </c>
      <c r="E71" s="142">
        <v>10.846190372472785</v>
      </c>
      <c r="F71" s="142">
        <v>48.891629009131307</v>
      </c>
      <c r="G71" s="143">
        <v>4.4869549758478717</v>
      </c>
      <c r="H71" s="118"/>
      <c r="I71" s="118"/>
      <c r="J71" s="139"/>
    </row>
    <row r="72" spans="1:10" ht="18" customHeight="1" x14ac:dyDescent="0.25">
      <c r="A72" s="264" t="s">
        <v>317</v>
      </c>
      <c r="B72" s="325" t="s">
        <v>318</v>
      </c>
      <c r="C72" s="143">
        <v>13.350467999999998</v>
      </c>
      <c r="D72" s="143">
        <v>-29.257846199999999</v>
      </c>
      <c r="E72" s="142">
        <v>10.930167673716952</v>
      </c>
      <c r="F72" s="142">
        <v>49.362496226394136</v>
      </c>
      <c r="G72" s="143">
        <v>4.5098967444414821</v>
      </c>
      <c r="H72" s="118"/>
      <c r="I72" s="118"/>
      <c r="J72" s="139"/>
    </row>
    <row r="73" spans="1:10" ht="18" customHeight="1" x14ac:dyDescent="0.25">
      <c r="A73" s="264" t="s">
        <v>551</v>
      </c>
      <c r="B73" s="325" t="s">
        <v>552</v>
      </c>
      <c r="C73" s="143">
        <v>12.960093599999999</v>
      </c>
      <c r="D73" s="143">
        <v>-29.768066400000002</v>
      </c>
      <c r="E73" s="142">
        <v>10.293984989580093</v>
      </c>
      <c r="F73" s="142">
        <v>51.46172258578094</v>
      </c>
      <c r="G73" s="143">
        <v>4.9914827162045396</v>
      </c>
      <c r="H73" s="118"/>
      <c r="I73" s="118"/>
      <c r="J73" s="139"/>
    </row>
    <row r="74" spans="1:10" ht="18" customHeight="1" x14ac:dyDescent="0.25">
      <c r="A74" s="264" t="s">
        <v>325</v>
      </c>
      <c r="B74" s="325" t="s">
        <v>326</v>
      </c>
      <c r="C74" s="143">
        <v>13.300547999999999</v>
      </c>
      <c r="D74" s="143">
        <v>-29.907684000000003</v>
      </c>
      <c r="E74" s="142">
        <v>10.792341090824261</v>
      </c>
      <c r="F74" s="142">
        <v>52.285307203043772</v>
      </c>
      <c r="G74" s="143">
        <v>4.8409023536990015</v>
      </c>
      <c r="H74" s="118"/>
      <c r="I74" s="118"/>
      <c r="J74" s="139"/>
    </row>
    <row r="75" spans="1:10" ht="18" customHeight="1" x14ac:dyDescent="0.25">
      <c r="A75" s="264" t="s">
        <v>562</v>
      </c>
      <c r="B75" s="325" t="s">
        <v>563</v>
      </c>
      <c r="C75" s="143">
        <v>13.865642399999999</v>
      </c>
      <c r="D75" s="143">
        <v>-29.161345799999999</v>
      </c>
      <c r="E75" s="142">
        <v>11.412479623794713</v>
      </c>
      <c r="F75" s="142">
        <v>49.104015339080206</v>
      </c>
      <c r="G75" s="143">
        <v>4.2760469643042462</v>
      </c>
      <c r="H75" s="118"/>
      <c r="I75" s="118"/>
      <c r="J75" s="139"/>
    </row>
    <row r="76" spans="1:10" ht="18" customHeight="1" x14ac:dyDescent="0.25">
      <c r="A76" s="264" t="s">
        <v>556</v>
      </c>
      <c r="B76" s="325" t="s">
        <v>557</v>
      </c>
      <c r="C76" s="143">
        <v>12.778384799999998</v>
      </c>
      <c r="D76" s="143">
        <v>-28.7229876</v>
      </c>
      <c r="E76" s="142">
        <v>9.8681557066874035</v>
      </c>
      <c r="F76" s="142">
        <v>42.130420062430574</v>
      </c>
      <c r="G76" s="143">
        <v>4.2379518261236564</v>
      </c>
      <c r="H76" s="118"/>
      <c r="I76" s="118"/>
      <c r="J76" s="139"/>
    </row>
    <row r="77" spans="1:10" ht="18" customHeight="1" x14ac:dyDescent="0.25">
      <c r="A77" s="264" t="s">
        <v>783</v>
      </c>
      <c r="B77" s="325" t="s">
        <v>784</v>
      </c>
      <c r="C77" s="143">
        <v>12.156381599999998</v>
      </c>
      <c r="D77" s="143">
        <v>-27.719999399999999</v>
      </c>
      <c r="E77" s="142">
        <v>10.011420422550545</v>
      </c>
      <c r="F77" s="142">
        <v>35.933784721817368</v>
      </c>
      <c r="G77" s="143">
        <v>3.4997698507140078</v>
      </c>
      <c r="H77" s="118"/>
      <c r="I77" s="118"/>
      <c r="J77" s="139"/>
    </row>
    <row r="78" spans="1:10" ht="18" customHeight="1" x14ac:dyDescent="0.25">
      <c r="A78" s="264" t="s">
        <v>789</v>
      </c>
      <c r="B78" s="325" t="s">
        <v>790</v>
      </c>
      <c r="C78" s="143">
        <v>12.990045599999998</v>
      </c>
      <c r="D78" s="143">
        <v>-28.243565400000001</v>
      </c>
      <c r="E78" s="142">
        <v>11.433268339657854</v>
      </c>
      <c r="F78" s="142">
        <v>45.165291398467005</v>
      </c>
      <c r="G78" s="143">
        <v>3.8886046131457723</v>
      </c>
      <c r="H78" s="118"/>
      <c r="I78" s="118"/>
      <c r="J78" s="139"/>
    </row>
    <row r="79" spans="1:10" ht="18" customHeight="1" x14ac:dyDescent="0.25">
      <c r="A79" s="264" t="s">
        <v>332</v>
      </c>
      <c r="B79" s="325" t="s">
        <v>333</v>
      </c>
      <c r="C79" s="143">
        <v>14.388803999999999</v>
      </c>
      <c r="D79" s="143">
        <v>-28.793823</v>
      </c>
      <c r="E79" s="142">
        <v>11.026312907931571</v>
      </c>
      <c r="F79" s="142">
        <v>46.6316280796934</v>
      </c>
      <c r="G79" s="143">
        <v>4.2194116151599079</v>
      </c>
      <c r="H79" s="118"/>
      <c r="I79" s="118"/>
      <c r="J79" s="139"/>
    </row>
    <row r="80" spans="1:10" ht="18" customHeight="1" x14ac:dyDescent="0.25">
      <c r="A80" s="264" t="s">
        <v>338</v>
      </c>
      <c r="B80" s="325" t="s">
        <v>339</v>
      </c>
      <c r="C80" s="143">
        <v>14.993834399999999</v>
      </c>
      <c r="D80" s="143">
        <v>-31.044130199999998</v>
      </c>
      <c r="E80" s="142">
        <v>9.6724124250388801</v>
      </c>
      <c r="F80" s="142">
        <v>50.828910856343036</v>
      </c>
      <c r="G80" s="143">
        <v>5.2550010465164956</v>
      </c>
      <c r="H80" s="118"/>
      <c r="I80" s="118"/>
      <c r="J80" s="139"/>
    </row>
    <row r="81" spans="1:10" ht="18" customHeight="1" x14ac:dyDescent="0.25">
      <c r="A81" s="264" t="s">
        <v>575</v>
      </c>
      <c r="B81" s="325" t="s">
        <v>576</v>
      </c>
      <c r="C81" s="143">
        <v>13.039965599999999</v>
      </c>
      <c r="D81" s="143">
        <v>-28.9283076</v>
      </c>
      <c r="E81" s="142">
        <v>10.42560995800933</v>
      </c>
      <c r="F81" s="142">
        <v>47.448360292379469</v>
      </c>
      <c r="G81" s="143">
        <v>4.5286939498393552</v>
      </c>
      <c r="H81" s="118"/>
      <c r="I81" s="118"/>
      <c r="J81" s="139"/>
    </row>
    <row r="82" spans="1:10" ht="18" customHeight="1" x14ac:dyDescent="0.25">
      <c r="A82" s="264" t="s">
        <v>569</v>
      </c>
      <c r="B82" s="325" t="s">
        <v>570</v>
      </c>
      <c r="C82" s="143">
        <v>13.470275999999998</v>
      </c>
      <c r="D82" s="143">
        <v>-30.204371399999999</v>
      </c>
      <c r="E82" s="142">
        <v>10.099501840902022</v>
      </c>
      <c r="F82" s="142">
        <v>50.623023615729835</v>
      </c>
      <c r="G82" s="143">
        <v>5.0045108469215274</v>
      </c>
      <c r="H82" s="118"/>
      <c r="I82" s="118"/>
      <c r="J82" s="139"/>
    </row>
    <row r="83" spans="1:10" ht="18" customHeight="1" x14ac:dyDescent="0.25">
      <c r="A83" s="264" t="s">
        <v>345</v>
      </c>
      <c r="B83" s="325" t="s">
        <v>346</v>
      </c>
      <c r="C83" s="143">
        <v>13.822711199999999</v>
      </c>
      <c r="D83" s="143">
        <v>-29.4570066</v>
      </c>
      <c r="E83" s="142">
        <v>11.239693142146191</v>
      </c>
      <c r="F83" s="142">
        <v>50.174137332992665</v>
      </c>
      <c r="G83" s="143">
        <v>4.4558366326331464</v>
      </c>
      <c r="H83" s="118"/>
      <c r="I83" s="118"/>
      <c r="J83" s="139"/>
    </row>
    <row r="84" spans="1:10" ht="18" customHeight="1" x14ac:dyDescent="0.25">
      <c r="A84" s="264" t="s">
        <v>800</v>
      </c>
      <c r="B84" s="325" t="s">
        <v>801</v>
      </c>
      <c r="C84" s="143">
        <v>14.371831199999997</v>
      </c>
      <c r="D84" s="143">
        <v>-30.571894200000003</v>
      </c>
      <c r="E84" s="142">
        <v>10.676579773872472</v>
      </c>
      <c r="F84" s="142">
        <v>51.159042951766274</v>
      </c>
      <c r="G84" s="143">
        <v>4.7674866109973264</v>
      </c>
      <c r="H84" s="118"/>
      <c r="I84" s="118"/>
      <c r="J84" s="139"/>
    </row>
    <row r="85" spans="1:10" ht="18" customHeight="1" x14ac:dyDescent="0.25">
      <c r="A85" s="264" t="s">
        <v>795</v>
      </c>
      <c r="B85" s="325" t="s">
        <v>796</v>
      </c>
      <c r="C85" s="143">
        <v>12.671555999999999</v>
      </c>
      <c r="D85" s="143">
        <v>-29.666433000000001</v>
      </c>
      <c r="E85" s="142">
        <v>10.284876056765164</v>
      </c>
      <c r="F85" s="142">
        <v>49.457567675116636</v>
      </c>
      <c r="G85" s="143">
        <v>4.7847725371261944</v>
      </c>
      <c r="H85" s="118"/>
      <c r="I85" s="118"/>
      <c r="J85" s="139"/>
    </row>
    <row r="86" spans="1:10" ht="18" customHeight="1" x14ac:dyDescent="0.25">
      <c r="A86" s="264" t="s">
        <v>808</v>
      </c>
      <c r="B86" s="325" t="s">
        <v>809</v>
      </c>
      <c r="C86" s="143">
        <v>14.379818399999998</v>
      </c>
      <c r="D86" s="143">
        <v>-29.173665</v>
      </c>
      <c r="E86" s="142">
        <v>12.978851108087092</v>
      </c>
      <c r="F86" s="142">
        <v>50.411878305065542</v>
      </c>
      <c r="G86" s="143">
        <v>3.8247058860694017</v>
      </c>
      <c r="H86" s="118"/>
      <c r="I86" s="118"/>
      <c r="J86" s="139"/>
    </row>
    <row r="87" spans="1:10" ht="18" customHeight="1" x14ac:dyDescent="0.25">
      <c r="A87" s="264" t="s">
        <v>804</v>
      </c>
      <c r="B87" s="325" t="s">
        <v>805</v>
      </c>
      <c r="C87" s="143">
        <v>13.894595999999998</v>
      </c>
      <c r="D87" s="143">
        <v>-28.534093200000001</v>
      </c>
      <c r="E87" s="142">
        <v>12.695170590979782</v>
      </c>
      <c r="F87" s="142">
        <v>46.593159128415905</v>
      </c>
      <c r="G87" s="143">
        <v>3.600618262745618</v>
      </c>
      <c r="H87" s="118"/>
      <c r="I87" s="118"/>
      <c r="J87" s="139"/>
    </row>
    <row r="88" spans="1:10" ht="18" customHeight="1" x14ac:dyDescent="0.25">
      <c r="A88" s="264" t="s">
        <v>357</v>
      </c>
      <c r="B88" s="325" t="s">
        <v>358</v>
      </c>
      <c r="C88" s="143">
        <v>13.202704799999998</v>
      </c>
      <c r="D88" s="143">
        <v>-28.0526178</v>
      </c>
      <c r="E88" s="142">
        <v>12.117580976360809</v>
      </c>
      <c r="F88" s="142">
        <v>45.076991286291936</v>
      </c>
      <c r="G88" s="143">
        <v>3.7038067780998709</v>
      </c>
      <c r="H88" s="118"/>
      <c r="I88" s="118"/>
      <c r="J88" s="139"/>
    </row>
    <row r="89" spans="1:10" ht="18" customHeight="1" x14ac:dyDescent="0.25">
      <c r="A89" s="264" t="s">
        <v>582</v>
      </c>
      <c r="B89" s="325" t="s">
        <v>583</v>
      </c>
      <c r="C89" s="143">
        <v>14.926941599999999</v>
      </c>
      <c r="D89" s="143">
        <v>-30.466154400000001</v>
      </c>
      <c r="E89" s="142">
        <v>12.24446767511664</v>
      </c>
      <c r="F89" s="142">
        <v>49.732036469029104</v>
      </c>
      <c r="G89" s="143">
        <v>4.0288209384654907</v>
      </c>
      <c r="H89" s="118"/>
      <c r="I89" s="118"/>
      <c r="J89" s="139"/>
    </row>
    <row r="90" spans="1:10" ht="18" customHeight="1" x14ac:dyDescent="0.25">
      <c r="A90" s="264" t="s">
        <v>351</v>
      </c>
      <c r="B90" s="325" t="s">
        <v>352</v>
      </c>
      <c r="C90" s="143">
        <v>14.671351199999998</v>
      </c>
      <c r="D90" s="143">
        <v>-30.3193506</v>
      </c>
      <c r="E90" s="142">
        <v>11.925425159253498</v>
      </c>
      <c r="F90" s="142">
        <v>46.669020509642301</v>
      </c>
      <c r="G90" s="143">
        <v>3.8997067782595658</v>
      </c>
      <c r="H90" s="118"/>
      <c r="I90" s="118"/>
      <c r="J90" s="139"/>
    </row>
    <row r="91" spans="1:10" ht="18" customHeight="1" x14ac:dyDescent="0.25">
      <c r="A91" s="264" t="s">
        <v>589</v>
      </c>
      <c r="B91" s="325" t="s">
        <v>590</v>
      </c>
      <c r="C91" s="143">
        <v>14.838083999999998</v>
      </c>
      <c r="D91" s="143">
        <v>-30.254674799999997</v>
      </c>
      <c r="E91" s="142">
        <v>13.484524192223951</v>
      </c>
      <c r="F91" s="142">
        <v>49.293561045678736</v>
      </c>
      <c r="G91" s="143">
        <v>3.6150975570991211</v>
      </c>
      <c r="H91" s="118"/>
      <c r="I91" s="118"/>
      <c r="J91" s="139"/>
    </row>
    <row r="92" spans="1:10" ht="18" customHeight="1" x14ac:dyDescent="0.25">
      <c r="A92" s="264" t="s">
        <v>407</v>
      </c>
      <c r="B92" s="325" t="s">
        <v>408</v>
      </c>
      <c r="C92" s="143">
        <v>13.916560799999997</v>
      </c>
      <c r="D92" s="143">
        <v>-29.357426400000001</v>
      </c>
      <c r="E92" s="142">
        <v>11.008249796111976</v>
      </c>
      <c r="F92" s="142">
        <v>46.791216522839363</v>
      </c>
      <c r="G92" s="143">
        <v>4.235125117613153</v>
      </c>
      <c r="H92" s="118"/>
      <c r="I92" s="118"/>
      <c r="J92" s="139"/>
    </row>
    <row r="93" spans="1:10" ht="18" customHeight="1" x14ac:dyDescent="0.25">
      <c r="A93" s="264" t="s">
        <v>642</v>
      </c>
      <c r="B93" s="325" t="s">
        <v>643</v>
      </c>
      <c r="C93" s="143">
        <v>12.149392799999999</v>
      </c>
      <c r="D93" s="143">
        <v>-28.457098199999997</v>
      </c>
      <c r="E93" s="142">
        <v>10.582314511975117</v>
      </c>
      <c r="F93" s="142">
        <v>43.827945682226172</v>
      </c>
      <c r="G93" s="143">
        <v>4.1009164935599438</v>
      </c>
      <c r="H93" s="118"/>
      <c r="I93" s="118"/>
      <c r="J93" s="139"/>
    </row>
    <row r="94" spans="1:10" ht="18" customHeight="1" x14ac:dyDescent="0.25">
      <c r="A94" s="264" t="s">
        <v>649</v>
      </c>
      <c r="B94" s="325" t="s">
        <v>650</v>
      </c>
      <c r="C94" s="143">
        <v>13.962487199999998</v>
      </c>
      <c r="D94" s="143">
        <v>-29.322521999999999</v>
      </c>
      <c r="E94" s="142">
        <v>11.285733229082426</v>
      </c>
      <c r="F94" s="142">
        <v>47.2720252588758</v>
      </c>
      <c r="G94" s="143">
        <v>4.1515946895914739</v>
      </c>
      <c r="H94" s="118"/>
      <c r="I94" s="118"/>
      <c r="J94" s="139"/>
    </row>
    <row r="95" spans="1:10" ht="18" customHeight="1" x14ac:dyDescent="0.25">
      <c r="A95" s="264" t="s">
        <v>414</v>
      </c>
      <c r="B95" s="325" t="s">
        <v>415</v>
      </c>
      <c r="C95" s="143">
        <v>14.350864799999998</v>
      </c>
      <c r="D95" s="143">
        <v>-28.629567000000002</v>
      </c>
      <c r="E95" s="142">
        <v>13.530774513219285</v>
      </c>
      <c r="F95" s="142">
        <v>49.137331399489</v>
      </c>
      <c r="G95" s="143">
        <v>3.610606790109872</v>
      </c>
      <c r="H95" s="118"/>
      <c r="I95" s="118"/>
      <c r="J95" s="139"/>
    </row>
    <row r="96" spans="1:10" ht="18" customHeight="1" x14ac:dyDescent="0.25">
      <c r="A96" s="264" t="s">
        <v>629</v>
      </c>
      <c r="B96" s="325" t="s">
        <v>630</v>
      </c>
      <c r="C96" s="143">
        <v>13.768797599999999</v>
      </c>
      <c r="D96" s="143">
        <v>-29.3851446</v>
      </c>
      <c r="E96" s="142">
        <v>11.026949977760498</v>
      </c>
      <c r="F96" s="142">
        <v>48.169870128926902</v>
      </c>
      <c r="G96" s="143">
        <v>4.338278540016641</v>
      </c>
      <c r="H96" s="118"/>
      <c r="I96" s="118"/>
      <c r="J96" s="139"/>
    </row>
    <row r="97" spans="1:10" ht="18" customHeight="1" x14ac:dyDescent="0.25">
      <c r="A97" s="264" t="s">
        <v>637</v>
      </c>
      <c r="B97" s="325" t="s">
        <v>638</v>
      </c>
      <c r="C97" s="143">
        <v>14.273987999999999</v>
      </c>
      <c r="D97" s="143">
        <v>-28.9283076</v>
      </c>
      <c r="E97" s="142">
        <v>11.755170094867808</v>
      </c>
      <c r="F97" s="142">
        <v>47.141560805576539</v>
      </c>
      <c r="G97" s="143">
        <v>3.9701260353610874</v>
      </c>
      <c r="H97" s="118"/>
      <c r="I97" s="118"/>
      <c r="J97" s="139"/>
    </row>
    <row r="98" spans="1:10" ht="18" customHeight="1" x14ac:dyDescent="0.25">
      <c r="A98" s="264" t="s">
        <v>395</v>
      </c>
      <c r="B98" s="325" t="s">
        <v>396</v>
      </c>
      <c r="C98" s="143">
        <v>14.066320799999998</v>
      </c>
      <c r="D98" s="143">
        <v>-29.054579400000001</v>
      </c>
      <c r="E98" s="142">
        <v>11.611220561897357</v>
      </c>
      <c r="F98" s="142">
        <v>48.499115669540096</v>
      </c>
      <c r="G98" s="143">
        <v>4.1623253980833486</v>
      </c>
      <c r="H98" s="118"/>
      <c r="I98" s="118"/>
      <c r="J98" s="139"/>
    </row>
    <row r="99" spans="1:10" ht="18" customHeight="1" x14ac:dyDescent="0.25">
      <c r="A99" s="264" t="s">
        <v>400</v>
      </c>
      <c r="B99" s="325" t="s">
        <v>401</v>
      </c>
      <c r="C99" s="143">
        <v>13.972471199999999</v>
      </c>
      <c r="D99" s="143">
        <v>-29.335867799999999</v>
      </c>
      <c r="E99" s="142">
        <v>11.012063279004666</v>
      </c>
      <c r="F99" s="142">
        <v>47.635724046189729</v>
      </c>
      <c r="G99" s="143">
        <v>4.311998899127599</v>
      </c>
      <c r="H99" s="118"/>
      <c r="I99" s="118"/>
      <c r="J99" s="139"/>
    </row>
    <row r="100" spans="1:10" ht="18" customHeight="1" x14ac:dyDescent="0.25">
      <c r="A100" s="264" t="s">
        <v>381</v>
      </c>
      <c r="B100" s="325" t="s">
        <v>382</v>
      </c>
      <c r="C100" s="143">
        <v>13.094877599999998</v>
      </c>
      <c r="D100" s="143">
        <v>-29.0319942</v>
      </c>
      <c r="E100" s="142">
        <v>12.023726927682736</v>
      </c>
      <c r="F100" s="142">
        <v>49.35248101624083</v>
      </c>
      <c r="G100" s="143">
        <v>4.0906901517949876</v>
      </c>
      <c r="H100" s="118"/>
      <c r="I100" s="118"/>
      <c r="J100" s="139"/>
    </row>
    <row r="101" spans="1:10" ht="18" customHeight="1" x14ac:dyDescent="0.25">
      <c r="A101" s="264" t="s">
        <v>388</v>
      </c>
      <c r="B101" s="325" t="s">
        <v>389</v>
      </c>
      <c r="C101" s="143">
        <v>13.396394399999998</v>
      </c>
      <c r="D101" s="143">
        <v>-28.755838799999999</v>
      </c>
      <c r="E101" s="142">
        <v>10.801168744790047</v>
      </c>
      <c r="F101" s="142">
        <v>48.00506699289047</v>
      </c>
      <c r="G101" s="143">
        <v>4.4330577740903996</v>
      </c>
      <c r="H101" s="118"/>
      <c r="I101" s="118"/>
      <c r="J101" s="139"/>
    </row>
    <row r="102" spans="1:10" ht="18" customHeight="1" x14ac:dyDescent="0.25">
      <c r="A102" s="264" t="s">
        <v>623</v>
      </c>
      <c r="B102" s="325" t="s">
        <v>624</v>
      </c>
      <c r="C102" s="143">
        <v>14.6953128</v>
      </c>
      <c r="D102" s="143">
        <v>-29.30199</v>
      </c>
      <c r="E102" s="142">
        <v>11.094734560653189</v>
      </c>
      <c r="F102" s="142">
        <v>50.897779552277271</v>
      </c>
      <c r="G102" s="143">
        <v>4.5653885118650246</v>
      </c>
      <c r="H102" s="118"/>
      <c r="I102" s="118"/>
      <c r="J102" s="139"/>
    </row>
    <row r="103" spans="1:10" ht="18" customHeight="1" x14ac:dyDescent="0.25">
      <c r="A103" s="264" t="s">
        <v>613</v>
      </c>
      <c r="B103" s="325" t="s">
        <v>614</v>
      </c>
      <c r="C103" s="143">
        <v>13.400388</v>
      </c>
      <c r="D103" s="143">
        <v>-28.404741600000001</v>
      </c>
      <c r="E103" s="142">
        <v>10.517313743545879</v>
      </c>
      <c r="F103" s="142">
        <v>40.198688775627637</v>
      </c>
      <c r="G103" s="143">
        <v>3.7728125150132881</v>
      </c>
      <c r="H103" s="118"/>
      <c r="I103" s="118"/>
      <c r="J103" s="139"/>
    </row>
    <row r="104" spans="1:10" ht="18" customHeight="1" x14ac:dyDescent="0.25">
      <c r="A104" s="264" t="s">
        <v>370</v>
      </c>
      <c r="B104" s="326" t="s">
        <v>371</v>
      </c>
      <c r="C104" s="143"/>
      <c r="D104" s="143"/>
      <c r="E104" s="142"/>
      <c r="F104" s="142"/>
      <c r="G104" s="143"/>
      <c r="H104" s="102" t="s">
        <v>887</v>
      </c>
      <c r="I104" s="103"/>
      <c r="J104" s="324"/>
    </row>
    <row r="105" spans="1:10" ht="18" customHeight="1" x14ac:dyDescent="0.25">
      <c r="A105" s="264" t="s">
        <v>364</v>
      </c>
      <c r="B105" s="326" t="s">
        <v>365</v>
      </c>
      <c r="C105" s="143"/>
      <c r="D105" s="143"/>
      <c r="E105" s="142"/>
      <c r="F105" s="142"/>
      <c r="G105" s="143"/>
      <c r="H105" s="102" t="s">
        <v>887</v>
      </c>
      <c r="I105" s="103"/>
      <c r="J105" s="324"/>
    </row>
    <row r="106" spans="1:10" ht="18" customHeight="1" x14ac:dyDescent="0.25">
      <c r="A106" s="264" t="s">
        <v>604</v>
      </c>
      <c r="B106" s="325" t="s">
        <v>605</v>
      </c>
      <c r="C106" s="143">
        <v>12.833296799999999</v>
      </c>
      <c r="D106" s="143">
        <v>-29.267085600000001</v>
      </c>
      <c r="E106" s="142">
        <v>11.565090126438569</v>
      </c>
      <c r="F106" s="142">
        <v>49.733928098978005</v>
      </c>
      <c r="G106" s="143">
        <v>4.2710206482473847</v>
      </c>
      <c r="H106" s="118"/>
      <c r="I106" s="118"/>
      <c r="J106" s="139"/>
    </row>
    <row r="107" spans="1:10" ht="18" customHeight="1" x14ac:dyDescent="0.25">
      <c r="A107" s="264" t="s">
        <v>596</v>
      </c>
      <c r="B107" s="325" t="s">
        <v>597</v>
      </c>
      <c r="C107" s="143">
        <v>13.044957599999998</v>
      </c>
      <c r="D107" s="143">
        <v>-27.5762754</v>
      </c>
      <c r="E107" s="142">
        <v>12.242516709331261</v>
      </c>
      <c r="F107" s="142">
        <v>43.199752422328373</v>
      </c>
      <c r="G107" s="143">
        <v>3.4795851168017782</v>
      </c>
      <c r="H107" s="118"/>
      <c r="I107" s="118"/>
      <c r="J107" s="139"/>
    </row>
    <row r="108" spans="1:10" ht="18" customHeight="1" x14ac:dyDescent="0.25">
      <c r="A108" s="264" t="s">
        <v>426</v>
      </c>
      <c r="B108" s="325" t="s">
        <v>427</v>
      </c>
      <c r="C108" s="143">
        <v>13.275587999999999</v>
      </c>
      <c r="D108" s="143">
        <v>-28.826674199999999</v>
      </c>
      <c r="E108" s="142">
        <v>10.034624447433904</v>
      </c>
      <c r="F108" s="142">
        <v>40.506518552788272</v>
      </c>
      <c r="G108" s="143">
        <v>4.0139540223526211</v>
      </c>
      <c r="H108" s="118"/>
      <c r="I108" s="118"/>
      <c r="J108" s="139"/>
    </row>
    <row r="109" spans="1:10" ht="18" customHeight="1" x14ac:dyDescent="0.25">
      <c r="A109" s="264" t="s">
        <v>420</v>
      </c>
      <c r="B109" s="325" t="s">
        <v>421</v>
      </c>
      <c r="C109" s="143">
        <v>14.374826399999998</v>
      </c>
      <c r="D109" s="143">
        <v>-29.332788000000001</v>
      </c>
      <c r="E109" s="142">
        <v>10.722199730326594</v>
      </c>
      <c r="F109" s="142">
        <v>45.83603787613864</v>
      </c>
      <c r="G109" s="143">
        <v>4.2583179464827801</v>
      </c>
      <c r="H109" s="118"/>
      <c r="I109" s="118"/>
      <c r="J109" s="139"/>
    </row>
    <row r="110" spans="1:10" ht="18" customHeight="1" x14ac:dyDescent="0.25">
      <c r="A110" s="264" t="s">
        <v>697</v>
      </c>
      <c r="B110" s="325" t="s">
        <v>698</v>
      </c>
      <c r="C110" s="143">
        <v>12.671555999999999</v>
      </c>
      <c r="D110" s="143">
        <v>-29.421075600000002</v>
      </c>
      <c r="E110" s="142">
        <v>11.229740265940901</v>
      </c>
      <c r="F110" s="142">
        <v>49.282508272072874</v>
      </c>
      <c r="G110" s="143">
        <v>4.3544665092157153</v>
      </c>
      <c r="H110" s="118"/>
      <c r="I110" s="118"/>
      <c r="J110" s="139"/>
    </row>
    <row r="111" spans="1:10" ht="18" customHeight="1" x14ac:dyDescent="0.25">
      <c r="A111" s="264" t="s">
        <v>690</v>
      </c>
      <c r="B111" s="325" t="s">
        <v>691</v>
      </c>
      <c r="C111" s="143">
        <v>14.3119272</v>
      </c>
      <c r="D111" s="143">
        <v>-28.253831399999999</v>
      </c>
      <c r="E111" s="142">
        <v>11.414514648833594</v>
      </c>
      <c r="F111" s="142">
        <v>47.262312995423237</v>
      </c>
      <c r="G111" s="143">
        <v>4.0980581242495724</v>
      </c>
      <c r="H111" s="118"/>
      <c r="I111" s="118"/>
      <c r="J111" s="139"/>
    </row>
    <row r="112" spans="1:10" ht="18" customHeight="1" x14ac:dyDescent="0.25">
      <c r="A112" s="264" t="s">
        <v>434</v>
      </c>
      <c r="B112" s="325" t="s">
        <v>435</v>
      </c>
      <c r="C112" s="143">
        <v>13.924548</v>
      </c>
      <c r="D112" s="143">
        <v>-28.009500600000003</v>
      </c>
      <c r="E112" s="142">
        <v>11.505273564541215</v>
      </c>
      <c r="F112" s="142">
        <v>46.026771229437905</v>
      </c>
      <c r="G112" s="143">
        <v>3.9794914547205158</v>
      </c>
      <c r="H112" s="118"/>
      <c r="I112" s="118"/>
      <c r="J112" s="139"/>
    </row>
    <row r="113" spans="1:10" ht="18" customHeight="1" x14ac:dyDescent="0.25">
      <c r="A113" s="264" t="s">
        <v>440</v>
      </c>
      <c r="B113" s="325" t="s">
        <v>441</v>
      </c>
      <c r="C113" s="143">
        <v>13.378423199999999</v>
      </c>
      <c r="D113" s="143">
        <v>-29.3348412</v>
      </c>
      <c r="E113" s="142">
        <v>12.073222181648521</v>
      </c>
      <c r="F113" s="142">
        <v>46.539214106087535</v>
      </c>
      <c r="G113" s="143">
        <v>3.8317441430298045</v>
      </c>
      <c r="H113" s="118"/>
      <c r="I113" s="118"/>
      <c r="J113" s="139"/>
    </row>
    <row r="114" spans="1:10" ht="18" customHeight="1" x14ac:dyDescent="0.25">
      <c r="A114" s="264" t="s">
        <v>708</v>
      </c>
      <c r="B114" s="325" t="s">
        <v>709</v>
      </c>
      <c r="C114" s="143">
        <v>14.527581599999998</v>
      </c>
      <c r="D114" s="143">
        <v>-28.191208799999998</v>
      </c>
      <c r="E114" s="142">
        <v>10.23295910015552</v>
      </c>
      <c r="F114" s="142">
        <v>37.474013925372141</v>
      </c>
      <c r="G114" s="143">
        <v>3.5911969539090172</v>
      </c>
      <c r="H114" s="118"/>
      <c r="I114" s="118"/>
      <c r="J114" s="139"/>
    </row>
    <row r="115" spans="1:10" ht="18" customHeight="1" x14ac:dyDescent="0.25">
      <c r="A115" s="264" t="s">
        <v>702</v>
      </c>
      <c r="B115" s="325" t="s">
        <v>703</v>
      </c>
      <c r="C115" s="143">
        <v>15.046749599999998</v>
      </c>
      <c r="D115" s="143">
        <v>-28.193262000000001</v>
      </c>
      <c r="E115" s="142">
        <v>12.214913183048212</v>
      </c>
      <c r="F115" s="142">
        <v>46.106706648722508</v>
      </c>
      <c r="G115" s="143">
        <v>3.7205633549414556</v>
      </c>
      <c r="H115" s="118"/>
      <c r="I115" s="118"/>
      <c r="J115" s="139"/>
    </row>
    <row r="116" spans="1:10" ht="18" customHeight="1" x14ac:dyDescent="0.25">
      <c r="A116" s="264" t="s">
        <v>446</v>
      </c>
      <c r="B116" s="325" t="s">
        <v>447</v>
      </c>
      <c r="C116" s="143">
        <v>14.217079199999999</v>
      </c>
      <c r="D116" s="143">
        <v>-27.983835599999999</v>
      </c>
      <c r="E116" s="142">
        <v>12.233232698755831</v>
      </c>
      <c r="F116" s="142">
        <v>44.637077982737168</v>
      </c>
      <c r="G116" s="143">
        <v>3.6220329296714167</v>
      </c>
      <c r="H116" s="118"/>
      <c r="I116" s="118"/>
      <c r="J116" s="139"/>
    </row>
    <row r="117" spans="1:10" ht="18" customHeight="1" x14ac:dyDescent="0.25">
      <c r="A117" s="264" t="s">
        <v>713</v>
      </c>
      <c r="B117" s="325" t="s">
        <v>714</v>
      </c>
      <c r="C117" s="143">
        <v>14.391799199999999</v>
      </c>
      <c r="D117" s="143">
        <v>-29.202409800000002</v>
      </c>
      <c r="E117" s="142">
        <v>11.585076517262831</v>
      </c>
      <c r="F117" s="142">
        <v>47.396246902021772</v>
      </c>
      <c r="G117" s="143">
        <v>4.0449712886523175</v>
      </c>
      <c r="H117" s="118"/>
      <c r="I117" s="118"/>
      <c r="J117" s="139"/>
    </row>
    <row r="118" spans="1:10" ht="18" customHeight="1" x14ac:dyDescent="0.25">
      <c r="A118" s="264" t="s">
        <v>452</v>
      </c>
      <c r="B118" s="325" t="s">
        <v>453</v>
      </c>
      <c r="C118" s="143">
        <v>13.957495199999999</v>
      </c>
      <c r="D118" s="143">
        <v>-28.938573599999998</v>
      </c>
      <c r="E118" s="142">
        <v>12.192279415863142</v>
      </c>
      <c r="F118" s="142">
        <v>45.905780059386807</v>
      </c>
      <c r="G118" s="143">
        <v>3.7394738867245985</v>
      </c>
      <c r="H118" s="118"/>
      <c r="I118" s="118"/>
      <c r="J118" s="139"/>
    </row>
    <row r="119" spans="1:10" ht="18" customHeight="1" x14ac:dyDescent="0.25">
      <c r="A119" s="264" t="s">
        <v>720</v>
      </c>
      <c r="B119" s="325" t="s">
        <v>721</v>
      </c>
      <c r="C119" s="143">
        <v>14.837085599999998</v>
      </c>
      <c r="D119" s="143">
        <v>-28.437592799999997</v>
      </c>
      <c r="E119" s="142">
        <v>12.26415513437014</v>
      </c>
      <c r="F119" s="142">
        <v>44.724606878671409</v>
      </c>
      <c r="G119" s="143">
        <v>3.5858724625385072</v>
      </c>
      <c r="H119" s="118"/>
      <c r="I119" s="118"/>
      <c r="J119" s="139"/>
    </row>
    <row r="120" spans="1:10" ht="18" customHeight="1" x14ac:dyDescent="0.25">
      <c r="A120" s="264" t="s">
        <v>494</v>
      </c>
      <c r="B120" s="325" t="s">
        <v>495</v>
      </c>
      <c r="C120" s="143">
        <v>14.164164</v>
      </c>
      <c r="D120" s="143">
        <v>-28.699375799999999</v>
      </c>
      <c r="E120" s="142">
        <v>12.239920835614308</v>
      </c>
      <c r="F120" s="142">
        <v>45.465569395934232</v>
      </c>
      <c r="G120" s="143">
        <v>3.6828410645840015</v>
      </c>
      <c r="H120" s="118"/>
      <c r="I120" s="118"/>
      <c r="J120" s="139"/>
    </row>
    <row r="121" spans="1:10" ht="18" customHeight="1" x14ac:dyDescent="0.25">
      <c r="A121" s="264" t="s">
        <v>730</v>
      </c>
      <c r="B121" s="325" t="s">
        <v>731</v>
      </c>
      <c r="C121" s="143">
        <v>13.861648799999999</v>
      </c>
      <c r="D121" s="143">
        <v>-28.8903234</v>
      </c>
      <c r="E121" s="142">
        <v>12.759830068584758</v>
      </c>
      <c r="F121" s="142">
        <v>45.29306503197067</v>
      </c>
      <c r="G121" s="143">
        <v>3.4860399801079724</v>
      </c>
      <c r="H121" s="118"/>
      <c r="I121" s="118"/>
      <c r="J121" s="139"/>
    </row>
    <row r="122" spans="1:10" ht="18" customHeight="1" x14ac:dyDescent="0.25">
      <c r="A122" s="264" t="s">
        <v>725</v>
      </c>
      <c r="B122" s="325" t="s">
        <v>726</v>
      </c>
      <c r="C122" s="143">
        <v>14.161168799999999</v>
      </c>
      <c r="D122" s="143">
        <v>-29.191117200000001</v>
      </c>
      <c r="E122" s="142">
        <v>12.811685951477449</v>
      </c>
      <c r="F122" s="142">
        <v>45.777431555321037</v>
      </c>
      <c r="G122" s="143">
        <v>3.5114248969071609</v>
      </c>
      <c r="H122" s="118"/>
      <c r="I122" s="118"/>
      <c r="J122" s="139"/>
    </row>
    <row r="123" spans="1:10" ht="18" customHeight="1" x14ac:dyDescent="0.25">
      <c r="A123" s="264" t="s">
        <v>500</v>
      </c>
      <c r="B123" s="325" t="s">
        <v>501</v>
      </c>
      <c r="C123" s="143">
        <v>14.536567199999999</v>
      </c>
      <c r="D123" s="143">
        <v>-28.885190399999999</v>
      </c>
      <c r="E123" s="142">
        <v>12.506966752721617</v>
      </c>
      <c r="F123" s="142">
        <v>45.332706672583868</v>
      </c>
      <c r="G123" s="143">
        <v>3.5910119538242546</v>
      </c>
      <c r="H123" s="118"/>
      <c r="I123" s="118"/>
      <c r="J123" s="139"/>
    </row>
    <row r="124" spans="1:10" ht="18" customHeight="1" x14ac:dyDescent="0.25">
      <c r="A124" s="264" t="s">
        <v>526</v>
      </c>
      <c r="B124" s="325" t="s">
        <v>527</v>
      </c>
      <c r="C124" s="143">
        <v>13.461290399999999</v>
      </c>
      <c r="D124" s="143">
        <v>-28.404741600000001</v>
      </c>
      <c r="E124" s="142">
        <v>12.142756221150854</v>
      </c>
      <c r="F124" s="142">
        <v>43.8654401791824</v>
      </c>
      <c r="G124" s="143">
        <v>3.5743647986663372</v>
      </c>
      <c r="H124" s="118"/>
      <c r="I124" s="118"/>
      <c r="J124" s="139"/>
    </row>
    <row r="125" spans="1:10" ht="18" customHeight="1" x14ac:dyDescent="0.25">
      <c r="A125" s="264" t="s">
        <v>748</v>
      </c>
      <c r="B125" s="325" t="s">
        <v>749</v>
      </c>
      <c r="C125" s="143">
        <v>12.298154399999998</v>
      </c>
      <c r="D125" s="143">
        <v>-27.734371799999998</v>
      </c>
      <c r="E125" s="142">
        <v>11.621866719906686</v>
      </c>
      <c r="F125" s="142">
        <v>41.957837361919573</v>
      </c>
      <c r="G125" s="143">
        <v>3.5399857627482185</v>
      </c>
      <c r="H125" s="118"/>
      <c r="I125" s="118"/>
      <c r="J125" s="139"/>
    </row>
    <row r="126" spans="1:10" ht="18" customHeight="1" x14ac:dyDescent="0.25">
      <c r="A126" s="264" t="s">
        <v>754</v>
      </c>
      <c r="B126" s="325" t="s">
        <v>755</v>
      </c>
      <c r="C126" s="143">
        <v>14.444714399999999</v>
      </c>
      <c r="D126" s="143">
        <v>-29.304043199999999</v>
      </c>
      <c r="E126" s="142">
        <v>11.660963237013997</v>
      </c>
      <c r="F126" s="142">
        <v>48.130238038569203</v>
      </c>
      <c r="G126" s="143">
        <v>4.0788173213971861</v>
      </c>
      <c r="H126" s="118"/>
      <c r="I126" s="118"/>
      <c r="J126" s="139"/>
    </row>
    <row r="127" spans="1:10" ht="18" customHeight="1" x14ac:dyDescent="0.25">
      <c r="A127" s="264" t="s">
        <v>518</v>
      </c>
      <c r="B127" s="325" t="s">
        <v>519</v>
      </c>
      <c r="C127" s="143">
        <v>12.493840799999999</v>
      </c>
      <c r="D127" s="143">
        <v>-28.129612799999997</v>
      </c>
      <c r="E127" s="142">
        <v>11.543313504043546</v>
      </c>
      <c r="F127" s="142">
        <v>43.145898402532765</v>
      </c>
      <c r="G127" s="143">
        <v>3.7014446123997682</v>
      </c>
      <c r="H127" s="118"/>
      <c r="I127" s="118"/>
      <c r="J127" s="139"/>
    </row>
    <row r="128" spans="1:10" ht="18" customHeight="1" x14ac:dyDescent="0.25">
      <c r="A128" s="264" t="s">
        <v>512</v>
      </c>
      <c r="B128" s="325" t="s">
        <v>513</v>
      </c>
      <c r="C128" s="143">
        <v>14.532573599999999</v>
      </c>
      <c r="D128" s="143">
        <v>-29.686965000000001</v>
      </c>
      <c r="E128" s="142">
        <v>10.556619686936237</v>
      </c>
      <c r="F128" s="142">
        <v>49.448549025883132</v>
      </c>
      <c r="G128" s="143">
        <v>4.6694331339954438</v>
      </c>
      <c r="H128" s="118"/>
      <c r="I128" s="118"/>
      <c r="J128" s="139"/>
    </row>
    <row r="129" spans="1:10" ht="18" customHeight="1" x14ac:dyDescent="0.25">
      <c r="A129" s="264" t="s">
        <v>507</v>
      </c>
      <c r="B129" s="325" t="s">
        <v>508</v>
      </c>
      <c r="C129" s="143">
        <v>14.617437599999999</v>
      </c>
      <c r="D129" s="143">
        <v>-29.420048999999999</v>
      </c>
      <c r="E129" s="142">
        <v>10.919894269828927</v>
      </c>
      <c r="F129" s="142">
        <v>49.1169912492335</v>
      </c>
      <c r="G129" s="143">
        <v>4.4795604346339539</v>
      </c>
      <c r="H129" s="118"/>
      <c r="I129" s="118"/>
      <c r="J129" s="139"/>
    </row>
    <row r="130" spans="1:10" ht="18" customHeight="1" x14ac:dyDescent="0.25">
      <c r="A130" s="264" t="s">
        <v>736</v>
      </c>
      <c r="B130" s="325" t="s">
        <v>737</v>
      </c>
      <c r="C130" s="143">
        <v>14.346871199999999</v>
      </c>
      <c r="D130" s="143">
        <v>-31.659063600000003</v>
      </c>
      <c r="E130" s="142">
        <v>10.211608885692069</v>
      </c>
      <c r="F130" s="142">
        <v>49.452190608620306</v>
      </c>
      <c r="G130" s="143">
        <v>4.8229663141768784</v>
      </c>
      <c r="H130" s="118"/>
      <c r="I130" s="118"/>
      <c r="J130" s="139"/>
    </row>
    <row r="131" spans="1:10" ht="18" customHeight="1" x14ac:dyDescent="0.25">
      <c r="A131" s="264" t="s">
        <v>743</v>
      </c>
      <c r="B131" s="325" t="s">
        <v>744</v>
      </c>
      <c r="C131" s="143">
        <v>12.447914399999998</v>
      </c>
      <c r="D131" s="143">
        <v>-29.630502</v>
      </c>
      <c r="E131" s="142">
        <v>10.021633002799378</v>
      </c>
      <c r="F131" s="142">
        <v>47.339377085269938</v>
      </c>
      <c r="G131" s="143">
        <v>4.6974388173269874</v>
      </c>
      <c r="H131" s="118"/>
      <c r="I131" s="118"/>
      <c r="J131" s="139"/>
    </row>
    <row r="132" spans="1:10" ht="18" customHeight="1" x14ac:dyDescent="0.25">
      <c r="A132" s="264" t="s">
        <v>814</v>
      </c>
      <c r="B132" s="325" t="s">
        <v>815</v>
      </c>
      <c r="C132" s="143">
        <v>13.393399199999999</v>
      </c>
      <c r="D132" s="143">
        <v>-29.490884399999999</v>
      </c>
      <c r="E132" s="142">
        <v>10.790028325194402</v>
      </c>
      <c r="F132" s="142">
        <v>50.401953881715173</v>
      </c>
      <c r="G132" s="143">
        <v>4.6399862262178191</v>
      </c>
      <c r="H132" s="118"/>
      <c r="I132" s="118"/>
      <c r="J132" s="139"/>
    </row>
    <row r="133" spans="1:10" ht="18" customHeight="1" x14ac:dyDescent="0.25">
      <c r="A133" s="264" t="s">
        <v>820</v>
      </c>
      <c r="B133" s="325" t="s">
        <v>821</v>
      </c>
      <c r="C133" s="143">
        <v>14.635408799999999</v>
      </c>
      <c r="D133" s="143">
        <v>-29.602783799999997</v>
      </c>
      <c r="E133" s="142">
        <v>10.77920824230171</v>
      </c>
      <c r="F133" s="142">
        <v>49.529090458364806</v>
      </c>
      <c r="G133" s="143">
        <v>4.5592205898744265</v>
      </c>
      <c r="H133" s="118"/>
      <c r="I133" s="118"/>
      <c r="J133" s="139"/>
    </row>
    <row r="134" spans="1:10" ht="16.5" thickBot="1" x14ac:dyDescent="0.3">
      <c r="A134" s="144"/>
      <c r="B134" s="327"/>
      <c r="C134" s="146"/>
      <c r="D134" s="145"/>
      <c r="E134" s="145"/>
      <c r="F134" s="145"/>
      <c r="G134" s="146"/>
      <c r="H134" s="140"/>
      <c r="I134" s="140"/>
      <c r="J134" s="141"/>
    </row>
    <row r="135" spans="1:10" ht="15.75" x14ac:dyDescent="0.25">
      <c r="A135" s="93"/>
      <c r="B135" s="93"/>
      <c r="C135" s="93"/>
      <c r="D135" s="93"/>
      <c r="E135" s="93"/>
      <c r="F135" s="93"/>
      <c r="G135" s="93"/>
      <c r="H135" s="93"/>
      <c r="I135" s="93"/>
      <c r="J135" s="94"/>
    </row>
  </sheetData>
  <sortState ref="A62:J134">
    <sortCondition ref="B62:B134"/>
  </sortState>
  <mergeCells count="21">
    <mergeCell ref="F42:J42"/>
    <mergeCell ref="E16:F16"/>
    <mergeCell ref="B37:C37"/>
    <mergeCell ref="D37:E37"/>
    <mergeCell ref="B38:C38"/>
    <mergeCell ref="D38:E38"/>
    <mergeCell ref="B32:C32"/>
    <mergeCell ref="D34:E34"/>
    <mergeCell ref="B33:C33"/>
    <mergeCell ref="D35:E35"/>
    <mergeCell ref="A42:E42"/>
    <mergeCell ref="F37:F38"/>
    <mergeCell ref="E15:F15"/>
    <mergeCell ref="B36:C36"/>
    <mergeCell ref="D36:E36"/>
    <mergeCell ref="B31:C31"/>
    <mergeCell ref="D31:E31"/>
    <mergeCell ref="D32:E32"/>
    <mergeCell ref="B34:C34"/>
    <mergeCell ref="D33:E33"/>
    <mergeCell ref="B35:C35"/>
  </mergeCells>
  <pageMargins left="0.75" right="0.75" top="1" bottom="1" header="0.5" footer="0.5"/>
  <pageSetup scale="56"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4" tint="-0.249977111117893"/>
  </sheetPr>
  <dimension ref="B1:AS109"/>
  <sheetViews>
    <sheetView workbookViewId="0">
      <selection activeCell="Y14" sqref="Y14"/>
    </sheetView>
  </sheetViews>
  <sheetFormatPr defaultColWidth="11.42578125" defaultRowHeight="12.75" x14ac:dyDescent="0.2"/>
  <cols>
    <col min="2" max="2" width="5.140625" bestFit="1" customWidth="1"/>
    <col min="3" max="3" width="20.42578125" customWidth="1"/>
    <col min="4" max="7" width="11.28515625" style="64" customWidth="1"/>
    <col min="8" max="8" width="7.42578125" style="64" customWidth="1"/>
    <col min="9" max="9" width="5.140625" customWidth="1"/>
    <col min="10" max="10" width="19.140625" customWidth="1"/>
    <col min="11" max="11" width="11.28515625" customWidth="1"/>
    <col min="12" max="12" width="11.28515625" style="64" customWidth="1"/>
    <col min="13" max="13" width="10.28515625" style="64" customWidth="1"/>
    <col min="14" max="14" width="11.28515625" style="64" customWidth="1"/>
    <col min="15" max="15" width="10.7109375" style="64" bestFit="1" customWidth="1"/>
    <col min="16" max="16" width="5.140625" customWidth="1"/>
    <col min="17" max="17" width="24.7109375" customWidth="1"/>
    <col min="18" max="18" width="18.28515625" customWidth="1"/>
    <col min="19" max="19" width="14.7109375" customWidth="1"/>
    <col min="20" max="22" width="18.42578125" customWidth="1"/>
    <col min="23" max="23" width="16" customWidth="1"/>
    <col min="24" max="24" width="15.28515625" customWidth="1"/>
    <col min="25" max="25" width="14.85546875" customWidth="1"/>
    <col min="26" max="26" width="15.7109375" customWidth="1"/>
    <col min="27" max="27" width="14.42578125" customWidth="1"/>
    <col min="28" max="28" width="10.28515625" bestFit="1" customWidth="1"/>
    <col min="29" max="29" width="9" bestFit="1" customWidth="1"/>
    <col min="30" max="30" width="5.140625" bestFit="1" customWidth="1"/>
    <col min="31" max="31" width="6.42578125" customWidth="1"/>
    <col min="32" max="32" width="17.28515625" bestFit="1" customWidth="1"/>
    <col min="33" max="33" width="8.140625" bestFit="1" customWidth="1"/>
    <col min="34" max="34" width="8.7109375" bestFit="1" customWidth="1"/>
    <col min="35" max="35" width="13" customWidth="1"/>
    <col min="36" max="36" width="8.7109375" bestFit="1" customWidth="1"/>
    <col min="37" max="37" width="11.140625" customWidth="1"/>
    <col min="38" max="38" width="10.28515625" bestFit="1" customWidth="1"/>
    <col min="39" max="39" width="9" bestFit="1" customWidth="1"/>
    <col min="40" max="40" width="5.140625" bestFit="1" customWidth="1"/>
    <col min="41" max="41" width="9.7109375" bestFit="1" customWidth="1"/>
    <col min="42" max="42" width="9.42578125" bestFit="1" customWidth="1"/>
  </cols>
  <sheetData>
    <row r="1" spans="2:45" ht="13.5" thickBot="1" x14ac:dyDescent="0.25">
      <c r="Q1" s="49"/>
      <c r="R1" s="49"/>
      <c r="S1" s="49"/>
      <c r="T1" s="49"/>
      <c r="U1" s="49"/>
      <c r="V1" s="49"/>
      <c r="W1" s="49"/>
      <c r="X1" s="49"/>
      <c r="Y1" s="50"/>
      <c r="Z1" s="49"/>
      <c r="AA1" s="50"/>
      <c r="AB1" s="51"/>
      <c r="AC1" s="51"/>
      <c r="AD1" s="51"/>
      <c r="AE1" s="49"/>
      <c r="AF1" s="49"/>
      <c r="AG1" s="49"/>
      <c r="AH1" s="49"/>
      <c r="AI1" s="50"/>
      <c r="AJ1" s="49"/>
      <c r="AK1" s="50"/>
      <c r="AL1" s="51"/>
      <c r="AM1" s="51"/>
      <c r="AN1" s="51"/>
      <c r="AO1" s="51"/>
      <c r="AP1" s="51"/>
    </row>
    <row r="2" spans="2:45" ht="19.5" thickBot="1" x14ac:dyDescent="0.3">
      <c r="B2" s="3" t="s">
        <v>34</v>
      </c>
      <c r="C2" s="4" t="s">
        <v>28</v>
      </c>
      <c r="D2" s="5" t="s">
        <v>36</v>
      </c>
      <c r="E2" s="7" t="s">
        <v>37</v>
      </c>
      <c r="F2" s="6" t="s">
        <v>36</v>
      </c>
      <c r="G2" s="8" t="s">
        <v>38</v>
      </c>
      <c r="H2" s="25"/>
      <c r="I2" s="3" t="s">
        <v>34</v>
      </c>
      <c r="J2" s="4" t="s">
        <v>28</v>
      </c>
      <c r="K2" s="5" t="s">
        <v>36</v>
      </c>
      <c r="L2" s="7" t="s">
        <v>37</v>
      </c>
      <c r="M2" s="6" t="s">
        <v>36</v>
      </c>
      <c r="N2" s="8" t="s">
        <v>38</v>
      </c>
      <c r="O2" s="9"/>
      <c r="P2" s="10" t="s">
        <v>34</v>
      </c>
      <c r="Q2" s="11" t="s">
        <v>28</v>
      </c>
      <c r="R2" s="375" t="s">
        <v>106</v>
      </c>
      <c r="S2" s="376"/>
      <c r="T2" s="375" t="s">
        <v>102</v>
      </c>
      <c r="U2" s="376"/>
      <c r="V2" s="381" t="s">
        <v>36</v>
      </c>
      <c r="W2" s="382"/>
      <c r="X2" s="377" t="s">
        <v>38</v>
      </c>
      <c r="Y2" s="378"/>
      <c r="Z2" s="56"/>
      <c r="AA2" s="56"/>
      <c r="AB2" s="56"/>
      <c r="AC2" s="56"/>
      <c r="AD2" s="56"/>
      <c r="AE2" s="55"/>
      <c r="AF2" s="55"/>
      <c r="AG2" s="55"/>
      <c r="AH2" s="55"/>
      <c r="AI2" s="51"/>
      <c r="AJ2" s="56"/>
      <c r="AK2" s="56"/>
      <c r="AL2" s="56"/>
      <c r="AM2" s="56"/>
      <c r="AN2" s="56"/>
      <c r="AO2" s="57"/>
      <c r="AP2" s="57"/>
      <c r="AQ2" s="55"/>
      <c r="AR2" s="55"/>
      <c r="AS2" s="55"/>
    </row>
    <row r="3" spans="2:45" ht="16.5" thickBot="1" x14ac:dyDescent="0.3">
      <c r="B3" s="12"/>
      <c r="C3" s="13"/>
      <c r="D3" s="14" t="s">
        <v>31</v>
      </c>
      <c r="E3" s="16" t="s">
        <v>31</v>
      </c>
      <c r="F3" s="15" t="s">
        <v>35</v>
      </c>
      <c r="G3" s="17" t="s">
        <v>35</v>
      </c>
      <c r="H3" s="25"/>
      <c r="I3" s="12"/>
      <c r="J3" s="13"/>
      <c r="K3" s="14" t="s">
        <v>31</v>
      </c>
      <c r="L3" s="16" t="s">
        <v>31</v>
      </c>
      <c r="M3" s="15" t="s">
        <v>35</v>
      </c>
      <c r="N3" s="17" t="s">
        <v>35</v>
      </c>
      <c r="O3" s="9"/>
      <c r="P3" s="18"/>
      <c r="Q3" s="19"/>
      <c r="R3" s="219" t="s">
        <v>100</v>
      </c>
      <c r="S3" s="221" t="s">
        <v>101</v>
      </c>
      <c r="T3" s="223" t="s">
        <v>100</v>
      </c>
      <c r="U3" s="221" t="s">
        <v>101</v>
      </c>
      <c r="V3" s="383" t="s">
        <v>62</v>
      </c>
      <c r="W3" s="384"/>
      <c r="X3" s="379" t="s">
        <v>62</v>
      </c>
      <c r="Y3" s="380"/>
      <c r="Z3" s="52"/>
      <c r="AA3" s="52"/>
      <c r="AB3" s="52"/>
      <c r="AC3" s="52"/>
      <c r="AD3" s="52"/>
      <c r="AE3" s="53"/>
      <c r="AF3" s="53"/>
      <c r="AG3" s="54"/>
      <c r="AI3" s="58"/>
      <c r="AJ3" s="58"/>
      <c r="AK3" s="58"/>
      <c r="AM3" s="58"/>
      <c r="AO3" s="59"/>
      <c r="AP3" s="59"/>
      <c r="AQ3" s="60"/>
    </row>
    <row r="4" spans="2:45" ht="15.75" x14ac:dyDescent="0.25">
      <c r="B4" s="113" t="s">
        <v>39</v>
      </c>
      <c r="C4" s="65"/>
      <c r="D4" s="66"/>
      <c r="E4" s="68"/>
      <c r="F4" s="67"/>
      <c r="G4" s="69"/>
      <c r="H4" s="25"/>
      <c r="I4" s="113" t="s">
        <v>39</v>
      </c>
      <c r="J4" s="65"/>
      <c r="K4" s="66"/>
      <c r="L4" s="68"/>
      <c r="M4" s="67"/>
      <c r="N4" s="69"/>
      <c r="O4" s="20"/>
      <c r="P4" s="113" t="s">
        <v>40</v>
      </c>
      <c r="Q4" s="65"/>
      <c r="R4" s="220"/>
      <c r="S4" s="220"/>
      <c r="T4" s="220"/>
      <c r="U4" s="220"/>
      <c r="V4" s="373"/>
      <c r="W4" s="374"/>
      <c r="X4" s="192"/>
      <c r="Y4" s="36"/>
      <c r="Z4" s="52"/>
      <c r="AA4" s="52"/>
      <c r="AB4" s="52"/>
      <c r="AC4" s="52"/>
      <c r="AD4" s="52"/>
      <c r="AE4" s="53"/>
      <c r="AF4" s="53"/>
      <c r="AG4" s="54"/>
      <c r="AI4" s="58"/>
      <c r="AJ4" s="58"/>
      <c r="AK4" s="58"/>
      <c r="AM4" s="58"/>
      <c r="AO4" s="59"/>
      <c r="AP4" s="59"/>
      <c r="AQ4" s="60"/>
    </row>
    <row r="5" spans="2:45" ht="15.75" x14ac:dyDescent="0.25">
      <c r="B5" s="74">
        <v>7</v>
      </c>
      <c r="C5" s="22" t="s">
        <v>224</v>
      </c>
      <c r="D5" s="78">
        <v>-4.6466903999999998</v>
      </c>
      <c r="E5" s="78">
        <v>-27.980755799999997</v>
      </c>
      <c r="F5" s="24"/>
      <c r="G5" s="77"/>
      <c r="H5" s="25"/>
      <c r="I5" s="74">
        <v>9</v>
      </c>
      <c r="J5" s="22" t="s">
        <v>249</v>
      </c>
      <c r="K5" s="78">
        <v>27.858218399999995</v>
      </c>
      <c r="L5" s="78">
        <v>24.556525799999996</v>
      </c>
      <c r="M5" s="24"/>
      <c r="N5" s="23"/>
      <c r="O5" s="21"/>
      <c r="P5" s="75">
        <v>11</v>
      </c>
      <c r="Q5" s="22" t="s">
        <v>275</v>
      </c>
      <c r="R5" s="222">
        <f t="shared" ref="R5:R12" si="0">ABS(T5-$T$13)</f>
        <v>0.16586038818040549</v>
      </c>
      <c r="S5" s="222">
        <f t="shared" ref="S5:S12" si="1">ABS(U5-$U$13)</f>
        <v>0.55914404314597022</v>
      </c>
      <c r="T5" s="239">
        <v>13.065860388180406</v>
      </c>
      <c r="U5" s="237">
        <v>50.099144043145969</v>
      </c>
      <c r="V5" s="240">
        <v>3.8274574646253448</v>
      </c>
      <c r="W5" s="241">
        <v>6.8149416</v>
      </c>
      <c r="X5" s="238">
        <v>-17.634681</v>
      </c>
      <c r="Y5" s="241"/>
      <c r="Z5" s="52"/>
      <c r="AA5" s="52"/>
      <c r="AB5" s="52"/>
      <c r="AC5" s="52"/>
      <c r="AD5" s="52"/>
      <c r="AE5" s="52"/>
      <c r="AF5" s="53"/>
      <c r="AG5" s="53"/>
      <c r="AH5" s="54"/>
      <c r="AJ5" s="58"/>
      <c r="AK5" s="58"/>
      <c r="AL5" s="58"/>
      <c r="AN5" s="58"/>
      <c r="AP5" s="59"/>
      <c r="AQ5" s="59"/>
      <c r="AR5" s="60"/>
    </row>
    <row r="6" spans="2:45" ht="15.75" x14ac:dyDescent="0.25">
      <c r="B6" s="74">
        <v>8</v>
      </c>
      <c r="C6" s="22" t="s">
        <v>239</v>
      </c>
      <c r="D6" s="78">
        <v>-4.6117463999999995</v>
      </c>
      <c r="E6" s="78">
        <v>-28.166570400000001</v>
      </c>
      <c r="F6" s="24"/>
      <c r="G6" s="77"/>
      <c r="H6" s="25"/>
      <c r="I6" s="74">
        <v>10</v>
      </c>
      <c r="J6" s="22" t="s">
        <v>261</v>
      </c>
      <c r="K6" s="78">
        <v>27.888170399999996</v>
      </c>
      <c r="L6" s="78">
        <v>24.579110999999997</v>
      </c>
      <c r="M6" s="24"/>
      <c r="N6" s="23"/>
      <c r="O6" s="21"/>
      <c r="P6" s="75">
        <v>12</v>
      </c>
      <c r="Q6" s="22" t="s">
        <v>285</v>
      </c>
      <c r="R6" s="222">
        <f t="shared" si="0"/>
        <v>0.12085630528771318</v>
      </c>
      <c r="S6" s="222">
        <f t="shared" si="1"/>
        <v>0.41370641979560219</v>
      </c>
      <c r="T6" s="239">
        <v>13.020856305287714</v>
      </c>
      <c r="U6" s="237">
        <v>49.953706419795601</v>
      </c>
      <c r="V6" s="240">
        <v>3.8288951357950607</v>
      </c>
      <c r="W6" s="241">
        <v>6.7710119999999998</v>
      </c>
      <c r="X6" s="238">
        <v>-17.6942238</v>
      </c>
      <c r="Y6" s="241"/>
      <c r="Z6" s="52"/>
      <c r="AA6" s="52"/>
      <c r="AB6" s="52"/>
      <c r="AC6" s="52"/>
      <c r="AD6" s="52"/>
      <c r="AE6" s="52"/>
      <c r="AF6" s="53"/>
      <c r="AG6" s="53"/>
      <c r="AH6" s="54"/>
      <c r="AJ6" s="58"/>
      <c r="AK6" s="58"/>
      <c r="AL6" s="58"/>
      <c r="AN6" s="58"/>
      <c r="AP6" s="59"/>
      <c r="AQ6" s="59"/>
      <c r="AR6" s="60"/>
    </row>
    <row r="7" spans="2:45" ht="15.75" x14ac:dyDescent="0.25">
      <c r="B7" s="74">
        <v>37</v>
      </c>
      <c r="C7" s="22" t="s">
        <v>459</v>
      </c>
      <c r="D7" s="78">
        <v>-4.6466903999999998</v>
      </c>
      <c r="E7" s="78">
        <v>-28.270257000000001</v>
      </c>
      <c r="F7" s="24"/>
      <c r="G7" s="77"/>
      <c r="H7" s="25"/>
      <c r="I7" s="74">
        <v>39</v>
      </c>
      <c r="J7" s="22" t="s">
        <v>472</v>
      </c>
      <c r="K7" s="78">
        <v>27.911133599999996</v>
      </c>
      <c r="L7" s="78">
        <v>24.339913199999991</v>
      </c>
      <c r="M7" s="24"/>
      <c r="N7" s="23"/>
      <c r="O7" s="21"/>
      <c r="P7" s="75">
        <v>41</v>
      </c>
      <c r="Q7" s="22" t="s">
        <v>483</v>
      </c>
      <c r="R7" s="222">
        <f t="shared" si="0"/>
        <v>8.4143101399689613E-2</v>
      </c>
      <c r="S7" s="222">
        <f t="shared" si="1"/>
        <v>0.25218184263496823</v>
      </c>
      <c r="T7" s="239">
        <v>12.98414310139969</v>
      </c>
      <c r="U7" s="237">
        <v>49.792181842634967</v>
      </c>
      <c r="V7" s="240">
        <v>3.8086352346428725</v>
      </c>
      <c r="W7" s="241">
        <v>6.8558759999999994</v>
      </c>
      <c r="X7" s="238">
        <v>-17.6870376</v>
      </c>
      <c r="Y7" s="241"/>
      <c r="Z7" s="52"/>
      <c r="AA7" s="52"/>
      <c r="AB7" s="52"/>
      <c r="AC7" s="52"/>
      <c r="AD7" s="52"/>
      <c r="AE7" s="52"/>
      <c r="AF7" s="53"/>
      <c r="AG7" s="53"/>
      <c r="AH7" s="54"/>
      <c r="AJ7" s="58"/>
      <c r="AK7" s="58"/>
      <c r="AL7" s="58"/>
      <c r="AN7" s="58"/>
      <c r="AP7" s="59"/>
      <c r="AQ7" s="59"/>
      <c r="AR7" s="60"/>
    </row>
    <row r="8" spans="2:45" ht="15.75" x14ac:dyDescent="0.25">
      <c r="B8" s="74">
        <v>38</v>
      </c>
      <c r="C8" s="22" t="s">
        <v>466</v>
      </c>
      <c r="D8" s="78">
        <v>-4.5308759999999992</v>
      </c>
      <c r="E8" s="78">
        <v>-28.308241200000001</v>
      </c>
      <c r="F8" s="24"/>
      <c r="G8" s="77"/>
      <c r="H8" s="25"/>
      <c r="I8" s="74">
        <v>40</v>
      </c>
      <c r="J8" s="22" t="s">
        <v>480</v>
      </c>
      <c r="K8" s="78">
        <v>27.922115999999995</v>
      </c>
      <c r="L8" s="78">
        <v>24.2721576</v>
      </c>
      <c r="M8" s="24"/>
      <c r="N8" s="23"/>
      <c r="O8" s="21"/>
      <c r="P8" s="75">
        <v>42</v>
      </c>
      <c r="Q8" s="22" t="s">
        <v>489</v>
      </c>
      <c r="R8" s="222">
        <f t="shared" si="0"/>
        <v>9.1156718506999468E-2</v>
      </c>
      <c r="S8" s="222">
        <f t="shared" si="1"/>
        <v>0.19121631928459948</v>
      </c>
      <c r="T8" s="239">
        <v>12.991156718507</v>
      </c>
      <c r="U8" s="237">
        <v>49.731216319284599</v>
      </c>
      <c r="V8" s="240">
        <v>3.8011079409490502</v>
      </c>
      <c r="W8" s="241">
        <v>6.7959719999999999</v>
      </c>
      <c r="X8" s="238">
        <v>-17.7650592</v>
      </c>
      <c r="Y8" s="241"/>
      <c r="Z8" s="52"/>
      <c r="AA8" s="52"/>
      <c r="AB8" s="52"/>
      <c r="AC8" s="52"/>
      <c r="AD8" s="52"/>
      <c r="AE8" s="52"/>
      <c r="AF8" s="53"/>
      <c r="AG8" s="53"/>
      <c r="AH8" s="54"/>
      <c r="AJ8" s="58"/>
      <c r="AK8" s="58"/>
      <c r="AL8" s="58"/>
      <c r="AN8" s="58"/>
      <c r="AP8" s="59"/>
      <c r="AQ8" s="59"/>
      <c r="AR8" s="60"/>
    </row>
    <row r="9" spans="2:45" ht="15.75" x14ac:dyDescent="0.25">
      <c r="B9" s="74">
        <v>67</v>
      </c>
      <c r="C9" s="22" t="s">
        <v>655</v>
      </c>
      <c r="D9" s="78">
        <v>-4.6297175999999993</v>
      </c>
      <c r="E9" s="78">
        <v>-28.370863800000002</v>
      </c>
      <c r="F9" s="24"/>
      <c r="G9" s="77"/>
      <c r="H9" s="25"/>
      <c r="I9" s="74">
        <v>69</v>
      </c>
      <c r="J9" s="22" t="s">
        <v>669</v>
      </c>
      <c r="K9" s="78">
        <v>27.9390888</v>
      </c>
      <c r="L9" s="78">
        <v>24.201322199999993</v>
      </c>
      <c r="M9" s="24"/>
      <c r="N9" s="23"/>
      <c r="O9" s="21"/>
      <c r="P9" s="75">
        <v>71</v>
      </c>
      <c r="Q9" s="22" t="s">
        <v>680</v>
      </c>
      <c r="R9" s="222">
        <f t="shared" si="0"/>
        <v>7.2805814618973841E-2</v>
      </c>
      <c r="S9" s="222">
        <f t="shared" si="1"/>
        <v>8.5598542123968002E-2</v>
      </c>
      <c r="T9" s="239">
        <v>12.972805814618974</v>
      </c>
      <c r="U9" s="237">
        <v>49.625598542123967</v>
      </c>
      <c r="V9" s="240">
        <v>3.7789991726612238</v>
      </c>
      <c r="W9" s="241">
        <v>6.7789991999999994</v>
      </c>
      <c r="X9" s="238">
        <v>-17.6685588</v>
      </c>
      <c r="Y9" s="241"/>
      <c r="Z9" s="52"/>
      <c r="AA9" s="52"/>
      <c r="AB9" s="52"/>
      <c r="AC9" s="52"/>
      <c r="AD9" s="52"/>
      <c r="AE9" s="52"/>
      <c r="AF9" s="53"/>
      <c r="AG9" s="53"/>
      <c r="AH9" s="54"/>
      <c r="AJ9" s="58"/>
      <c r="AK9" s="58"/>
      <c r="AL9" s="58"/>
      <c r="AN9" s="58"/>
      <c r="AP9" s="59"/>
      <c r="AQ9" s="59"/>
      <c r="AR9" s="60"/>
    </row>
    <row r="10" spans="2:45" ht="15.75" x14ac:dyDescent="0.25">
      <c r="B10" s="74">
        <v>68</v>
      </c>
      <c r="C10" s="22" t="s">
        <v>661</v>
      </c>
      <c r="D10" s="78">
        <v>-4.6327128000000002</v>
      </c>
      <c r="E10" s="78">
        <v>-28.3297998</v>
      </c>
      <c r="F10" s="24"/>
      <c r="G10" s="77"/>
      <c r="H10" s="25"/>
      <c r="I10" s="74">
        <v>70</v>
      </c>
      <c r="J10" s="22" t="s">
        <v>676</v>
      </c>
      <c r="K10" s="78">
        <v>27.7883304</v>
      </c>
      <c r="L10" s="78">
        <v>24.358391999999995</v>
      </c>
      <c r="M10" s="24"/>
      <c r="N10" s="23"/>
      <c r="O10" s="21"/>
      <c r="P10" s="75">
        <v>72</v>
      </c>
      <c r="Q10" s="22" t="s">
        <v>685</v>
      </c>
      <c r="R10" s="222">
        <f t="shared" si="0"/>
        <v>7.3821931726282486E-2</v>
      </c>
      <c r="S10" s="222">
        <f t="shared" si="1"/>
        <v>0.1769653187736111</v>
      </c>
      <c r="T10" s="239">
        <v>12.973821931726283</v>
      </c>
      <c r="U10" s="237">
        <v>49.71696531877361</v>
      </c>
      <c r="V10" s="240">
        <v>3.7852926977977335</v>
      </c>
      <c r="W10" s="241">
        <v>6.9217703999999998</v>
      </c>
      <c r="X10" s="238">
        <v>-17.763006000000001</v>
      </c>
      <c r="Y10" s="241"/>
      <c r="Z10" s="52"/>
      <c r="AA10" s="52"/>
      <c r="AB10" s="52"/>
      <c r="AC10" s="52"/>
      <c r="AD10" s="52"/>
      <c r="AE10" s="52"/>
      <c r="AF10" s="53"/>
      <c r="AG10" s="53"/>
      <c r="AH10" s="54"/>
      <c r="AJ10" s="58"/>
      <c r="AK10" s="58"/>
      <c r="AL10" s="58"/>
      <c r="AN10" s="58"/>
      <c r="AP10" s="59"/>
      <c r="AQ10" s="59"/>
      <c r="AR10" s="60"/>
    </row>
    <row r="11" spans="2:45" ht="15.75" x14ac:dyDescent="0.25">
      <c r="B11" s="74">
        <v>97</v>
      </c>
      <c r="C11" s="22" t="s">
        <v>826</v>
      </c>
      <c r="D11" s="78">
        <v>-4.6007639999999999</v>
      </c>
      <c r="E11" s="78">
        <v>-28.3944756</v>
      </c>
      <c r="F11" s="24"/>
      <c r="G11" s="77"/>
      <c r="H11" s="25"/>
      <c r="I11" s="74">
        <v>99</v>
      </c>
      <c r="J11" s="22" t="s">
        <v>836</v>
      </c>
      <c r="K11" s="78">
        <v>27.911133599999996</v>
      </c>
      <c r="L11" s="78">
        <v>24.159231599999998</v>
      </c>
      <c r="M11" s="24"/>
      <c r="N11" s="23"/>
      <c r="O11" s="21"/>
      <c r="P11" s="75">
        <v>101</v>
      </c>
      <c r="Q11" s="22" t="s">
        <v>844</v>
      </c>
      <c r="R11" s="222">
        <f t="shared" si="0"/>
        <v>0.12642032783825741</v>
      </c>
      <c r="S11" s="222">
        <f t="shared" si="1"/>
        <v>0.46928344161297275</v>
      </c>
      <c r="T11" s="239">
        <v>13.026420327838258</v>
      </c>
      <c r="U11" s="237">
        <v>50.009283441612972</v>
      </c>
      <c r="V11" s="240">
        <v>3.773132699131585</v>
      </c>
      <c r="W11" s="241">
        <v>6.7410600000000001</v>
      </c>
      <c r="X11" s="238">
        <v>-17.715782400000002</v>
      </c>
      <c r="Y11" s="241"/>
      <c r="Z11" s="52"/>
      <c r="AA11" s="52"/>
      <c r="AB11" s="52"/>
      <c r="AC11" s="52"/>
      <c r="AD11" s="52"/>
      <c r="AE11" s="52"/>
      <c r="AF11" s="53"/>
      <c r="AG11" s="53"/>
      <c r="AH11" s="54"/>
      <c r="AJ11" s="58"/>
      <c r="AK11" s="58"/>
      <c r="AL11" s="58"/>
      <c r="AN11" s="58"/>
      <c r="AP11" s="59"/>
      <c r="AQ11" s="59"/>
      <c r="AR11" s="60"/>
    </row>
    <row r="12" spans="2:45" ht="15.75" x14ac:dyDescent="0.25">
      <c r="B12" s="74">
        <v>98</v>
      </c>
      <c r="C12" s="22" t="s">
        <v>832</v>
      </c>
      <c r="D12" s="78">
        <v>-4.6287191999999999</v>
      </c>
      <c r="E12" s="78">
        <v>-28.403714999999998</v>
      </c>
      <c r="F12" s="24"/>
      <c r="G12" s="77"/>
      <c r="H12" s="25"/>
      <c r="I12" s="74">
        <v>100</v>
      </c>
      <c r="J12" s="22" t="s">
        <v>841</v>
      </c>
      <c r="K12" s="78">
        <v>27.882179999999998</v>
      </c>
      <c r="L12" s="78">
        <v>24.417934799999991</v>
      </c>
      <c r="M12" s="24"/>
      <c r="N12" s="23"/>
      <c r="O12" s="21"/>
      <c r="P12" s="75">
        <v>102</v>
      </c>
      <c r="Q12" s="22" t="s">
        <v>849</v>
      </c>
      <c r="R12" s="222">
        <f t="shared" si="0"/>
        <v>0.169782744945568</v>
      </c>
      <c r="S12" s="222">
        <f t="shared" si="1"/>
        <v>0.564070118262606</v>
      </c>
      <c r="T12" s="239">
        <v>13.069782744945568</v>
      </c>
      <c r="U12" s="237">
        <v>50.104070118262605</v>
      </c>
      <c r="V12" s="240">
        <v>3.7669393367219586</v>
      </c>
      <c r="W12" s="241">
        <v>6.8129448000000004</v>
      </c>
      <c r="X12" s="238">
        <v>-17.813309400000001</v>
      </c>
      <c r="Y12" s="241"/>
      <c r="Z12" s="52"/>
      <c r="AA12" s="52"/>
      <c r="AB12" s="52"/>
      <c r="AC12" s="52"/>
      <c r="AD12" s="52"/>
      <c r="AE12" s="52"/>
      <c r="AF12" s="53"/>
      <c r="AG12" s="53"/>
      <c r="AH12" s="54"/>
      <c r="AJ12" s="58"/>
      <c r="AK12" s="58"/>
      <c r="AL12" s="58"/>
      <c r="AN12" s="58"/>
      <c r="AP12" s="59"/>
      <c r="AQ12" s="59"/>
      <c r="AR12" s="60"/>
    </row>
    <row r="13" spans="2:45" ht="18.75" x14ac:dyDescent="0.25">
      <c r="B13" s="70">
        <f>COUNT(B5:B12)</f>
        <v>8</v>
      </c>
      <c r="C13" s="71" t="s">
        <v>0</v>
      </c>
      <c r="D13" s="72">
        <f>AVERAGE(D5:D12)</f>
        <v>-4.6159895999999998</v>
      </c>
      <c r="E13" s="73">
        <f>AVERAGE(E5:E12)</f>
        <v>-28.278084824999997</v>
      </c>
      <c r="F13" s="72">
        <v>-4.62</v>
      </c>
      <c r="G13" s="73">
        <v>-28.28</v>
      </c>
      <c r="H13" s="25"/>
      <c r="I13" s="76">
        <f>COUNT(I5:I12)</f>
        <v>8</v>
      </c>
      <c r="J13" s="71" t="s">
        <v>0</v>
      </c>
      <c r="K13" s="72">
        <f>AVERAGE(K5:K12)</f>
        <v>27.887546400000002</v>
      </c>
      <c r="L13" s="73">
        <f>AVERAGE(L5:L12)</f>
        <v>24.360573524999996</v>
      </c>
      <c r="M13" s="72">
        <v>27.89</v>
      </c>
      <c r="N13" s="73">
        <v>24.36</v>
      </c>
      <c r="O13" s="26"/>
      <c r="P13" s="28">
        <f>COUNT(P5:P12)</f>
        <v>8</v>
      </c>
      <c r="Q13" s="225"/>
      <c r="R13" s="225"/>
      <c r="S13" s="227" t="s">
        <v>103</v>
      </c>
      <c r="T13" s="227">
        <v>12.9</v>
      </c>
      <c r="U13" s="232">
        <v>49.54</v>
      </c>
      <c r="V13" s="83" t="s">
        <v>41</v>
      </c>
      <c r="W13" s="84">
        <v>6.78</v>
      </c>
      <c r="X13" s="85" t="s">
        <v>42</v>
      </c>
      <c r="Y13" s="86">
        <v>-17.82</v>
      </c>
      <c r="AB13" s="52"/>
      <c r="AC13" s="52"/>
      <c r="AD13" s="52"/>
      <c r="AE13" s="52"/>
      <c r="AF13" s="52"/>
      <c r="AG13" s="52"/>
      <c r="AH13" s="53"/>
      <c r="AI13" s="53"/>
      <c r="AJ13" s="54"/>
    </row>
    <row r="14" spans="2:45" ht="19.5" thickBot="1" x14ac:dyDescent="0.3">
      <c r="B14" s="48"/>
      <c r="C14" s="44" t="s">
        <v>47</v>
      </c>
      <c r="D14" s="45">
        <f>STDEV(D5:D12)</f>
        <v>3.7814194058845334E-2</v>
      </c>
      <c r="E14" s="46">
        <f>STDEV(E5:E12)</f>
        <v>0.14263982017897706</v>
      </c>
      <c r="F14" s="45"/>
      <c r="G14" s="46"/>
      <c r="I14" s="47"/>
      <c r="J14" s="44" t="s">
        <v>47</v>
      </c>
      <c r="K14" s="45">
        <f>STDEV(K5:K12)</f>
        <v>4.7355075326968081E-2</v>
      </c>
      <c r="L14" s="46">
        <f>STDEV(L5:L12)</f>
        <v>0.15287472792998782</v>
      </c>
      <c r="M14" s="45"/>
      <c r="N14" s="46"/>
      <c r="O14" s="27"/>
      <c r="P14" s="28"/>
      <c r="Q14" s="225"/>
      <c r="R14" s="225"/>
      <c r="S14" s="228" t="s">
        <v>104</v>
      </c>
      <c r="T14" s="228">
        <f>AVERAGE(T5:T12)</f>
        <v>13.013105916562985</v>
      </c>
      <c r="U14" s="233">
        <f>AVERAGE(U5:U12)</f>
        <v>49.879020755704282</v>
      </c>
      <c r="V14" s="79" t="s">
        <v>43</v>
      </c>
      <c r="W14" s="29">
        <f>AVERAGE(W5:W12)</f>
        <v>6.811572</v>
      </c>
      <c r="X14" s="80" t="s">
        <v>44</v>
      </c>
      <c r="Y14" s="30">
        <f>AVERAGE(X5:X12)</f>
        <v>-17.717707275000002</v>
      </c>
      <c r="AB14" s="52"/>
      <c r="AC14" s="52"/>
      <c r="AD14" s="52"/>
      <c r="AE14" s="52"/>
      <c r="AF14" s="52"/>
      <c r="AG14" s="52"/>
      <c r="AH14" s="53"/>
      <c r="AI14" s="53"/>
      <c r="AJ14" s="54"/>
    </row>
    <row r="15" spans="2:45" ht="18.75" x14ac:dyDescent="0.25">
      <c r="K15" s="64"/>
      <c r="O15" s="27"/>
      <c r="P15" s="28"/>
      <c r="Q15" s="225"/>
      <c r="R15" s="225"/>
      <c r="S15" s="228" t="s">
        <v>107</v>
      </c>
      <c r="T15" s="228">
        <f>STDEV(T5:T12)</f>
        <v>3.9134531450526151E-2</v>
      </c>
      <c r="U15" s="233">
        <f>STDEV(U5:U12)</f>
        <v>0.18574934118171513</v>
      </c>
      <c r="V15" s="79" t="s">
        <v>45</v>
      </c>
      <c r="W15" s="29">
        <f>STDEV(W5:W12)</f>
        <v>5.6113626568139077E-2</v>
      </c>
      <c r="X15" s="80" t="s">
        <v>46</v>
      </c>
      <c r="Y15" s="30">
        <f>STDEV(X5:X12)</f>
        <v>5.8844453839878658E-2</v>
      </c>
      <c r="AB15" s="58"/>
      <c r="AC15" s="58"/>
      <c r="AD15" s="58"/>
      <c r="AE15" s="58"/>
      <c r="AF15" s="58"/>
      <c r="AG15" s="58"/>
      <c r="AH15" s="59"/>
      <c r="AI15" s="59"/>
    </row>
    <row r="16" spans="2:45" ht="16.5" thickBot="1" x14ac:dyDescent="0.3">
      <c r="K16" s="64"/>
      <c r="O16" s="27"/>
      <c r="P16" s="28"/>
      <c r="Q16" s="225"/>
      <c r="R16" s="225"/>
      <c r="S16" s="229" t="s">
        <v>105</v>
      </c>
      <c r="T16" s="229">
        <f>AVERAGE(R5:R12)</f>
        <v>0.11310591656298619</v>
      </c>
      <c r="U16" s="234">
        <f>AVERAGE(S5:S12)</f>
        <v>0.33902075570428725</v>
      </c>
      <c r="V16" s="81"/>
      <c r="W16" s="31"/>
      <c r="X16" s="82"/>
      <c r="Y16" s="32"/>
      <c r="AB16" s="58"/>
      <c r="AC16" s="58"/>
      <c r="AD16" s="58"/>
      <c r="AE16" s="58"/>
      <c r="AF16" s="58"/>
      <c r="AG16" s="58"/>
      <c r="AH16" s="59"/>
      <c r="AI16" s="59"/>
    </row>
    <row r="17" spans="11:36" ht="15.75" x14ac:dyDescent="0.25">
      <c r="K17" s="64"/>
      <c r="O17" s="27"/>
      <c r="P17" s="28"/>
      <c r="Q17" s="226"/>
      <c r="R17" s="226"/>
      <c r="S17" s="230" t="s">
        <v>102</v>
      </c>
      <c r="T17" s="230">
        <f>T16/T13*100</f>
        <v>0.87679005087586193</v>
      </c>
      <c r="U17" s="235">
        <f>U16/U13*100</f>
        <v>0.68433741563239248</v>
      </c>
      <c r="V17" s="33" t="s">
        <v>108</v>
      </c>
      <c r="W17" s="34">
        <f>W13+(2*0.2)</f>
        <v>7.1800000000000006</v>
      </c>
      <c r="X17" s="35" t="s">
        <v>108</v>
      </c>
      <c r="Y17" s="36">
        <f>Y13+(2*0.15)</f>
        <v>-17.52</v>
      </c>
      <c r="AB17" s="58"/>
      <c r="AC17" s="58"/>
      <c r="AD17" s="58"/>
      <c r="AE17" s="58"/>
      <c r="AF17" s="58"/>
      <c r="AG17" s="58"/>
      <c r="AH17" s="59"/>
      <c r="AI17" s="59"/>
    </row>
    <row r="18" spans="11:36" ht="16.5" thickBot="1" x14ac:dyDescent="0.3">
      <c r="K18" s="64"/>
      <c r="O18" s="27"/>
      <c r="P18" s="37"/>
      <c r="Q18" s="224"/>
      <c r="R18" s="224"/>
      <c r="S18" s="231"/>
      <c r="T18" s="231"/>
      <c r="U18" s="236"/>
      <c r="V18" s="38" t="s">
        <v>109</v>
      </c>
      <c r="W18" s="39">
        <f>W13-(2*0.2)</f>
        <v>6.38</v>
      </c>
      <c r="X18" s="40" t="s">
        <v>109</v>
      </c>
      <c r="Y18" s="41">
        <f>Y13-(2*0.15)</f>
        <v>-18.12</v>
      </c>
      <c r="AB18" s="58"/>
      <c r="AC18" s="58"/>
      <c r="AD18" s="58"/>
      <c r="AE18" s="58"/>
      <c r="AF18" s="58"/>
      <c r="AG18" s="58"/>
      <c r="AH18" s="59"/>
      <c r="AI18" s="59"/>
    </row>
    <row r="19" spans="11:36" ht="15.75" x14ac:dyDescent="0.25">
      <c r="K19" s="64"/>
      <c r="O19" s="42"/>
      <c r="P19" s="42"/>
      <c r="Q19" s="42"/>
      <c r="R19" s="42"/>
      <c r="S19" s="42"/>
      <c r="T19" s="42"/>
      <c r="U19" s="42"/>
      <c r="V19" s="42"/>
      <c r="W19" s="43"/>
      <c r="X19" s="43"/>
      <c r="Y19" s="43"/>
      <c r="Z19" s="43"/>
      <c r="AB19" s="58"/>
      <c r="AC19" s="58"/>
      <c r="AD19" s="58"/>
      <c r="AE19" s="58"/>
      <c r="AF19" s="58"/>
      <c r="AG19" s="58"/>
      <c r="AH19" s="59"/>
      <c r="AI19" s="59"/>
    </row>
    <row r="20" spans="11:36" ht="15.75" x14ac:dyDescent="0.25">
      <c r="K20" s="64"/>
      <c r="O20" s="42"/>
      <c r="P20" s="42"/>
      <c r="Q20" s="42"/>
      <c r="R20" s="42"/>
      <c r="S20" s="42"/>
      <c r="T20" s="42"/>
      <c r="U20" s="42"/>
      <c r="V20" s="42"/>
      <c r="W20" s="43"/>
      <c r="X20" s="43"/>
      <c r="Y20" s="43"/>
      <c r="Z20" s="43"/>
      <c r="AB20" s="58"/>
      <c r="AC20" s="58"/>
      <c r="AD20" s="58"/>
      <c r="AE20" s="58"/>
      <c r="AF20" s="58"/>
      <c r="AG20" s="58"/>
      <c r="AH20" s="59"/>
      <c r="AI20" s="59"/>
    </row>
    <row r="21" spans="11:36" x14ac:dyDescent="0.2">
      <c r="K21" s="64"/>
      <c r="O21"/>
      <c r="W21" s="64"/>
      <c r="X21" s="64"/>
      <c r="Y21" s="64"/>
      <c r="Z21" s="64"/>
      <c r="AB21" s="58"/>
      <c r="AC21" s="58"/>
      <c r="AD21" s="58"/>
      <c r="AE21" s="58"/>
      <c r="AF21" s="58"/>
      <c r="AG21" s="58"/>
      <c r="AH21" s="59"/>
      <c r="AI21" s="59"/>
    </row>
    <row r="22" spans="11:36" x14ac:dyDescent="0.2">
      <c r="K22" s="64"/>
      <c r="O22"/>
      <c r="W22" s="64"/>
      <c r="X22" s="64"/>
      <c r="Y22" s="64"/>
      <c r="Z22" s="64"/>
      <c r="AB22" s="58"/>
      <c r="AC22" s="58"/>
      <c r="AD22" s="58"/>
      <c r="AE22" s="58"/>
      <c r="AF22" s="58"/>
      <c r="AG22" s="58"/>
      <c r="AH22" s="59"/>
      <c r="AI22" s="59"/>
    </row>
    <row r="23" spans="11:36" x14ac:dyDescent="0.2">
      <c r="K23" s="64"/>
      <c r="O23"/>
      <c r="W23" s="64"/>
      <c r="X23" s="64"/>
      <c r="Y23" s="64"/>
      <c r="Z23" s="64"/>
      <c r="AB23" s="58"/>
      <c r="AC23" s="58"/>
      <c r="AD23" s="58"/>
      <c r="AE23" s="58"/>
      <c r="AF23" s="58"/>
      <c r="AG23" s="58"/>
      <c r="AH23" s="59"/>
      <c r="AI23" s="59"/>
      <c r="AJ23" s="60"/>
    </row>
    <row r="24" spans="11:36" x14ac:dyDescent="0.2">
      <c r="K24" s="64"/>
      <c r="O24"/>
      <c r="W24" s="64"/>
      <c r="X24" s="64"/>
      <c r="Y24" s="64"/>
      <c r="Z24" s="64"/>
      <c r="AB24" s="58"/>
      <c r="AC24" s="58"/>
      <c r="AD24" s="58"/>
      <c r="AE24" s="58"/>
      <c r="AF24" s="58"/>
      <c r="AG24" s="58"/>
      <c r="AH24" s="59"/>
      <c r="AI24" s="59"/>
      <c r="AJ24" s="60"/>
    </row>
    <row r="25" spans="11:36" x14ac:dyDescent="0.2">
      <c r="K25" s="64"/>
      <c r="O25"/>
      <c r="W25" s="64"/>
      <c r="X25" s="64"/>
      <c r="Y25" s="64"/>
      <c r="Z25" s="64"/>
      <c r="AB25" s="58"/>
      <c r="AC25" s="58"/>
      <c r="AD25" s="58"/>
      <c r="AE25" s="58"/>
      <c r="AF25" s="58"/>
      <c r="AG25" s="58"/>
      <c r="AH25" s="59"/>
      <c r="AI25" s="59"/>
      <c r="AJ25" s="60"/>
    </row>
    <row r="26" spans="11:36" x14ac:dyDescent="0.2">
      <c r="K26" s="64"/>
      <c r="O26"/>
      <c r="W26" s="64"/>
      <c r="X26" s="64"/>
      <c r="Y26" s="64"/>
      <c r="Z26" s="64"/>
      <c r="AB26" s="58"/>
      <c r="AC26" s="58"/>
      <c r="AD26" s="58"/>
      <c r="AE26" s="58"/>
      <c r="AF26" s="58"/>
      <c r="AG26" s="58"/>
      <c r="AH26" s="59"/>
      <c r="AI26" s="59"/>
      <c r="AJ26" s="60"/>
    </row>
    <row r="27" spans="11:36" x14ac:dyDescent="0.2">
      <c r="K27" s="64"/>
      <c r="O27"/>
      <c r="W27" s="64"/>
      <c r="X27" s="64"/>
      <c r="Y27" s="64"/>
      <c r="Z27" s="64"/>
      <c r="AB27" s="58"/>
      <c r="AC27" s="58"/>
      <c r="AD27" s="58"/>
      <c r="AE27" s="58"/>
      <c r="AF27" s="58"/>
      <c r="AG27" s="58"/>
      <c r="AH27" s="59"/>
      <c r="AI27" s="59"/>
      <c r="AJ27" s="60"/>
    </row>
    <row r="28" spans="11:36" x14ac:dyDescent="0.2">
      <c r="K28" s="64"/>
      <c r="O28"/>
      <c r="W28" s="64"/>
      <c r="X28" s="64"/>
      <c r="Y28" s="64"/>
      <c r="Z28" s="64"/>
      <c r="AB28" s="58"/>
      <c r="AC28" s="58"/>
      <c r="AD28" s="58"/>
      <c r="AE28" s="58"/>
      <c r="AF28" s="58"/>
      <c r="AG28" s="58"/>
      <c r="AH28" s="59"/>
      <c r="AI28" s="59"/>
      <c r="AJ28" s="60"/>
    </row>
    <row r="29" spans="11:36" x14ac:dyDescent="0.2">
      <c r="K29" s="64"/>
      <c r="O29"/>
      <c r="W29" s="64"/>
      <c r="X29" s="64"/>
      <c r="Y29" s="64"/>
      <c r="Z29" s="64"/>
      <c r="AB29" s="58"/>
      <c r="AC29" s="58"/>
      <c r="AD29" s="58"/>
      <c r="AE29" s="58"/>
      <c r="AF29" s="58"/>
      <c r="AG29" s="58"/>
      <c r="AH29" s="59"/>
      <c r="AI29" s="59"/>
      <c r="AJ29" s="60"/>
    </row>
    <row r="30" spans="11:36" x14ac:dyDescent="0.2">
      <c r="K30" s="64"/>
      <c r="O30"/>
      <c r="W30" s="64"/>
      <c r="X30" s="64"/>
      <c r="Y30" s="64"/>
      <c r="Z30" s="64"/>
      <c r="AB30" s="61"/>
      <c r="AC30" s="61"/>
      <c r="AD30" s="61"/>
      <c r="AE30" s="61"/>
      <c r="AF30" s="61"/>
      <c r="AG30" s="61"/>
      <c r="AH30" s="62"/>
      <c r="AI30" s="62"/>
      <c r="AJ30" s="63"/>
    </row>
    <row r="31" spans="11:36" x14ac:dyDescent="0.2">
      <c r="K31" s="64"/>
      <c r="O31"/>
      <c r="W31" s="64"/>
      <c r="X31" s="64"/>
      <c r="Y31" s="64"/>
      <c r="Z31" s="64"/>
      <c r="AB31" s="61"/>
      <c r="AC31" s="61"/>
      <c r="AD31" s="61"/>
      <c r="AE31" s="61"/>
      <c r="AF31" s="61"/>
      <c r="AG31" s="61"/>
      <c r="AH31" s="62"/>
      <c r="AI31" s="62"/>
      <c r="AJ31" s="63"/>
    </row>
    <row r="32" spans="11:36" x14ac:dyDescent="0.2">
      <c r="K32" s="64"/>
      <c r="O32"/>
      <c r="W32" s="64"/>
      <c r="X32" s="64"/>
      <c r="Y32" s="64"/>
      <c r="Z32" s="64"/>
      <c r="AB32" s="61"/>
      <c r="AC32" s="61"/>
      <c r="AD32" s="61"/>
      <c r="AE32" s="61"/>
      <c r="AF32" s="61"/>
      <c r="AG32" s="61"/>
      <c r="AH32" s="62"/>
      <c r="AI32" s="62"/>
      <c r="AJ32" s="63"/>
    </row>
    <row r="33" spans="11:36" x14ac:dyDescent="0.2">
      <c r="K33" s="64"/>
      <c r="O33"/>
      <c r="W33" s="64"/>
      <c r="X33" s="64"/>
      <c r="Y33" s="64"/>
      <c r="Z33" s="64"/>
    </row>
    <row r="34" spans="11:36" x14ac:dyDescent="0.2">
      <c r="K34" s="64"/>
      <c r="O34"/>
      <c r="W34" s="64"/>
      <c r="X34" s="64"/>
      <c r="Y34" s="64"/>
      <c r="Z34" s="64"/>
    </row>
    <row r="35" spans="11:36" x14ac:dyDescent="0.2">
      <c r="K35" s="64"/>
      <c r="O35"/>
      <c r="W35" s="64"/>
      <c r="X35" s="64"/>
      <c r="Y35" s="64"/>
      <c r="Z35" s="64"/>
    </row>
    <row r="36" spans="11:36" x14ac:dyDescent="0.2">
      <c r="K36" s="64"/>
      <c r="O36"/>
      <c r="W36" s="64"/>
      <c r="X36" s="64"/>
      <c r="Y36" s="64"/>
      <c r="Z36" s="64"/>
      <c r="AB36" s="56"/>
      <c r="AC36" s="56"/>
      <c r="AD36" s="55"/>
      <c r="AE36" s="55"/>
      <c r="AF36" s="55"/>
      <c r="AG36" s="55"/>
      <c r="AH36" s="55"/>
      <c r="AI36" s="55"/>
      <c r="AJ36" s="55"/>
    </row>
    <row r="37" spans="11:36" x14ac:dyDescent="0.2">
      <c r="K37" s="64"/>
      <c r="O37"/>
      <c r="W37" s="64"/>
      <c r="X37" s="64"/>
      <c r="Y37" s="64"/>
      <c r="Z37" s="64"/>
      <c r="AB37" s="56"/>
      <c r="AC37" s="56"/>
      <c r="AD37" s="55"/>
      <c r="AE37" s="55"/>
      <c r="AF37" s="55"/>
      <c r="AG37" s="55"/>
      <c r="AH37" s="55"/>
      <c r="AI37" s="55"/>
      <c r="AJ37" s="55"/>
    </row>
    <row r="38" spans="11:36" x14ac:dyDescent="0.2">
      <c r="K38" s="64"/>
      <c r="O38"/>
      <c r="W38" s="64"/>
      <c r="X38" s="64"/>
      <c r="Y38" s="64"/>
      <c r="Z38" s="64"/>
    </row>
    <row r="39" spans="11:36" x14ac:dyDescent="0.2">
      <c r="K39" s="64"/>
      <c r="O39"/>
      <c r="W39" s="64"/>
      <c r="X39" s="64"/>
      <c r="Y39" s="64"/>
      <c r="Z39" s="64"/>
    </row>
    <row r="40" spans="11:36" x14ac:dyDescent="0.2">
      <c r="K40" s="64"/>
      <c r="O40"/>
      <c r="W40" s="64"/>
      <c r="X40" s="64"/>
      <c r="Y40" s="64"/>
      <c r="Z40" s="64"/>
    </row>
    <row r="41" spans="11:36" x14ac:dyDescent="0.2">
      <c r="K41" s="64"/>
      <c r="O41"/>
      <c r="W41" s="64"/>
      <c r="X41" s="64"/>
      <c r="Y41" s="64"/>
      <c r="Z41" s="64"/>
    </row>
    <row r="42" spans="11:36" x14ac:dyDescent="0.2">
      <c r="K42" s="64"/>
      <c r="O42"/>
      <c r="W42" s="64"/>
      <c r="X42" s="64"/>
      <c r="Y42" s="64"/>
      <c r="Z42" s="64"/>
    </row>
    <row r="43" spans="11:36" x14ac:dyDescent="0.2">
      <c r="K43" s="64"/>
      <c r="O43"/>
      <c r="W43" s="64"/>
      <c r="X43" s="64"/>
      <c r="Y43" s="64"/>
      <c r="Z43" s="64"/>
    </row>
    <row r="44" spans="11:36" x14ac:dyDescent="0.2">
      <c r="K44" s="64"/>
      <c r="O44"/>
      <c r="W44" s="64"/>
      <c r="X44" s="64"/>
      <c r="Y44" s="64"/>
      <c r="Z44" s="64"/>
    </row>
    <row r="45" spans="11:36" x14ac:dyDescent="0.2">
      <c r="K45" s="64"/>
      <c r="O45"/>
      <c r="W45" s="64"/>
      <c r="X45" s="64"/>
      <c r="Y45" s="64"/>
      <c r="Z45" s="64"/>
    </row>
    <row r="46" spans="11:36" x14ac:dyDescent="0.2">
      <c r="K46" s="64"/>
      <c r="O46"/>
      <c r="W46" s="64"/>
      <c r="X46" s="64"/>
      <c r="Y46" s="64"/>
      <c r="Z46" s="64"/>
    </row>
    <row r="47" spans="11:36" x14ac:dyDescent="0.2">
      <c r="K47" s="64"/>
      <c r="O47"/>
      <c r="W47" s="64"/>
      <c r="X47" s="64"/>
      <c r="Y47" s="64"/>
      <c r="Z47" s="64"/>
    </row>
    <row r="48" spans="11:36" x14ac:dyDescent="0.2">
      <c r="K48" s="64"/>
      <c r="O48"/>
      <c r="W48" s="64"/>
      <c r="X48" s="64"/>
      <c r="Y48" s="64"/>
      <c r="Z48" s="64"/>
      <c r="AB48" s="56"/>
      <c r="AC48" s="56"/>
      <c r="AD48" s="55"/>
      <c r="AE48" s="55"/>
      <c r="AF48" s="55"/>
      <c r="AG48" s="55"/>
      <c r="AH48" s="55"/>
      <c r="AI48" s="55"/>
    </row>
    <row r="49" spans="11:36" x14ac:dyDescent="0.2">
      <c r="K49" s="64"/>
      <c r="O49"/>
      <c r="W49" s="64"/>
      <c r="X49" s="64"/>
      <c r="Y49" s="64"/>
      <c r="Z49" s="64"/>
      <c r="AB49" s="56"/>
      <c r="AC49" s="56"/>
      <c r="AD49" s="55"/>
      <c r="AE49" s="55"/>
      <c r="AF49" s="55"/>
      <c r="AG49" s="55"/>
      <c r="AH49" s="55"/>
      <c r="AI49" s="55"/>
    </row>
    <row r="50" spans="11:36" x14ac:dyDescent="0.2">
      <c r="K50" s="64"/>
      <c r="O50"/>
      <c r="W50" s="64"/>
      <c r="X50" s="64"/>
      <c r="Y50" s="64"/>
      <c r="Z50" s="64"/>
    </row>
    <row r="51" spans="11:36" x14ac:dyDescent="0.2">
      <c r="K51" s="64"/>
      <c r="O51"/>
      <c r="W51" s="64"/>
      <c r="X51" s="64"/>
      <c r="Y51" s="64"/>
      <c r="Z51" s="64"/>
    </row>
    <row r="52" spans="11:36" x14ac:dyDescent="0.2">
      <c r="K52" s="64"/>
      <c r="O52"/>
      <c r="W52" s="64"/>
      <c r="X52" s="64"/>
      <c r="Y52" s="64"/>
      <c r="Z52" s="64"/>
    </row>
    <row r="53" spans="11:36" x14ac:dyDescent="0.2">
      <c r="K53" s="64"/>
      <c r="O53"/>
      <c r="W53" s="64"/>
      <c r="X53" s="64"/>
      <c r="Y53" s="64"/>
      <c r="Z53" s="64"/>
    </row>
    <row r="54" spans="11:36" x14ac:dyDescent="0.2">
      <c r="K54" s="64"/>
      <c r="O54"/>
      <c r="W54" s="64"/>
      <c r="X54" s="64"/>
      <c r="Y54" s="64"/>
      <c r="Z54" s="64"/>
    </row>
    <row r="55" spans="11:36" x14ac:dyDescent="0.2">
      <c r="K55" s="64"/>
      <c r="O55"/>
      <c r="W55" s="64"/>
      <c r="X55" s="64"/>
      <c r="Y55" s="64"/>
      <c r="Z55" s="64"/>
    </row>
    <row r="56" spans="11:36" x14ac:dyDescent="0.2">
      <c r="K56" s="64"/>
      <c r="O56"/>
      <c r="W56" s="64"/>
      <c r="X56" s="64"/>
      <c r="Y56" s="64"/>
      <c r="Z56" s="64"/>
    </row>
    <row r="57" spans="11:36" x14ac:dyDescent="0.2">
      <c r="K57" s="64"/>
      <c r="O57"/>
      <c r="W57" s="64"/>
      <c r="X57" s="64"/>
      <c r="Y57" s="64"/>
      <c r="Z57" s="64"/>
    </row>
    <row r="58" spans="11:36" x14ac:dyDescent="0.2">
      <c r="K58" s="64"/>
      <c r="O58"/>
      <c r="W58" s="64"/>
      <c r="X58" s="64"/>
      <c r="Y58" s="64"/>
      <c r="Z58" s="64"/>
      <c r="AB58" s="56"/>
      <c r="AC58" s="56"/>
      <c r="AD58" s="55"/>
      <c r="AE58" s="55"/>
      <c r="AF58" s="55"/>
      <c r="AG58" s="55"/>
      <c r="AH58" s="55"/>
      <c r="AI58" s="55"/>
      <c r="AJ58" s="55"/>
    </row>
    <row r="59" spans="11:36" x14ac:dyDescent="0.2">
      <c r="K59" s="64"/>
      <c r="O59"/>
      <c r="W59" s="64"/>
      <c r="X59" s="64"/>
      <c r="Y59" s="64"/>
      <c r="Z59" s="64"/>
      <c r="AB59" s="56"/>
      <c r="AC59" s="56"/>
      <c r="AD59" s="55"/>
      <c r="AE59" s="55"/>
      <c r="AF59" s="55"/>
      <c r="AG59" s="55"/>
      <c r="AH59" s="55"/>
      <c r="AI59" s="55"/>
      <c r="AJ59" s="55"/>
    </row>
    <row r="60" spans="11:36" x14ac:dyDescent="0.2">
      <c r="K60" s="64"/>
      <c r="O60"/>
      <c r="W60" s="64"/>
      <c r="X60" s="64"/>
      <c r="Y60" s="64"/>
      <c r="Z60" s="64"/>
    </row>
    <row r="61" spans="11:36" x14ac:dyDescent="0.2">
      <c r="K61" s="64"/>
      <c r="O61"/>
      <c r="W61" s="64"/>
      <c r="X61" s="64"/>
      <c r="Y61" s="64"/>
      <c r="Z61" s="64"/>
    </row>
    <row r="62" spans="11:36" x14ac:dyDescent="0.2">
      <c r="K62" s="64"/>
      <c r="O62"/>
      <c r="W62" s="64"/>
      <c r="X62" s="64"/>
      <c r="Y62" s="64"/>
      <c r="Z62" s="64"/>
    </row>
    <row r="63" spans="11:36" x14ac:dyDescent="0.2">
      <c r="K63" s="64"/>
      <c r="O63"/>
      <c r="W63" s="64"/>
      <c r="X63" s="64"/>
      <c r="Y63" s="64"/>
      <c r="Z63" s="64"/>
    </row>
    <row r="64" spans="11:36" x14ac:dyDescent="0.2">
      <c r="K64" s="64"/>
      <c r="O64"/>
      <c r="W64" s="64"/>
      <c r="X64" s="64"/>
      <c r="Y64" s="64"/>
      <c r="Z64" s="64"/>
    </row>
    <row r="65" spans="11:36" x14ac:dyDescent="0.2">
      <c r="K65" s="64"/>
      <c r="O65"/>
      <c r="W65" s="64"/>
      <c r="X65" s="64"/>
      <c r="Y65" s="64"/>
      <c r="Z65" s="64"/>
    </row>
    <row r="66" spans="11:36" x14ac:dyDescent="0.2">
      <c r="K66" s="64"/>
      <c r="O66"/>
      <c r="W66" s="64"/>
      <c r="X66" s="64"/>
      <c r="Y66" s="64"/>
      <c r="Z66" s="64"/>
      <c r="AB66" s="56"/>
      <c r="AC66" s="56"/>
      <c r="AD66" s="55"/>
      <c r="AE66" s="55"/>
      <c r="AF66" s="55"/>
      <c r="AG66" s="55"/>
      <c r="AH66" s="55"/>
      <c r="AI66" s="55"/>
      <c r="AJ66" s="55"/>
    </row>
    <row r="67" spans="11:36" x14ac:dyDescent="0.2">
      <c r="K67" s="64"/>
      <c r="O67"/>
      <c r="W67" s="64"/>
      <c r="X67" s="64"/>
      <c r="Y67" s="64"/>
      <c r="Z67" s="64"/>
      <c r="AB67" s="56"/>
      <c r="AC67" s="56"/>
      <c r="AD67" s="55"/>
      <c r="AE67" s="55"/>
      <c r="AF67" s="55"/>
      <c r="AG67" s="55"/>
      <c r="AH67" s="55"/>
      <c r="AI67" s="55"/>
      <c r="AJ67" s="55"/>
    </row>
    <row r="68" spans="11:36" x14ac:dyDescent="0.2">
      <c r="K68" s="64"/>
      <c r="O68"/>
      <c r="W68" s="64"/>
      <c r="X68" s="64"/>
      <c r="Y68" s="64"/>
      <c r="Z68" s="64"/>
    </row>
    <row r="69" spans="11:36" x14ac:dyDescent="0.2">
      <c r="K69" s="64"/>
      <c r="O69"/>
      <c r="W69" s="64"/>
      <c r="X69" s="64"/>
      <c r="Y69" s="64"/>
      <c r="Z69" s="64"/>
    </row>
    <row r="70" spans="11:36" x14ac:dyDescent="0.2">
      <c r="K70" s="64"/>
      <c r="O70"/>
      <c r="W70" s="64"/>
      <c r="X70" s="64"/>
      <c r="Y70" s="64"/>
      <c r="Z70" s="64"/>
    </row>
    <row r="71" spans="11:36" x14ac:dyDescent="0.2">
      <c r="K71" s="64"/>
      <c r="O71"/>
      <c r="W71" s="64"/>
      <c r="X71" s="64"/>
      <c r="Y71" s="64"/>
      <c r="Z71" s="64"/>
    </row>
    <row r="72" spans="11:36" x14ac:dyDescent="0.2">
      <c r="K72" s="64"/>
      <c r="O72"/>
      <c r="W72" s="64"/>
      <c r="X72" s="64"/>
      <c r="Y72" s="64"/>
      <c r="Z72" s="64"/>
    </row>
    <row r="73" spans="11:36" x14ac:dyDescent="0.2">
      <c r="K73" s="64"/>
      <c r="O73"/>
      <c r="W73" s="64"/>
      <c r="X73" s="64"/>
      <c r="Y73" s="64"/>
      <c r="Z73" s="64"/>
    </row>
    <row r="74" spans="11:36" x14ac:dyDescent="0.2">
      <c r="K74" s="64"/>
      <c r="O74"/>
      <c r="W74" s="64"/>
      <c r="X74" s="64"/>
      <c r="Y74" s="64"/>
      <c r="Z74" s="64"/>
      <c r="AB74" s="56"/>
      <c r="AC74" s="56"/>
      <c r="AD74" s="55"/>
      <c r="AE74" s="55"/>
      <c r="AF74" s="55"/>
      <c r="AG74" s="55"/>
      <c r="AH74" s="55"/>
      <c r="AI74" s="55"/>
      <c r="AJ74" s="55"/>
    </row>
    <row r="75" spans="11:36" x14ac:dyDescent="0.2">
      <c r="K75" s="64"/>
      <c r="O75"/>
      <c r="W75" s="64"/>
      <c r="X75" s="64"/>
      <c r="Y75" s="64"/>
      <c r="Z75" s="64"/>
      <c r="AB75" s="56"/>
      <c r="AC75" s="56"/>
      <c r="AD75" s="55"/>
      <c r="AE75" s="55"/>
      <c r="AF75" s="55"/>
      <c r="AG75" s="55"/>
      <c r="AH75" s="55"/>
      <c r="AI75" s="55"/>
      <c r="AJ75" s="55"/>
    </row>
    <row r="76" spans="11:36" x14ac:dyDescent="0.2">
      <c r="K76" s="64"/>
      <c r="O76"/>
      <c r="W76" s="64"/>
      <c r="X76" s="64"/>
      <c r="Y76" s="64"/>
      <c r="Z76" s="64"/>
    </row>
    <row r="77" spans="11:36" x14ac:dyDescent="0.2">
      <c r="K77" s="64"/>
      <c r="O77"/>
      <c r="W77" s="64"/>
      <c r="X77" s="64"/>
      <c r="Y77" s="64"/>
      <c r="Z77" s="64"/>
    </row>
    <row r="78" spans="11:36" x14ac:dyDescent="0.2">
      <c r="K78" s="64"/>
      <c r="O78"/>
      <c r="W78" s="64"/>
      <c r="X78" s="64"/>
      <c r="Y78" s="64"/>
      <c r="Z78" s="64"/>
    </row>
    <row r="79" spans="11:36" x14ac:dyDescent="0.2">
      <c r="K79" s="64"/>
      <c r="O79"/>
      <c r="W79" s="64"/>
      <c r="X79" s="64"/>
      <c r="Y79" s="64"/>
      <c r="Z79" s="64"/>
    </row>
    <row r="80" spans="11:36" x14ac:dyDescent="0.2">
      <c r="K80" s="64"/>
      <c r="O80"/>
      <c r="W80" s="64"/>
      <c r="X80" s="64"/>
      <c r="Y80" s="64"/>
      <c r="Z80" s="64"/>
    </row>
    <row r="81" spans="11:26" x14ac:dyDescent="0.2">
      <c r="K81" s="64"/>
      <c r="O81"/>
      <c r="W81" s="64"/>
      <c r="X81" s="64"/>
      <c r="Y81" s="64"/>
      <c r="Z81" s="64"/>
    </row>
    <row r="82" spans="11:26" x14ac:dyDescent="0.2">
      <c r="K82" s="64"/>
      <c r="O82"/>
      <c r="W82" s="64"/>
      <c r="X82" s="64"/>
      <c r="Y82" s="64"/>
      <c r="Z82" s="64"/>
    </row>
    <row r="83" spans="11:26" x14ac:dyDescent="0.2">
      <c r="K83" s="64"/>
      <c r="O83"/>
      <c r="W83" s="64"/>
      <c r="X83" s="64"/>
      <c r="Y83" s="64"/>
      <c r="Z83" s="64"/>
    </row>
    <row r="84" spans="11:26" x14ac:dyDescent="0.2">
      <c r="K84" s="64"/>
      <c r="O84"/>
      <c r="W84" s="64"/>
      <c r="X84" s="64"/>
      <c r="Y84" s="64"/>
      <c r="Z84" s="64"/>
    </row>
    <row r="85" spans="11:26" x14ac:dyDescent="0.2">
      <c r="K85" s="64"/>
      <c r="O85"/>
      <c r="W85" s="64"/>
      <c r="X85" s="64"/>
      <c r="Y85" s="64"/>
      <c r="Z85" s="64"/>
    </row>
    <row r="86" spans="11:26" x14ac:dyDescent="0.2">
      <c r="K86" s="64"/>
      <c r="O86"/>
      <c r="W86" s="64"/>
      <c r="X86" s="64"/>
      <c r="Y86" s="64"/>
      <c r="Z86" s="64"/>
    </row>
    <row r="87" spans="11:26" x14ac:dyDescent="0.2">
      <c r="K87" s="64"/>
      <c r="O87"/>
      <c r="W87" s="64"/>
      <c r="X87" s="64"/>
      <c r="Y87" s="64"/>
      <c r="Z87" s="64"/>
    </row>
    <row r="88" spans="11:26" x14ac:dyDescent="0.2">
      <c r="K88" s="64"/>
      <c r="O88"/>
      <c r="W88" s="64"/>
      <c r="X88" s="64"/>
      <c r="Y88" s="64"/>
      <c r="Z88" s="64"/>
    </row>
    <row r="89" spans="11:26" x14ac:dyDescent="0.2">
      <c r="K89" s="64"/>
      <c r="O89"/>
      <c r="W89" s="64"/>
      <c r="X89" s="64"/>
      <c r="Y89" s="64"/>
      <c r="Z89" s="64"/>
    </row>
    <row r="90" spans="11:26" x14ac:dyDescent="0.2">
      <c r="K90" s="64"/>
      <c r="O90"/>
      <c r="W90" s="64"/>
      <c r="X90" s="64"/>
      <c r="Y90" s="64"/>
      <c r="Z90" s="64"/>
    </row>
    <row r="91" spans="11:26" x14ac:dyDescent="0.2">
      <c r="K91" s="64"/>
      <c r="O91"/>
      <c r="W91" s="64"/>
      <c r="X91" s="64"/>
      <c r="Y91" s="64"/>
      <c r="Z91" s="64"/>
    </row>
    <row r="92" spans="11:26" x14ac:dyDescent="0.2">
      <c r="K92" s="64"/>
      <c r="O92"/>
      <c r="W92" s="64"/>
      <c r="X92" s="64"/>
      <c r="Y92" s="64"/>
      <c r="Z92" s="64"/>
    </row>
    <row r="93" spans="11:26" x14ac:dyDescent="0.2">
      <c r="K93" s="64"/>
      <c r="O93"/>
      <c r="W93" s="64"/>
      <c r="X93" s="64"/>
      <c r="Y93" s="64"/>
      <c r="Z93" s="64"/>
    </row>
    <row r="94" spans="11:26" x14ac:dyDescent="0.2">
      <c r="K94" s="64"/>
      <c r="O94"/>
      <c r="W94" s="64"/>
      <c r="X94" s="64"/>
      <c r="Y94" s="64"/>
      <c r="Z94" s="64"/>
    </row>
    <row r="95" spans="11:26" x14ac:dyDescent="0.2">
      <c r="K95" s="64"/>
      <c r="O95"/>
      <c r="W95" s="64"/>
      <c r="X95" s="64"/>
      <c r="Y95" s="64"/>
      <c r="Z95" s="64"/>
    </row>
    <row r="96" spans="11:26" x14ac:dyDescent="0.2">
      <c r="K96" s="64"/>
      <c r="O96"/>
      <c r="W96" s="64"/>
      <c r="X96" s="64"/>
      <c r="Y96" s="64"/>
      <c r="Z96" s="64"/>
    </row>
    <row r="97" spans="11:26" x14ac:dyDescent="0.2">
      <c r="K97" s="64"/>
      <c r="O97"/>
      <c r="W97" s="64"/>
      <c r="X97" s="64"/>
      <c r="Y97" s="64"/>
      <c r="Z97" s="64"/>
    </row>
    <row r="98" spans="11:26" x14ac:dyDescent="0.2">
      <c r="K98" s="64"/>
    </row>
    <row r="99" spans="11:26" x14ac:dyDescent="0.2">
      <c r="K99" s="64"/>
    </row>
    <row r="100" spans="11:26" x14ac:dyDescent="0.2">
      <c r="K100" s="64"/>
    </row>
    <row r="101" spans="11:26" x14ac:dyDescent="0.2">
      <c r="K101" s="64"/>
    </row>
    <row r="102" spans="11:26" x14ac:dyDescent="0.2">
      <c r="K102" s="64"/>
    </row>
    <row r="103" spans="11:26" x14ac:dyDescent="0.2">
      <c r="K103" s="64"/>
    </row>
    <row r="104" spans="11:26" x14ac:dyDescent="0.2">
      <c r="K104" s="64"/>
    </row>
    <row r="105" spans="11:26" x14ac:dyDescent="0.2">
      <c r="K105" s="64"/>
    </row>
    <row r="106" spans="11:26" x14ac:dyDescent="0.2">
      <c r="K106" s="64"/>
    </row>
    <row r="107" spans="11:26" x14ac:dyDescent="0.2">
      <c r="K107" s="64"/>
    </row>
    <row r="108" spans="11:26" x14ac:dyDescent="0.2">
      <c r="K108" s="64"/>
    </row>
    <row r="109" spans="11:26" x14ac:dyDescent="0.2">
      <c r="K109" s="64"/>
    </row>
  </sheetData>
  <mergeCells count="7">
    <mergeCell ref="V4:W4"/>
    <mergeCell ref="R2:S2"/>
    <mergeCell ref="T2:U2"/>
    <mergeCell ref="X2:Y2"/>
    <mergeCell ref="X3:Y3"/>
    <mergeCell ref="V2:W2"/>
    <mergeCell ref="V3:W3"/>
  </mergeCells>
  <conditionalFormatting sqref="W14">
    <cfRule type="cellIs" dxfId="5" priority="10" stopIfTrue="1" operator="lessThan">
      <formula>$W$18</formula>
    </cfRule>
    <cfRule type="cellIs" dxfId="4" priority="11" stopIfTrue="1" operator="greaterThan">
      <formula>$W$17</formula>
    </cfRule>
  </conditionalFormatting>
  <conditionalFormatting sqref="Y13">
    <cfRule type="cellIs" dxfId="3" priority="1" operator="lessThan">
      <formula>$Y$18</formula>
    </cfRule>
    <cfRule type="cellIs" dxfId="2" priority="2" operator="greaterThan">
      <formula>$Y$17</formula>
    </cfRule>
  </conditionalFormatting>
  <pageMargins left="0.75" right="0.75" top="1" bottom="1" header="0.5" footer="0.5"/>
  <pageSetup orientation="portrait" horizontalDpi="4294967292" verticalDpi="4294967292"/>
  <ignoredErrors>
    <ignoredError sqref="T14" formulaRange="1"/>
    <ignoredError sqref="T15:U15 U14" evalError="1" formulaRang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9"/>
  <sheetViews>
    <sheetView workbookViewId="0">
      <pane ySplit="1" topLeftCell="A81" activePane="bottomLeft" state="frozen"/>
      <selection activeCell="K2" sqref="K2:K73"/>
      <selection pane="bottomLeft" activeCell="P119" sqref="P119"/>
    </sheetView>
  </sheetViews>
  <sheetFormatPr defaultColWidth="8.85546875" defaultRowHeight="12.75" x14ac:dyDescent="0.2"/>
  <cols>
    <col min="1" max="1" width="8.85546875" style="282"/>
    <col min="2" max="2" width="4.85546875" style="282" customWidth="1"/>
    <col min="3" max="3" width="21.7109375" style="282" customWidth="1"/>
    <col min="4" max="4" width="11" style="282" bestFit="1" customWidth="1"/>
    <col min="5" max="5" width="8.28515625" style="282" customWidth="1"/>
    <col min="6" max="6" width="9.42578125" style="282" customWidth="1"/>
    <col min="7" max="7" width="11" style="282" customWidth="1"/>
    <col min="8" max="8" width="10" style="282" customWidth="1"/>
    <col min="9" max="10" width="10.42578125" style="282" customWidth="1"/>
    <col min="11" max="12" width="11.7109375" style="282" customWidth="1"/>
    <col min="13" max="14" width="10.7109375" style="282" customWidth="1"/>
    <col min="15" max="15" width="4.85546875" style="282" customWidth="1"/>
    <col min="16" max="16" width="11.28515625" style="282" customWidth="1"/>
    <col min="17" max="17" width="10.85546875" style="282" customWidth="1"/>
    <col min="18" max="18" width="10.42578125" style="282" bestFit="1" customWidth="1"/>
    <col min="19" max="16384" width="8.85546875" style="282"/>
  </cols>
  <sheetData>
    <row r="1" spans="1:18" s="269" customFormat="1" ht="15.75" x14ac:dyDescent="0.2">
      <c r="A1" s="269" t="s">
        <v>852</v>
      </c>
      <c r="B1" s="270" t="s">
        <v>34</v>
      </c>
      <c r="C1" s="270" t="s">
        <v>28</v>
      </c>
      <c r="D1" s="270" t="s">
        <v>125</v>
      </c>
      <c r="E1" s="270" t="s">
        <v>127</v>
      </c>
      <c r="F1" s="270" t="s">
        <v>129</v>
      </c>
      <c r="G1" s="271" t="s">
        <v>853</v>
      </c>
      <c r="H1" s="270" t="s">
        <v>131</v>
      </c>
      <c r="I1" s="271" t="s">
        <v>854</v>
      </c>
      <c r="J1" s="271"/>
      <c r="K1" s="272" t="s">
        <v>855</v>
      </c>
      <c r="L1" s="272" t="s">
        <v>856</v>
      </c>
      <c r="M1" s="272" t="s">
        <v>857</v>
      </c>
      <c r="N1" s="272" t="s">
        <v>858</v>
      </c>
      <c r="O1" s="272" t="s">
        <v>859</v>
      </c>
      <c r="P1" s="272" t="s">
        <v>860</v>
      </c>
      <c r="Q1" s="272" t="s">
        <v>861</v>
      </c>
    </row>
    <row r="2" spans="1:18" s="268" customFormat="1" x14ac:dyDescent="0.2">
      <c r="A2" s="61" t="s">
        <v>289</v>
      </c>
      <c r="B2" s="61">
        <v>13</v>
      </c>
      <c r="C2" s="61" t="s">
        <v>290</v>
      </c>
      <c r="D2" s="61" t="s">
        <v>291</v>
      </c>
      <c r="E2" s="61">
        <v>0.85799999999999998</v>
      </c>
      <c r="F2" s="61">
        <v>3174</v>
      </c>
      <c r="G2" s="61">
        <v>14.689</v>
      </c>
      <c r="H2" s="61">
        <v>3425</v>
      </c>
      <c r="I2" s="61">
        <v>-18.53</v>
      </c>
      <c r="J2" s="61"/>
      <c r="K2" s="273">
        <v>9.3065926999999995</v>
      </c>
      <c r="L2" s="273">
        <f t="shared" ref="L2:L65" si="0">K2-SLOPE($K$77:$K$84,$B$77:$B$84)*B2</f>
        <v>9.3810205223950227</v>
      </c>
      <c r="M2" s="273">
        <v>53.464794400000002</v>
      </c>
      <c r="N2" s="273">
        <f>M2-SLOPE($M$77:$M$84,$B$77:$B$84)*B2</f>
        <v>53.856168196445239</v>
      </c>
      <c r="O2" s="63">
        <f t="shared" ref="O2:O65" si="1">M2/K2</f>
        <v>5.7448301567984172</v>
      </c>
      <c r="P2" s="274">
        <f t="shared" ref="P2:P65" si="2">0.9984*G2 - 0.3975</f>
        <v>14.267997599999999</v>
      </c>
      <c r="Q2" s="274">
        <f t="shared" ref="Q2:Q65" si="3">1.0266*I2 - 13.749</f>
        <v>-32.771898</v>
      </c>
    </row>
    <row r="3" spans="1:18" s="268" customFormat="1" x14ac:dyDescent="0.2">
      <c r="A3" s="61" t="s">
        <v>298</v>
      </c>
      <c r="B3" s="61">
        <v>14</v>
      </c>
      <c r="C3" s="61" t="s">
        <v>299</v>
      </c>
      <c r="D3" s="61" t="s">
        <v>300</v>
      </c>
      <c r="E3" s="61">
        <v>0.879</v>
      </c>
      <c r="F3" s="61">
        <v>3376</v>
      </c>
      <c r="G3" s="61">
        <v>14.6</v>
      </c>
      <c r="H3" s="61">
        <v>3281</v>
      </c>
      <c r="I3" s="61">
        <v>-17.8</v>
      </c>
      <c r="J3" s="61"/>
      <c r="K3" s="273">
        <v>9.6913164999999992</v>
      </c>
      <c r="L3" s="273">
        <f t="shared" si="0"/>
        <v>9.7714695395023323</v>
      </c>
      <c r="M3" s="273">
        <v>50.033085999999997</v>
      </c>
      <c r="N3" s="273">
        <f t="shared" ref="N3:N66" si="4">M3-SLOPE($M$77:$M$84,$B$77:$B$84)*B3</f>
        <v>50.454565473094867</v>
      </c>
      <c r="O3" s="63">
        <f t="shared" si="1"/>
        <v>5.1626717587852999</v>
      </c>
      <c r="P3" s="274">
        <f t="shared" si="2"/>
        <v>14.179139999999999</v>
      </c>
      <c r="Q3" s="274">
        <f t="shared" si="3"/>
        <v>-32.022480000000002</v>
      </c>
    </row>
    <row r="4" spans="1:18" s="268" customFormat="1" x14ac:dyDescent="0.2">
      <c r="A4" s="61" t="s">
        <v>309</v>
      </c>
      <c r="B4" s="61">
        <v>15</v>
      </c>
      <c r="C4" s="61" t="s">
        <v>310</v>
      </c>
      <c r="D4" s="61" t="s">
        <v>311</v>
      </c>
      <c r="E4" s="61">
        <v>0.877</v>
      </c>
      <c r="F4" s="61">
        <v>3572</v>
      </c>
      <c r="G4" s="61">
        <v>14.048</v>
      </c>
      <c r="H4" s="61">
        <v>3272</v>
      </c>
      <c r="I4" s="61">
        <v>-15.55</v>
      </c>
      <c r="J4" s="61"/>
      <c r="K4" s="273">
        <v>10.2627848</v>
      </c>
      <c r="L4" s="273">
        <f t="shared" si="0"/>
        <v>10.348663056609643</v>
      </c>
      <c r="M4" s="273">
        <v>49.972731899999999</v>
      </c>
      <c r="N4" s="273">
        <f t="shared" si="4"/>
        <v>50.424317049744502</v>
      </c>
      <c r="O4" s="63">
        <f t="shared" si="1"/>
        <v>4.8693149933339726</v>
      </c>
      <c r="P4" s="274">
        <f t="shared" si="2"/>
        <v>13.628023199999998</v>
      </c>
      <c r="Q4" s="274">
        <f t="shared" si="3"/>
        <v>-29.712630000000001</v>
      </c>
    </row>
    <row r="5" spans="1:18" s="268" customFormat="1" x14ac:dyDescent="0.2">
      <c r="A5" s="61" t="s">
        <v>316</v>
      </c>
      <c r="B5" s="61">
        <v>16</v>
      </c>
      <c r="C5" s="61" t="s">
        <v>317</v>
      </c>
      <c r="D5" s="61" t="s">
        <v>318</v>
      </c>
      <c r="E5" s="61">
        <v>0.78400000000000003</v>
      </c>
      <c r="F5" s="61">
        <v>3356</v>
      </c>
      <c r="G5" s="61">
        <v>13.77</v>
      </c>
      <c r="H5" s="61">
        <v>2876</v>
      </c>
      <c r="I5" s="61">
        <v>-15.106999999999999</v>
      </c>
      <c r="J5" s="61"/>
      <c r="K5" s="273">
        <v>10.8385642</v>
      </c>
      <c r="L5" s="273">
        <f t="shared" si="0"/>
        <v>10.930167673716952</v>
      </c>
      <c r="M5" s="273">
        <v>48.8808054</v>
      </c>
      <c r="N5" s="273">
        <f t="shared" si="4"/>
        <v>49.362496226394136</v>
      </c>
      <c r="O5" s="63">
        <f t="shared" si="1"/>
        <v>4.5098967444414821</v>
      </c>
      <c r="P5" s="274">
        <f t="shared" si="2"/>
        <v>13.350467999999998</v>
      </c>
      <c r="Q5" s="274">
        <f t="shared" si="3"/>
        <v>-29.257846199999999</v>
      </c>
    </row>
    <row r="6" spans="1:18" s="268" customFormat="1" x14ac:dyDescent="0.2">
      <c r="A6" s="61" t="s">
        <v>324</v>
      </c>
      <c r="B6" s="61">
        <v>17</v>
      </c>
      <c r="C6" s="61" t="s">
        <v>325</v>
      </c>
      <c r="D6" s="61" t="s">
        <v>326</v>
      </c>
      <c r="E6" s="61">
        <v>0.82499999999999996</v>
      </c>
      <c r="F6" s="61">
        <v>3513</v>
      </c>
      <c r="G6" s="61">
        <v>13.72</v>
      </c>
      <c r="H6" s="61">
        <v>3203</v>
      </c>
      <c r="I6" s="61">
        <v>-15.74</v>
      </c>
      <c r="J6" s="61"/>
      <c r="K6" s="273">
        <v>10.6950124</v>
      </c>
      <c r="L6" s="273">
        <f t="shared" si="0"/>
        <v>10.792341090824261</v>
      </c>
      <c r="M6" s="273">
        <v>51.773510700000003</v>
      </c>
      <c r="N6" s="273">
        <f t="shared" si="4"/>
        <v>52.285307203043772</v>
      </c>
      <c r="O6" s="63">
        <f t="shared" si="1"/>
        <v>4.8409023536990015</v>
      </c>
      <c r="P6" s="274">
        <f t="shared" si="2"/>
        <v>13.300547999999999</v>
      </c>
      <c r="Q6" s="274">
        <f t="shared" si="3"/>
        <v>-29.907684000000003</v>
      </c>
    </row>
    <row r="7" spans="1:18" s="268" customFormat="1" x14ac:dyDescent="0.2">
      <c r="A7" s="61" t="s">
        <v>331</v>
      </c>
      <c r="B7" s="61">
        <v>18</v>
      </c>
      <c r="C7" s="61" t="s">
        <v>332</v>
      </c>
      <c r="D7" s="61" t="s">
        <v>333</v>
      </c>
      <c r="E7" s="61">
        <v>0.78500000000000003</v>
      </c>
      <c r="F7" s="61">
        <v>3381</v>
      </c>
      <c r="G7" s="61">
        <v>14.81</v>
      </c>
      <c r="H7" s="61">
        <v>2718</v>
      </c>
      <c r="I7" s="61">
        <v>-14.654999999999999</v>
      </c>
      <c r="J7" s="61"/>
      <c r="K7" s="273">
        <v>10.923259</v>
      </c>
      <c r="L7" s="273">
        <f t="shared" si="0"/>
        <v>11.026312907931571</v>
      </c>
      <c r="M7" s="273">
        <v>46.089725899999998</v>
      </c>
      <c r="N7" s="273">
        <f t="shared" si="4"/>
        <v>46.6316280796934</v>
      </c>
      <c r="O7" s="63">
        <f t="shared" si="1"/>
        <v>4.2194116151599079</v>
      </c>
      <c r="P7" s="274">
        <f t="shared" si="2"/>
        <v>14.388803999999999</v>
      </c>
      <c r="Q7" s="274">
        <f t="shared" si="3"/>
        <v>-28.793823</v>
      </c>
    </row>
    <row r="8" spans="1:18" s="268" customFormat="1" x14ac:dyDescent="0.2">
      <c r="A8" s="61" t="s">
        <v>337</v>
      </c>
      <c r="B8" s="61">
        <v>19</v>
      </c>
      <c r="C8" s="61" t="s">
        <v>338</v>
      </c>
      <c r="D8" s="61" t="s">
        <v>339</v>
      </c>
      <c r="E8" s="61">
        <v>0.879</v>
      </c>
      <c r="F8" s="61">
        <v>3359</v>
      </c>
      <c r="G8" s="61">
        <v>15.416</v>
      </c>
      <c r="H8" s="61">
        <v>3319</v>
      </c>
      <c r="I8" s="61">
        <v>-16.847000000000001</v>
      </c>
      <c r="J8" s="61"/>
      <c r="K8" s="273">
        <v>9.5636332999999993</v>
      </c>
      <c r="L8" s="273">
        <f t="shared" si="0"/>
        <v>9.6724124250388801</v>
      </c>
      <c r="M8" s="273">
        <v>50.256903000000001</v>
      </c>
      <c r="N8" s="273">
        <f t="shared" si="4"/>
        <v>50.828910856343036</v>
      </c>
      <c r="O8" s="63">
        <f t="shared" si="1"/>
        <v>5.2550010465164956</v>
      </c>
      <c r="P8" s="274">
        <f t="shared" si="2"/>
        <v>14.993834399999999</v>
      </c>
      <c r="Q8" s="274">
        <f t="shared" si="3"/>
        <v>-31.044130199999998</v>
      </c>
    </row>
    <row r="9" spans="1:18" s="268" customFormat="1" x14ac:dyDescent="0.2">
      <c r="A9" s="61" t="s">
        <v>344</v>
      </c>
      <c r="B9" s="61">
        <v>20</v>
      </c>
      <c r="C9" s="61" t="s">
        <v>345</v>
      </c>
      <c r="D9" s="61" t="s">
        <v>346</v>
      </c>
      <c r="E9" s="61">
        <v>0.86</v>
      </c>
      <c r="F9" s="61">
        <v>3820</v>
      </c>
      <c r="G9" s="61">
        <v>14.243</v>
      </c>
      <c r="H9" s="61">
        <v>3203</v>
      </c>
      <c r="I9" s="61">
        <v>-15.301</v>
      </c>
      <c r="J9" s="61"/>
      <c r="K9" s="273">
        <v>11.1251888</v>
      </c>
      <c r="L9" s="273">
        <f t="shared" si="0"/>
        <v>11.239693142146191</v>
      </c>
      <c r="M9" s="273">
        <v>49.572023799999997</v>
      </c>
      <c r="N9" s="273">
        <f t="shared" si="4"/>
        <v>50.174137332992665</v>
      </c>
      <c r="O9" s="63">
        <f t="shared" si="1"/>
        <v>4.4558366326331464</v>
      </c>
      <c r="P9" s="274">
        <f t="shared" si="2"/>
        <v>13.822711199999999</v>
      </c>
      <c r="Q9" s="274">
        <f t="shared" si="3"/>
        <v>-29.4570066</v>
      </c>
    </row>
    <row r="10" spans="1:18" s="268" customFormat="1" x14ac:dyDescent="0.2">
      <c r="A10" s="61" t="s">
        <v>350</v>
      </c>
      <c r="B10" s="61">
        <v>21</v>
      </c>
      <c r="C10" s="61" t="s">
        <v>351</v>
      </c>
      <c r="D10" s="61" t="s">
        <v>352</v>
      </c>
      <c r="E10" s="61">
        <v>0.80100000000000005</v>
      </c>
      <c r="F10" s="61">
        <v>3752</v>
      </c>
      <c r="G10" s="61">
        <v>15.093</v>
      </c>
      <c r="H10" s="61">
        <v>2781</v>
      </c>
      <c r="I10" s="61">
        <v>-16.140999999999998</v>
      </c>
      <c r="J10" s="61"/>
      <c r="K10" s="273">
        <v>11.805195599999999</v>
      </c>
      <c r="L10" s="273">
        <f t="shared" si="0"/>
        <v>11.925425159253498</v>
      </c>
      <c r="M10" s="273">
        <v>46.0368013</v>
      </c>
      <c r="N10" s="273">
        <f t="shared" si="4"/>
        <v>46.669020509642301</v>
      </c>
      <c r="O10" s="63">
        <f t="shared" si="1"/>
        <v>3.8997067782595658</v>
      </c>
      <c r="P10" s="274">
        <f t="shared" si="2"/>
        <v>14.671351199999998</v>
      </c>
      <c r="Q10" s="274">
        <f t="shared" si="3"/>
        <v>-30.3193506</v>
      </c>
    </row>
    <row r="11" spans="1:18" s="268" customFormat="1" x14ac:dyDescent="0.2">
      <c r="A11" s="61" t="s">
        <v>356</v>
      </c>
      <c r="B11" s="61">
        <v>22</v>
      </c>
      <c r="C11" s="61" t="s">
        <v>357</v>
      </c>
      <c r="D11" s="61" t="s">
        <v>358</v>
      </c>
      <c r="E11" s="61">
        <v>0.82</v>
      </c>
      <c r="F11" s="61">
        <v>3924</v>
      </c>
      <c r="G11" s="61">
        <v>13.622</v>
      </c>
      <c r="H11" s="61">
        <v>2760</v>
      </c>
      <c r="I11" s="61">
        <v>-13.933</v>
      </c>
      <c r="J11" s="61"/>
      <c r="K11" s="273">
        <v>11.991626200000001</v>
      </c>
      <c r="L11" s="273">
        <f t="shared" si="0"/>
        <v>12.117580976360809</v>
      </c>
      <c r="M11" s="273">
        <v>44.414666400000002</v>
      </c>
      <c r="N11" s="273">
        <f t="shared" si="4"/>
        <v>45.076991286291936</v>
      </c>
      <c r="O11" s="63">
        <f t="shared" si="1"/>
        <v>3.7038067780998709</v>
      </c>
      <c r="P11" s="274">
        <f t="shared" si="2"/>
        <v>13.202704799999998</v>
      </c>
      <c r="Q11" s="274">
        <f t="shared" si="3"/>
        <v>-28.0526178</v>
      </c>
    </row>
    <row r="12" spans="1:18" s="268" customFormat="1" x14ac:dyDescent="0.2">
      <c r="A12" s="61" t="s">
        <v>363</v>
      </c>
      <c r="B12" s="61">
        <v>23</v>
      </c>
      <c r="C12" s="61" t="s">
        <v>364</v>
      </c>
      <c r="D12" s="61" t="s">
        <v>365</v>
      </c>
      <c r="E12" s="61">
        <v>0.81299999999999994</v>
      </c>
      <c r="F12" s="275"/>
      <c r="G12" s="275"/>
      <c r="H12" s="275"/>
      <c r="I12" s="275"/>
      <c r="J12" s="275"/>
      <c r="K12" s="276"/>
      <c r="L12" s="276"/>
      <c r="M12" s="277"/>
      <c r="N12" s="276"/>
      <c r="O12" s="278"/>
      <c r="P12" s="279"/>
      <c r="Q12" s="279"/>
    </row>
    <row r="13" spans="1:18" s="268" customFormat="1" x14ac:dyDescent="0.2">
      <c r="A13" s="61" t="s">
        <v>369</v>
      </c>
      <c r="B13" s="61">
        <v>24</v>
      </c>
      <c r="C13" s="61" t="s">
        <v>370</v>
      </c>
      <c r="D13" s="61" t="s">
        <v>371</v>
      </c>
      <c r="E13" s="61">
        <v>0.81299999999999994</v>
      </c>
      <c r="F13" s="280"/>
      <c r="G13" s="280"/>
      <c r="H13" s="280"/>
      <c r="I13" s="280"/>
      <c r="J13" s="280"/>
      <c r="K13" s="276"/>
      <c r="L13" s="276"/>
      <c r="M13" s="276"/>
      <c r="N13" s="276"/>
      <c r="O13" s="278"/>
      <c r="P13" s="279"/>
      <c r="Q13" s="279"/>
      <c r="R13" s="281" t="s">
        <v>862</v>
      </c>
    </row>
    <row r="14" spans="1:18" s="268" customFormat="1" x14ac:dyDescent="0.2">
      <c r="A14" s="61" t="s">
        <v>380</v>
      </c>
      <c r="B14" s="61">
        <v>25</v>
      </c>
      <c r="C14" s="61" t="s">
        <v>381</v>
      </c>
      <c r="D14" s="61" t="s">
        <v>382</v>
      </c>
      <c r="E14" s="61">
        <v>0.83099999999999996</v>
      </c>
      <c r="F14" s="61">
        <v>3950</v>
      </c>
      <c r="G14" s="61">
        <v>13.513999999999999</v>
      </c>
      <c r="H14" s="61">
        <v>3048</v>
      </c>
      <c r="I14" s="61">
        <v>-14.887</v>
      </c>
      <c r="J14" s="61"/>
      <c r="K14" s="273">
        <v>11.880596499999999</v>
      </c>
      <c r="L14" s="273">
        <f t="shared" si="0"/>
        <v>12.023726927682736</v>
      </c>
      <c r="M14" s="273">
        <v>48.599839099999997</v>
      </c>
      <c r="N14" s="273">
        <f t="shared" si="4"/>
        <v>49.35248101624083</v>
      </c>
      <c r="O14" s="63">
        <f t="shared" si="1"/>
        <v>4.0906901517949876</v>
      </c>
      <c r="P14" s="274">
        <f t="shared" si="2"/>
        <v>13.094877599999998</v>
      </c>
      <c r="Q14" s="274">
        <f t="shared" si="3"/>
        <v>-29.0319942</v>
      </c>
    </row>
    <row r="15" spans="1:18" s="268" customFormat="1" x14ac:dyDescent="0.2">
      <c r="A15" s="61" t="s">
        <v>387</v>
      </c>
      <c r="B15" s="61">
        <v>26</v>
      </c>
      <c r="C15" s="61" t="s">
        <v>388</v>
      </c>
      <c r="D15" s="61" t="s">
        <v>389</v>
      </c>
      <c r="E15" s="61">
        <v>0.82699999999999996</v>
      </c>
      <c r="F15" s="61">
        <v>3530</v>
      </c>
      <c r="G15" s="61">
        <v>13.816000000000001</v>
      </c>
      <c r="H15" s="61">
        <v>2965</v>
      </c>
      <c r="I15" s="61">
        <v>-14.618</v>
      </c>
      <c r="J15" s="61"/>
      <c r="K15" s="273">
        <v>10.652313100000001</v>
      </c>
      <c r="L15" s="273">
        <f t="shared" si="0"/>
        <v>10.801168744790047</v>
      </c>
      <c r="M15" s="273">
        <v>47.222319400000003</v>
      </c>
      <c r="N15" s="273">
        <f t="shared" si="4"/>
        <v>48.00506699289047</v>
      </c>
      <c r="O15" s="63">
        <f t="shared" si="1"/>
        <v>4.4330577740903996</v>
      </c>
      <c r="P15" s="274">
        <f t="shared" si="2"/>
        <v>13.396394399999998</v>
      </c>
      <c r="Q15" s="274">
        <f t="shared" si="3"/>
        <v>-28.755838799999999</v>
      </c>
    </row>
    <row r="16" spans="1:18" s="268" customFormat="1" x14ac:dyDescent="0.2">
      <c r="A16" s="61" t="s">
        <v>394</v>
      </c>
      <c r="B16" s="61">
        <v>27</v>
      </c>
      <c r="C16" s="61" t="s">
        <v>395</v>
      </c>
      <c r="D16" s="61" t="s">
        <v>396</v>
      </c>
      <c r="E16" s="61">
        <v>0.79700000000000004</v>
      </c>
      <c r="F16" s="61">
        <v>3665</v>
      </c>
      <c r="G16" s="61">
        <v>14.487</v>
      </c>
      <c r="H16" s="61">
        <v>2887</v>
      </c>
      <c r="I16" s="61">
        <v>-14.909000000000001</v>
      </c>
      <c r="J16" s="61"/>
      <c r="K16" s="273">
        <v>11.4566397</v>
      </c>
      <c r="L16" s="273">
        <f t="shared" si="0"/>
        <v>11.611220561897357</v>
      </c>
      <c r="M16" s="273">
        <v>47.686262399999997</v>
      </c>
      <c r="N16" s="273">
        <f t="shared" si="4"/>
        <v>48.499115669540096</v>
      </c>
      <c r="O16" s="63">
        <f t="shared" si="1"/>
        <v>4.1623253980833486</v>
      </c>
      <c r="P16" s="274">
        <f t="shared" si="2"/>
        <v>14.066320799999998</v>
      </c>
      <c r="Q16" s="274">
        <f t="shared" si="3"/>
        <v>-29.054579400000001</v>
      </c>
    </row>
    <row r="17" spans="1:17" s="268" customFormat="1" x14ac:dyDescent="0.2">
      <c r="A17" s="61" t="s">
        <v>399</v>
      </c>
      <c r="B17" s="61">
        <v>28</v>
      </c>
      <c r="C17" s="61" t="s">
        <v>400</v>
      </c>
      <c r="D17" s="61" t="s">
        <v>401</v>
      </c>
      <c r="E17" s="61">
        <v>0.78600000000000003</v>
      </c>
      <c r="F17" s="61">
        <v>3424</v>
      </c>
      <c r="G17" s="61">
        <v>14.393000000000001</v>
      </c>
      <c r="H17" s="61">
        <v>2798</v>
      </c>
      <c r="I17" s="61">
        <v>-15.183</v>
      </c>
      <c r="J17" s="61"/>
      <c r="K17" s="273">
        <v>10.8517572</v>
      </c>
      <c r="L17" s="273">
        <f t="shared" si="0"/>
        <v>11.012063279004666</v>
      </c>
      <c r="M17" s="273">
        <v>46.792765099999997</v>
      </c>
      <c r="N17" s="273">
        <f t="shared" si="4"/>
        <v>47.635724046189729</v>
      </c>
      <c r="O17" s="63">
        <f t="shared" si="1"/>
        <v>4.311998899127599</v>
      </c>
      <c r="P17" s="274">
        <f t="shared" si="2"/>
        <v>13.972471199999999</v>
      </c>
      <c r="Q17" s="274">
        <f t="shared" si="3"/>
        <v>-29.335867799999999</v>
      </c>
    </row>
    <row r="18" spans="1:17" s="268" customFormat="1" x14ac:dyDescent="0.2">
      <c r="A18" s="61" t="s">
        <v>406</v>
      </c>
      <c r="B18" s="61">
        <v>29</v>
      </c>
      <c r="C18" s="61" t="s">
        <v>407</v>
      </c>
      <c r="D18" s="61" t="s">
        <v>408</v>
      </c>
      <c r="E18" s="61">
        <v>0.82</v>
      </c>
      <c r="F18" s="61">
        <v>3572</v>
      </c>
      <c r="G18" s="61">
        <v>14.337</v>
      </c>
      <c r="H18" s="61">
        <v>2869</v>
      </c>
      <c r="I18" s="61">
        <v>-15.204000000000001</v>
      </c>
      <c r="J18" s="61"/>
      <c r="K18" s="273">
        <v>10.8422185</v>
      </c>
      <c r="L18" s="273">
        <f t="shared" si="0"/>
        <v>11.008249796111976</v>
      </c>
      <c r="M18" s="273">
        <v>45.918151899999998</v>
      </c>
      <c r="N18" s="273">
        <f t="shared" si="4"/>
        <v>46.791216522839363</v>
      </c>
      <c r="O18" s="63">
        <f t="shared" si="1"/>
        <v>4.235125117613153</v>
      </c>
      <c r="P18" s="274">
        <f t="shared" si="2"/>
        <v>13.916560799999997</v>
      </c>
      <c r="Q18" s="274">
        <f t="shared" si="3"/>
        <v>-29.357426400000001</v>
      </c>
    </row>
    <row r="19" spans="1:17" s="268" customFormat="1" x14ac:dyDescent="0.2">
      <c r="A19" s="61" t="s">
        <v>413</v>
      </c>
      <c r="B19" s="61">
        <v>30</v>
      </c>
      <c r="C19" s="61" t="s">
        <v>414</v>
      </c>
      <c r="D19" s="61" t="s">
        <v>415</v>
      </c>
      <c r="E19" s="61">
        <v>0.84699999999999998</v>
      </c>
      <c r="F19" s="61">
        <v>4532</v>
      </c>
      <c r="G19" s="61">
        <v>14.772</v>
      </c>
      <c r="H19" s="61">
        <v>3082</v>
      </c>
      <c r="I19" s="61">
        <v>-14.494999999999999</v>
      </c>
      <c r="J19" s="61"/>
      <c r="K19" s="273">
        <v>13.359018000000001</v>
      </c>
      <c r="L19" s="273">
        <f t="shared" si="0"/>
        <v>13.530774513219285</v>
      </c>
      <c r="M19" s="273">
        <v>48.234161100000001</v>
      </c>
      <c r="N19" s="273">
        <f t="shared" si="4"/>
        <v>49.137331399489</v>
      </c>
      <c r="O19" s="63">
        <f t="shared" si="1"/>
        <v>3.610606790109872</v>
      </c>
      <c r="P19" s="274">
        <f t="shared" si="2"/>
        <v>14.350864799999998</v>
      </c>
      <c r="Q19" s="274">
        <f t="shared" si="3"/>
        <v>-28.629567000000002</v>
      </c>
    </row>
    <row r="20" spans="1:17" s="268" customFormat="1" x14ac:dyDescent="0.2">
      <c r="A20" s="61" t="s">
        <v>419</v>
      </c>
      <c r="B20" s="61">
        <v>31</v>
      </c>
      <c r="C20" s="61" t="s">
        <v>420</v>
      </c>
      <c r="D20" s="61" t="s">
        <v>421</v>
      </c>
      <c r="E20" s="61">
        <v>0.872</v>
      </c>
      <c r="F20" s="61">
        <v>3689</v>
      </c>
      <c r="G20" s="61">
        <v>14.795999999999999</v>
      </c>
      <c r="H20" s="61">
        <v>2966</v>
      </c>
      <c r="I20" s="61">
        <v>-15.18</v>
      </c>
      <c r="J20" s="61"/>
      <c r="K20" s="273">
        <v>10.544718</v>
      </c>
      <c r="L20" s="273">
        <f t="shared" si="0"/>
        <v>10.722199730326594</v>
      </c>
      <c r="M20" s="273">
        <v>44.902761900000002</v>
      </c>
      <c r="N20" s="273">
        <f t="shared" si="4"/>
        <v>45.83603787613864</v>
      </c>
      <c r="O20" s="63">
        <f t="shared" si="1"/>
        <v>4.2583179464827801</v>
      </c>
      <c r="P20" s="274">
        <f t="shared" si="2"/>
        <v>14.374826399999998</v>
      </c>
      <c r="Q20" s="274">
        <f t="shared" si="3"/>
        <v>-29.332788000000001</v>
      </c>
    </row>
    <row r="21" spans="1:17" s="268" customFormat="1" x14ac:dyDescent="0.2">
      <c r="A21" s="61" t="s">
        <v>425</v>
      </c>
      <c r="B21" s="61">
        <v>32</v>
      </c>
      <c r="C21" s="61" t="s">
        <v>426</v>
      </c>
      <c r="D21" s="61" t="s">
        <v>427</v>
      </c>
      <c r="E21" s="61">
        <v>0.82</v>
      </c>
      <c r="F21" s="61">
        <v>3229</v>
      </c>
      <c r="G21" s="61">
        <v>13.695</v>
      </c>
      <c r="H21" s="61">
        <v>2481</v>
      </c>
      <c r="I21" s="61">
        <v>-14.686999999999999</v>
      </c>
      <c r="J21" s="61"/>
      <c r="K21" s="273">
        <v>9.8514175000000002</v>
      </c>
      <c r="L21" s="273">
        <f t="shared" si="0"/>
        <v>10.034624447433904</v>
      </c>
      <c r="M21" s="273">
        <v>39.5431369</v>
      </c>
      <c r="N21" s="273">
        <f t="shared" si="4"/>
        <v>40.506518552788272</v>
      </c>
      <c r="O21" s="63">
        <f t="shared" si="1"/>
        <v>4.0139540223526211</v>
      </c>
      <c r="P21" s="274">
        <f t="shared" si="2"/>
        <v>13.275587999999999</v>
      </c>
      <c r="Q21" s="274">
        <f t="shared" si="3"/>
        <v>-28.826674199999999</v>
      </c>
    </row>
    <row r="22" spans="1:17" s="268" customFormat="1" x14ac:dyDescent="0.2">
      <c r="A22" s="61" t="s">
        <v>433</v>
      </c>
      <c r="B22" s="61">
        <v>33</v>
      </c>
      <c r="C22" s="61" t="s">
        <v>434</v>
      </c>
      <c r="D22" s="61" t="s">
        <v>435</v>
      </c>
      <c r="E22" s="61">
        <v>0.85199999999999998</v>
      </c>
      <c r="F22" s="61">
        <v>3881</v>
      </c>
      <c r="G22" s="61">
        <v>14.345000000000001</v>
      </c>
      <c r="H22" s="61">
        <v>2920</v>
      </c>
      <c r="I22" s="61">
        <v>-13.891</v>
      </c>
      <c r="J22" s="61"/>
      <c r="K22" s="273">
        <v>11.316341400000001</v>
      </c>
      <c r="L22" s="273">
        <f t="shared" si="0"/>
        <v>11.505273564541215</v>
      </c>
      <c r="M22" s="273">
        <v>45.033283900000001</v>
      </c>
      <c r="N22" s="273">
        <f t="shared" si="4"/>
        <v>46.026771229437905</v>
      </c>
      <c r="O22" s="63">
        <f t="shared" si="1"/>
        <v>3.9794914547205158</v>
      </c>
      <c r="P22" s="274">
        <f t="shared" si="2"/>
        <v>13.924548</v>
      </c>
      <c r="Q22" s="274">
        <f t="shared" si="3"/>
        <v>-28.009500600000003</v>
      </c>
    </row>
    <row r="23" spans="1:17" s="268" customFormat="1" x14ac:dyDescent="0.2">
      <c r="A23" s="61" t="s">
        <v>439</v>
      </c>
      <c r="B23" s="61">
        <v>34</v>
      </c>
      <c r="C23" s="61" t="s">
        <v>440</v>
      </c>
      <c r="D23" s="61" t="s">
        <v>441</v>
      </c>
      <c r="E23" s="61">
        <v>0.79500000000000004</v>
      </c>
      <c r="F23" s="61">
        <v>3809</v>
      </c>
      <c r="G23" s="61">
        <v>13.798</v>
      </c>
      <c r="H23" s="61">
        <v>2765</v>
      </c>
      <c r="I23" s="61">
        <v>-15.182</v>
      </c>
      <c r="J23" s="61"/>
      <c r="K23" s="273">
        <v>11.878564799999999</v>
      </c>
      <c r="L23" s="273">
        <f t="shared" si="0"/>
        <v>12.073222181648521</v>
      </c>
      <c r="M23" s="273">
        <v>45.515621099999997</v>
      </c>
      <c r="N23" s="273">
        <f t="shared" si="4"/>
        <v>46.539214106087535</v>
      </c>
      <c r="O23" s="63">
        <f t="shared" si="1"/>
        <v>3.8317441430298045</v>
      </c>
      <c r="P23" s="274">
        <f t="shared" si="2"/>
        <v>13.378423199999999</v>
      </c>
      <c r="Q23" s="274">
        <f t="shared" si="3"/>
        <v>-29.3348412</v>
      </c>
    </row>
    <row r="24" spans="1:17" s="268" customFormat="1" x14ac:dyDescent="0.2">
      <c r="A24" s="61" t="s">
        <v>445</v>
      </c>
      <c r="B24" s="61">
        <v>35</v>
      </c>
      <c r="C24" s="61" t="s">
        <v>446</v>
      </c>
      <c r="D24" s="61" t="s">
        <v>447</v>
      </c>
      <c r="E24" s="61">
        <v>0.80100000000000005</v>
      </c>
      <c r="F24" s="61">
        <v>3865</v>
      </c>
      <c r="G24" s="61">
        <v>14.638</v>
      </c>
      <c r="H24" s="61">
        <v>2657</v>
      </c>
      <c r="I24" s="61">
        <v>-13.866</v>
      </c>
      <c r="J24" s="61"/>
      <c r="K24" s="273">
        <v>12.032850099999999</v>
      </c>
      <c r="L24" s="273">
        <f t="shared" si="0"/>
        <v>12.233232698755831</v>
      </c>
      <c r="M24" s="273">
        <v>43.583379299999997</v>
      </c>
      <c r="N24" s="273">
        <f t="shared" si="4"/>
        <v>44.637077982737168</v>
      </c>
      <c r="O24" s="63">
        <f t="shared" si="1"/>
        <v>3.6220329296714167</v>
      </c>
      <c r="P24" s="274">
        <f t="shared" si="2"/>
        <v>14.217079199999999</v>
      </c>
      <c r="Q24" s="274">
        <f t="shared" si="3"/>
        <v>-27.983835599999999</v>
      </c>
    </row>
    <row r="25" spans="1:17" s="268" customFormat="1" x14ac:dyDescent="0.2">
      <c r="A25" s="61" t="s">
        <v>451</v>
      </c>
      <c r="B25" s="61">
        <v>36</v>
      </c>
      <c r="C25" s="61" t="s">
        <v>452</v>
      </c>
      <c r="D25" s="61" t="s">
        <v>453</v>
      </c>
      <c r="E25" s="61">
        <v>0.77800000000000002</v>
      </c>
      <c r="F25" s="61">
        <v>3749</v>
      </c>
      <c r="G25" s="61">
        <v>14.378</v>
      </c>
      <c r="H25" s="61">
        <v>2660</v>
      </c>
      <c r="I25" s="61">
        <v>-14.795999999999999</v>
      </c>
      <c r="J25" s="61"/>
      <c r="K25" s="273">
        <v>11.9861716</v>
      </c>
      <c r="L25" s="273">
        <f t="shared" si="0"/>
        <v>12.192279415863142</v>
      </c>
      <c r="M25" s="273">
        <v>44.821975700000003</v>
      </c>
      <c r="N25" s="273">
        <f t="shared" si="4"/>
        <v>45.905780059386807</v>
      </c>
      <c r="O25" s="63">
        <f t="shared" si="1"/>
        <v>3.7394738867245985</v>
      </c>
      <c r="P25" s="274">
        <f t="shared" si="2"/>
        <v>13.957495199999999</v>
      </c>
      <c r="Q25" s="274">
        <f t="shared" si="3"/>
        <v>-28.938573599999998</v>
      </c>
    </row>
    <row r="26" spans="1:17" s="268" customFormat="1" x14ac:dyDescent="0.2">
      <c r="A26" s="61" t="s">
        <v>493</v>
      </c>
      <c r="B26" s="61">
        <v>43</v>
      </c>
      <c r="C26" s="61" t="s">
        <v>494</v>
      </c>
      <c r="D26" s="61" t="s">
        <v>495</v>
      </c>
      <c r="E26" s="61">
        <v>0.82899999999999996</v>
      </c>
      <c r="F26" s="61">
        <v>3993</v>
      </c>
      <c r="G26" s="61">
        <v>14.585000000000001</v>
      </c>
      <c r="H26" s="61">
        <v>2785</v>
      </c>
      <c r="I26" s="61">
        <v>-14.563000000000001</v>
      </c>
      <c r="J26" s="61"/>
      <c r="K26" s="273">
        <v>11.993736500000001</v>
      </c>
      <c r="L26" s="273">
        <f t="shared" si="0"/>
        <v>12.239920835614308</v>
      </c>
      <c r="M26" s="273">
        <v>44.171025299999997</v>
      </c>
      <c r="N26" s="273">
        <f t="shared" si="4"/>
        <v>45.465569395934232</v>
      </c>
      <c r="O26" s="63">
        <f t="shared" si="1"/>
        <v>3.6828410645840015</v>
      </c>
      <c r="P26" s="274">
        <f t="shared" si="2"/>
        <v>14.164164</v>
      </c>
      <c r="Q26" s="274">
        <f t="shared" si="3"/>
        <v>-28.699375799999999</v>
      </c>
    </row>
    <row r="27" spans="1:17" s="268" customFormat="1" x14ac:dyDescent="0.2">
      <c r="A27" s="61" t="s">
        <v>499</v>
      </c>
      <c r="B27" s="61">
        <v>44</v>
      </c>
      <c r="C27" s="61" t="s">
        <v>500</v>
      </c>
      <c r="D27" s="61" t="s">
        <v>501</v>
      </c>
      <c r="E27" s="61">
        <v>0.84699999999999998</v>
      </c>
      <c r="F27" s="61">
        <v>4206</v>
      </c>
      <c r="G27" s="61">
        <v>14.958</v>
      </c>
      <c r="H27" s="61">
        <v>2855</v>
      </c>
      <c r="I27" s="61">
        <v>-14.744</v>
      </c>
      <c r="J27" s="61"/>
      <c r="K27" s="273">
        <v>12.2550572</v>
      </c>
      <c r="L27" s="273">
        <f t="shared" si="0"/>
        <v>12.506966752721617</v>
      </c>
      <c r="M27" s="273">
        <v>44.0080569</v>
      </c>
      <c r="N27" s="273">
        <f t="shared" si="4"/>
        <v>45.332706672583868</v>
      </c>
      <c r="O27" s="63">
        <f t="shared" si="1"/>
        <v>3.5910119538242546</v>
      </c>
      <c r="P27" s="274">
        <f t="shared" si="2"/>
        <v>14.536567199999999</v>
      </c>
      <c r="Q27" s="274">
        <f t="shared" si="3"/>
        <v>-28.885190399999999</v>
      </c>
    </row>
    <row r="28" spans="1:17" s="268" customFormat="1" x14ac:dyDescent="0.2">
      <c r="A28" s="61" t="s">
        <v>506</v>
      </c>
      <c r="B28" s="61">
        <v>45</v>
      </c>
      <c r="C28" s="61" t="s">
        <v>507</v>
      </c>
      <c r="D28" s="61" t="s">
        <v>508</v>
      </c>
      <c r="E28" s="61">
        <v>0.83099999999999996</v>
      </c>
      <c r="F28" s="61">
        <v>3588</v>
      </c>
      <c r="G28" s="61">
        <v>15.039</v>
      </c>
      <c r="H28" s="61">
        <v>3026</v>
      </c>
      <c r="I28" s="61">
        <v>-15.265000000000001</v>
      </c>
      <c r="J28" s="61"/>
      <c r="K28" s="273">
        <v>10.662259499999999</v>
      </c>
      <c r="L28" s="273">
        <f t="shared" si="0"/>
        <v>10.919894269828927</v>
      </c>
      <c r="M28" s="273">
        <v>47.762235799999999</v>
      </c>
      <c r="N28" s="273">
        <f t="shared" si="4"/>
        <v>49.1169912492335</v>
      </c>
      <c r="O28" s="63">
        <f t="shared" si="1"/>
        <v>4.4795604346339539</v>
      </c>
      <c r="P28" s="274">
        <f t="shared" si="2"/>
        <v>14.617437599999999</v>
      </c>
      <c r="Q28" s="274">
        <f t="shared" si="3"/>
        <v>-29.420048999999999</v>
      </c>
    </row>
    <row r="29" spans="1:17" s="268" customFormat="1" x14ac:dyDescent="0.2">
      <c r="A29" s="61" t="s">
        <v>511</v>
      </c>
      <c r="B29" s="61">
        <v>46</v>
      </c>
      <c r="C29" s="61" t="s">
        <v>512</v>
      </c>
      <c r="D29" s="61" t="s">
        <v>513</v>
      </c>
      <c r="E29" s="61">
        <v>0.83</v>
      </c>
      <c r="F29" s="61">
        <v>3446</v>
      </c>
      <c r="G29" s="61">
        <v>14.954000000000001</v>
      </c>
      <c r="H29" s="61">
        <v>3038</v>
      </c>
      <c r="I29" s="61">
        <v>-15.525</v>
      </c>
      <c r="J29" s="61"/>
      <c r="K29" s="273">
        <v>10.2932597</v>
      </c>
      <c r="L29" s="273">
        <f t="shared" si="0"/>
        <v>10.556619686936237</v>
      </c>
      <c r="M29" s="273">
        <v>48.063687899999998</v>
      </c>
      <c r="N29" s="273">
        <f t="shared" si="4"/>
        <v>49.448549025883132</v>
      </c>
      <c r="O29" s="63">
        <f t="shared" si="1"/>
        <v>4.6694331339954438</v>
      </c>
      <c r="P29" s="274">
        <f t="shared" si="2"/>
        <v>14.532573599999999</v>
      </c>
      <c r="Q29" s="274">
        <f t="shared" si="3"/>
        <v>-29.686965000000001</v>
      </c>
    </row>
    <row r="30" spans="1:17" s="268" customFormat="1" x14ac:dyDescent="0.2">
      <c r="A30" s="61" t="s">
        <v>517</v>
      </c>
      <c r="B30" s="61">
        <v>47</v>
      </c>
      <c r="C30" s="61" t="s">
        <v>518</v>
      </c>
      <c r="D30" s="61" t="s">
        <v>519</v>
      </c>
      <c r="E30" s="61">
        <v>0.77700000000000002</v>
      </c>
      <c r="F30" s="61">
        <v>3529</v>
      </c>
      <c r="G30" s="61">
        <v>12.912000000000001</v>
      </c>
      <c r="H30" s="61">
        <v>2484</v>
      </c>
      <c r="I30" s="61">
        <v>-14.007999999999999</v>
      </c>
      <c r="J30" s="61"/>
      <c r="K30" s="273">
        <v>11.274228300000001</v>
      </c>
      <c r="L30" s="273">
        <f t="shared" si="0"/>
        <v>11.543313504043546</v>
      </c>
      <c r="M30" s="273">
        <v>41.730931599999998</v>
      </c>
      <c r="N30" s="273">
        <f t="shared" si="4"/>
        <v>43.145898402532765</v>
      </c>
      <c r="O30" s="63">
        <f t="shared" si="1"/>
        <v>3.7014446123997682</v>
      </c>
      <c r="P30" s="274">
        <f t="shared" si="2"/>
        <v>12.493840799999999</v>
      </c>
      <c r="Q30" s="274">
        <f t="shared" si="3"/>
        <v>-28.129612799999997</v>
      </c>
    </row>
    <row r="31" spans="1:17" s="268" customFormat="1" x14ac:dyDescent="0.2">
      <c r="A31" s="61" t="s">
        <v>525</v>
      </c>
      <c r="B31" s="61">
        <v>48</v>
      </c>
      <c r="C31" s="61" t="s">
        <v>526</v>
      </c>
      <c r="D31" s="61" t="s">
        <v>527</v>
      </c>
      <c r="E31" s="61">
        <v>0.80900000000000005</v>
      </c>
      <c r="F31" s="61">
        <v>3865</v>
      </c>
      <c r="G31" s="61">
        <v>13.881</v>
      </c>
      <c r="H31" s="61">
        <v>2621</v>
      </c>
      <c r="I31" s="61">
        <v>-14.276</v>
      </c>
      <c r="J31" s="61"/>
      <c r="K31" s="273">
        <v>11.867945799999999</v>
      </c>
      <c r="L31" s="273">
        <f t="shared" si="0"/>
        <v>12.142756221150854</v>
      </c>
      <c r="M31" s="273">
        <v>42.4203677</v>
      </c>
      <c r="N31" s="273">
        <f t="shared" si="4"/>
        <v>43.8654401791824</v>
      </c>
      <c r="O31" s="63">
        <f t="shared" si="1"/>
        <v>3.5743647986663372</v>
      </c>
      <c r="P31" s="274">
        <f t="shared" si="2"/>
        <v>13.461290399999999</v>
      </c>
      <c r="Q31" s="274">
        <f t="shared" si="3"/>
        <v>-28.404741600000001</v>
      </c>
    </row>
    <row r="32" spans="1:17" s="268" customFormat="1" x14ac:dyDescent="0.2">
      <c r="A32" s="61" t="s">
        <v>532</v>
      </c>
      <c r="B32" s="61">
        <v>49</v>
      </c>
      <c r="C32" s="61" t="s">
        <v>533</v>
      </c>
      <c r="D32" s="61" t="s">
        <v>534</v>
      </c>
      <c r="E32" s="61">
        <v>0.83</v>
      </c>
      <c r="F32" s="61">
        <v>3111</v>
      </c>
      <c r="G32" s="61">
        <v>13.16</v>
      </c>
      <c r="H32" s="61">
        <v>2420</v>
      </c>
      <c r="I32" s="61">
        <v>-14.423</v>
      </c>
      <c r="J32" s="61"/>
      <c r="K32" s="273">
        <v>9.2705845</v>
      </c>
      <c r="L32" s="273">
        <f t="shared" si="0"/>
        <v>9.551120138258165</v>
      </c>
      <c r="M32" s="273">
        <v>37.724576800000001</v>
      </c>
      <c r="N32" s="273">
        <f t="shared" si="4"/>
        <v>39.199754955832034</v>
      </c>
      <c r="O32" s="63">
        <f t="shared" si="1"/>
        <v>4.069277055831809</v>
      </c>
      <c r="P32" s="274">
        <f t="shared" si="2"/>
        <v>12.741444</v>
      </c>
      <c r="Q32" s="274">
        <f t="shared" si="3"/>
        <v>-28.5556518</v>
      </c>
    </row>
    <row r="33" spans="1:17" s="268" customFormat="1" x14ac:dyDescent="0.2">
      <c r="A33" s="61" t="s">
        <v>538</v>
      </c>
      <c r="B33" s="61">
        <v>50</v>
      </c>
      <c r="C33" s="61" t="s">
        <v>539</v>
      </c>
      <c r="D33" s="61" t="s">
        <v>540</v>
      </c>
      <c r="E33" s="61">
        <v>0.751</v>
      </c>
      <c r="F33" s="61">
        <v>3065</v>
      </c>
      <c r="G33" s="61">
        <v>13.739000000000001</v>
      </c>
      <c r="H33" s="61">
        <v>2988</v>
      </c>
      <c r="I33" s="61">
        <v>-15.726000000000001</v>
      </c>
      <c r="J33" s="61"/>
      <c r="K33" s="273">
        <v>10.10453</v>
      </c>
      <c r="L33" s="273">
        <f t="shared" si="0"/>
        <v>10.390790855365475</v>
      </c>
      <c r="M33" s="273">
        <v>51.9199397</v>
      </c>
      <c r="N33" s="273">
        <f t="shared" si="4"/>
        <v>53.425223532481667</v>
      </c>
      <c r="O33" s="63">
        <f t="shared" si="1"/>
        <v>5.1382834926513157</v>
      </c>
      <c r="P33" s="274">
        <f t="shared" si="2"/>
        <v>13.319517599999999</v>
      </c>
      <c r="Q33" s="274">
        <f t="shared" si="3"/>
        <v>-29.893311600000004</v>
      </c>
    </row>
    <row r="34" spans="1:17" s="268" customFormat="1" x14ac:dyDescent="0.2">
      <c r="A34" s="61" t="s">
        <v>544</v>
      </c>
      <c r="B34" s="61">
        <v>51</v>
      </c>
      <c r="C34" s="61" t="s">
        <v>545</v>
      </c>
      <c r="D34" s="61" t="s">
        <v>546</v>
      </c>
      <c r="E34" s="61">
        <v>0.77400000000000002</v>
      </c>
      <c r="F34" s="61">
        <v>3293</v>
      </c>
      <c r="G34" s="61">
        <v>13.113</v>
      </c>
      <c r="H34" s="61">
        <v>2799</v>
      </c>
      <c r="I34" s="61">
        <v>-15.164</v>
      </c>
      <c r="J34" s="61"/>
      <c r="K34" s="273">
        <v>10.5542043</v>
      </c>
      <c r="L34" s="273">
        <f t="shared" si="0"/>
        <v>10.846190372472785</v>
      </c>
      <c r="M34" s="273">
        <v>47.356239500000001</v>
      </c>
      <c r="N34" s="273">
        <f t="shared" si="4"/>
        <v>48.891629009131307</v>
      </c>
      <c r="O34" s="63">
        <f t="shared" si="1"/>
        <v>4.4869549758478717</v>
      </c>
      <c r="P34" s="274">
        <f t="shared" si="2"/>
        <v>12.694519199999998</v>
      </c>
      <c r="Q34" s="274">
        <f t="shared" si="3"/>
        <v>-29.316362399999999</v>
      </c>
    </row>
    <row r="35" spans="1:17" s="268" customFormat="1" x14ac:dyDescent="0.2">
      <c r="A35" s="61" t="s">
        <v>550</v>
      </c>
      <c r="B35" s="61">
        <v>52</v>
      </c>
      <c r="C35" s="61" t="s">
        <v>551</v>
      </c>
      <c r="D35" s="61" t="s">
        <v>552</v>
      </c>
      <c r="E35" s="61">
        <v>0.78200000000000003</v>
      </c>
      <c r="F35" s="61">
        <v>3176</v>
      </c>
      <c r="G35" s="61">
        <v>13.379</v>
      </c>
      <c r="H35" s="61">
        <v>2994</v>
      </c>
      <c r="I35" s="61">
        <v>-15.603999999999999</v>
      </c>
      <c r="J35" s="61"/>
      <c r="K35" s="273">
        <v>9.9962736999999997</v>
      </c>
      <c r="L35" s="273">
        <f t="shared" si="0"/>
        <v>10.293984989580093</v>
      </c>
      <c r="M35" s="273">
        <v>49.896227400000001</v>
      </c>
      <c r="N35" s="273">
        <f t="shared" si="4"/>
        <v>51.46172258578094</v>
      </c>
      <c r="O35" s="63">
        <f t="shared" si="1"/>
        <v>4.9914827162045396</v>
      </c>
      <c r="P35" s="274">
        <f t="shared" si="2"/>
        <v>12.960093599999999</v>
      </c>
      <c r="Q35" s="274">
        <f t="shared" si="3"/>
        <v>-29.768066400000002</v>
      </c>
    </row>
    <row r="36" spans="1:17" s="268" customFormat="1" x14ac:dyDescent="0.2">
      <c r="A36" s="61" t="s">
        <v>555</v>
      </c>
      <c r="B36" s="61">
        <v>53</v>
      </c>
      <c r="C36" s="61" t="s">
        <v>556</v>
      </c>
      <c r="D36" s="61" t="s">
        <v>557</v>
      </c>
      <c r="E36" s="61">
        <v>0.84399999999999997</v>
      </c>
      <c r="F36" s="61">
        <v>3244</v>
      </c>
      <c r="G36" s="61">
        <v>13.196999999999999</v>
      </c>
      <c r="H36" s="61">
        <v>2617</v>
      </c>
      <c r="I36" s="61">
        <v>-14.586</v>
      </c>
      <c r="J36" s="61"/>
      <c r="K36" s="273">
        <v>9.5647192000000008</v>
      </c>
      <c r="L36" s="273">
        <f t="shared" si="0"/>
        <v>9.8681557066874035</v>
      </c>
      <c r="M36" s="273">
        <v>40.534819200000001</v>
      </c>
      <c r="N36" s="273">
        <f t="shared" si="4"/>
        <v>42.130420062430574</v>
      </c>
      <c r="O36" s="63">
        <f t="shared" si="1"/>
        <v>4.2379518261236564</v>
      </c>
      <c r="P36" s="274">
        <f t="shared" si="2"/>
        <v>12.778384799999998</v>
      </c>
      <c r="Q36" s="274">
        <f t="shared" si="3"/>
        <v>-28.7229876</v>
      </c>
    </row>
    <row r="37" spans="1:17" s="268" customFormat="1" x14ac:dyDescent="0.2">
      <c r="A37" s="61" t="s">
        <v>561</v>
      </c>
      <c r="B37" s="61">
        <v>54</v>
      </c>
      <c r="C37" s="61" t="s">
        <v>562</v>
      </c>
      <c r="D37" s="61" t="s">
        <v>563</v>
      </c>
      <c r="E37" s="61">
        <v>0.83899999999999997</v>
      </c>
      <c r="F37" s="61">
        <v>3769</v>
      </c>
      <c r="G37" s="61">
        <v>14.286</v>
      </c>
      <c r="H37" s="61">
        <v>3042</v>
      </c>
      <c r="I37" s="61">
        <v>-15.013</v>
      </c>
      <c r="J37" s="61"/>
      <c r="K37" s="273">
        <v>11.1033179</v>
      </c>
      <c r="L37" s="273">
        <f t="shared" si="0"/>
        <v>11.412479623794713</v>
      </c>
      <c r="M37" s="273">
        <v>47.478308800000001</v>
      </c>
      <c r="N37" s="273">
        <f t="shared" si="4"/>
        <v>49.104015339080206</v>
      </c>
      <c r="O37" s="63">
        <f t="shared" si="1"/>
        <v>4.2760469643042462</v>
      </c>
      <c r="P37" s="274">
        <f t="shared" si="2"/>
        <v>13.865642399999999</v>
      </c>
      <c r="Q37" s="274">
        <f t="shared" si="3"/>
        <v>-29.161345799999999</v>
      </c>
    </row>
    <row r="38" spans="1:17" s="268" customFormat="1" x14ac:dyDescent="0.2">
      <c r="A38" s="61" t="s">
        <v>568</v>
      </c>
      <c r="B38" s="61">
        <v>55</v>
      </c>
      <c r="C38" s="61" t="s">
        <v>569</v>
      </c>
      <c r="D38" s="61" t="s">
        <v>570</v>
      </c>
      <c r="E38" s="61">
        <v>0.77200000000000002</v>
      </c>
      <c r="F38" s="61">
        <v>3055</v>
      </c>
      <c r="G38" s="61">
        <v>13.89</v>
      </c>
      <c r="H38" s="61">
        <v>2893</v>
      </c>
      <c r="I38" s="61">
        <v>-16.029</v>
      </c>
      <c r="J38" s="61"/>
      <c r="K38" s="273">
        <v>9.7846148999999993</v>
      </c>
      <c r="L38" s="273">
        <f t="shared" si="0"/>
        <v>10.099501840902022</v>
      </c>
      <c r="M38" s="273">
        <v>48.967211399999997</v>
      </c>
      <c r="N38" s="273">
        <f t="shared" si="4"/>
        <v>50.623023615729835</v>
      </c>
      <c r="O38" s="63">
        <f t="shared" si="1"/>
        <v>5.0045108469215274</v>
      </c>
      <c r="P38" s="274">
        <f t="shared" si="2"/>
        <v>13.470275999999998</v>
      </c>
      <c r="Q38" s="274">
        <f t="shared" si="3"/>
        <v>-30.204371399999999</v>
      </c>
    </row>
    <row r="39" spans="1:17" s="268" customFormat="1" x14ac:dyDescent="0.2">
      <c r="A39" s="61" t="s">
        <v>574</v>
      </c>
      <c r="B39" s="61">
        <v>56</v>
      </c>
      <c r="C39" s="61" t="s">
        <v>575</v>
      </c>
      <c r="D39" s="61" t="s">
        <v>576</v>
      </c>
      <c r="E39" s="61">
        <v>0.751</v>
      </c>
      <c r="F39" s="61">
        <v>3065</v>
      </c>
      <c r="G39" s="61">
        <v>13.459</v>
      </c>
      <c r="H39" s="61">
        <v>2639</v>
      </c>
      <c r="I39" s="61">
        <v>-14.786</v>
      </c>
      <c r="J39" s="61"/>
      <c r="K39" s="273">
        <v>10.1049978</v>
      </c>
      <c r="L39" s="273">
        <f t="shared" si="0"/>
        <v>10.42560995800933</v>
      </c>
      <c r="M39" s="273">
        <v>45.762442399999998</v>
      </c>
      <c r="N39" s="273">
        <f t="shared" si="4"/>
        <v>47.448360292379469</v>
      </c>
      <c r="O39" s="63">
        <f t="shared" si="1"/>
        <v>4.5286939498393552</v>
      </c>
      <c r="P39" s="274">
        <f t="shared" si="2"/>
        <v>13.039965599999999</v>
      </c>
      <c r="Q39" s="274">
        <f t="shared" si="3"/>
        <v>-28.9283076</v>
      </c>
    </row>
    <row r="40" spans="1:17" s="268" customFormat="1" x14ac:dyDescent="0.2">
      <c r="A40" s="61" t="s">
        <v>581</v>
      </c>
      <c r="B40" s="61">
        <v>57</v>
      </c>
      <c r="C40" s="61" t="s">
        <v>582</v>
      </c>
      <c r="D40" s="61" t="s">
        <v>583</v>
      </c>
      <c r="E40" s="61">
        <v>0.80600000000000005</v>
      </c>
      <c r="F40" s="61">
        <v>3857</v>
      </c>
      <c r="G40" s="61">
        <v>15.349</v>
      </c>
      <c r="H40" s="61">
        <v>2938</v>
      </c>
      <c r="I40" s="61">
        <v>-16.283999999999999</v>
      </c>
      <c r="J40" s="61"/>
      <c r="K40" s="273">
        <v>11.9181303</v>
      </c>
      <c r="L40" s="273">
        <f t="shared" si="0"/>
        <v>12.24446767511664</v>
      </c>
      <c r="M40" s="273">
        <v>48.0160129</v>
      </c>
      <c r="N40" s="273">
        <f t="shared" si="4"/>
        <v>49.732036469029104</v>
      </c>
      <c r="O40" s="63">
        <f t="shared" si="1"/>
        <v>4.0288209384654907</v>
      </c>
      <c r="P40" s="274">
        <f t="shared" si="2"/>
        <v>14.926941599999999</v>
      </c>
      <c r="Q40" s="274">
        <f t="shared" si="3"/>
        <v>-30.466154400000001</v>
      </c>
    </row>
    <row r="41" spans="1:17" s="268" customFormat="1" x14ac:dyDescent="0.2">
      <c r="A41" s="61" t="s">
        <v>588</v>
      </c>
      <c r="B41" s="61">
        <v>58</v>
      </c>
      <c r="C41" s="61" t="s">
        <v>589</v>
      </c>
      <c r="D41" s="61" t="s">
        <v>590</v>
      </c>
      <c r="E41" s="61">
        <v>0.80800000000000005</v>
      </c>
      <c r="F41" s="61">
        <v>4293</v>
      </c>
      <c r="G41" s="61">
        <v>15.26</v>
      </c>
      <c r="H41" s="61">
        <v>2936</v>
      </c>
      <c r="I41" s="61">
        <v>-16.077999999999999</v>
      </c>
      <c r="J41" s="61"/>
      <c r="K41" s="273">
        <v>13.152461600000001</v>
      </c>
      <c r="L41" s="273">
        <f t="shared" si="0"/>
        <v>13.484524192223951</v>
      </c>
      <c r="M41" s="273">
        <v>47.547431799999998</v>
      </c>
      <c r="N41" s="273">
        <f t="shared" si="4"/>
        <v>49.293561045678736</v>
      </c>
      <c r="O41" s="63">
        <f t="shared" si="1"/>
        <v>3.6150975570991211</v>
      </c>
      <c r="P41" s="274">
        <f t="shared" si="2"/>
        <v>14.838083999999998</v>
      </c>
      <c r="Q41" s="274">
        <f t="shared" si="3"/>
        <v>-30.254674799999997</v>
      </c>
    </row>
    <row r="42" spans="1:17" s="268" customFormat="1" x14ac:dyDescent="0.2">
      <c r="A42" s="61" t="s">
        <v>595</v>
      </c>
      <c r="B42" s="61">
        <v>59</v>
      </c>
      <c r="C42" s="61" t="s">
        <v>596</v>
      </c>
      <c r="D42" s="61" t="s">
        <v>597</v>
      </c>
      <c r="E42" s="61">
        <v>0.81599999999999995</v>
      </c>
      <c r="F42" s="61">
        <v>3929</v>
      </c>
      <c r="G42" s="61">
        <v>13.464</v>
      </c>
      <c r="H42" s="61">
        <v>2597</v>
      </c>
      <c r="I42" s="61">
        <v>-13.468999999999999</v>
      </c>
      <c r="J42" s="61"/>
      <c r="K42" s="273">
        <v>11.9047289</v>
      </c>
      <c r="L42" s="273">
        <f t="shared" si="0"/>
        <v>12.242516709331261</v>
      </c>
      <c r="M42" s="273">
        <v>41.423517500000003</v>
      </c>
      <c r="N42" s="273">
        <f t="shared" si="4"/>
        <v>43.199752422328373</v>
      </c>
      <c r="O42" s="63">
        <f t="shared" si="1"/>
        <v>3.4795851168017782</v>
      </c>
      <c r="P42" s="274">
        <f t="shared" si="2"/>
        <v>13.044957599999998</v>
      </c>
      <c r="Q42" s="274">
        <f t="shared" si="3"/>
        <v>-27.5762754</v>
      </c>
    </row>
    <row r="43" spans="1:17" s="268" customFormat="1" x14ac:dyDescent="0.2">
      <c r="A43" s="61" t="s">
        <v>603</v>
      </c>
      <c r="B43" s="61">
        <v>60</v>
      </c>
      <c r="C43" s="61" t="s">
        <v>604</v>
      </c>
      <c r="D43" s="61" t="s">
        <v>605</v>
      </c>
      <c r="E43" s="61">
        <v>0.79800000000000004</v>
      </c>
      <c r="F43" s="61">
        <v>3626</v>
      </c>
      <c r="G43" s="61">
        <v>13.252000000000001</v>
      </c>
      <c r="H43" s="61">
        <v>2928</v>
      </c>
      <c r="I43" s="61">
        <v>-15.116</v>
      </c>
      <c r="J43" s="61"/>
      <c r="K43" s="273">
        <v>11.221577099999999</v>
      </c>
      <c r="L43" s="273">
        <f t="shared" si="0"/>
        <v>11.565090126438569</v>
      </c>
      <c r="M43" s="273">
        <v>47.927587500000001</v>
      </c>
      <c r="N43" s="273">
        <f t="shared" si="4"/>
        <v>49.733928098978005</v>
      </c>
      <c r="O43" s="63">
        <f t="shared" si="1"/>
        <v>4.2710206482473847</v>
      </c>
      <c r="P43" s="274">
        <f t="shared" si="2"/>
        <v>12.833296799999999</v>
      </c>
      <c r="Q43" s="274">
        <f t="shared" si="3"/>
        <v>-29.267085600000001</v>
      </c>
    </row>
    <row r="44" spans="1:17" s="268" customFormat="1" x14ac:dyDescent="0.2">
      <c r="A44" s="61" t="s">
        <v>612</v>
      </c>
      <c r="B44" s="61">
        <v>61</v>
      </c>
      <c r="C44" s="61" t="s">
        <v>613</v>
      </c>
      <c r="D44" s="61" t="s">
        <v>614</v>
      </c>
      <c r="E44" s="61">
        <v>0.84899999999999998</v>
      </c>
      <c r="F44" s="61">
        <v>3485</v>
      </c>
      <c r="G44" s="61">
        <v>13.82</v>
      </c>
      <c r="H44" s="61">
        <v>2502</v>
      </c>
      <c r="I44" s="61">
        <v>-14.276</v>
      </c>
      <c r="J44" s="61"/>
      <c r="K44" s="273">
        <v>10.1680755</v>
      </c>
      <c r="L44" s="273">
        <f t="shared" si="0"/>
        <v>10.517313743545879</v>
      </c>
      <c r="M44" s="273">
        <v>38.362242500000001</v>
      </c>
      <c r="N44" s="273">
        <f t="shared" si="4"/>
        <v>40.198688775627637</v>
      </c>
      <c r="O44" s="63">
        <f t="shared" si="1"/>
        <v>3.7728125150132881</v>
      </c>
      <c r="P44" s="274">
        <f t="shared" si="2"/>
        <v>13.400388</v>
      </c>
      <c r="Q44" s="274">
        <f t="shared" si="3"/>
        <v>-28.404741600000001</v>
      </c>
    </row>
    <row r="45" spans="1:17" s="268" customFormat="1" x14ac:dyDescent="0.2">
      <c r="A45" s="61" t="s">
        <v>622</v>
      </c>
      <c r="B45" s="61">
        <v>62</v>
      </c>
      <c r="C45" s="61" t="s">
        <v>623</v>
      </c>
      <c r="D45" s="61" t="s">
        <v>624</v>
      </c>
      <c r="E45" s="61">
        <v>0.78800000000000003</v>
      </c>
      <c r="F45" s="61">
        <v>3418</v>
      </c>
      <c r="G45" s="61">
        <v>15.117000000000001</v>
      </c>
      <c r="H45" s="61">
        <v>2947</v>
      </c>
      <c r="I45" s="61">
        <v>-15.15</v>
      </c>
      <c r="J45" s="61"/>
      <c r="K45" s="273">
        <v>10.7397711</v>
      </c>
      <c r="L45" s="273">
        <f t="shared" si="0"/>
        <v>11.094734560653189</v>
      </c>
      <c r="M45" s="273">
        <v>49.031227600000001</v>
      </c>
      <c r="N45" s="273">
        <f t="shared" si="4"/>
        <v>50.897779552277271</v>
      </c>
      <c r="O45" s="63">
        <f t="shared" si="1"/>
        <v>4.5653885118650246</v>
      </c>
      <c r="P45" s="274">
        <f t="shared" si="2"/>
        <v>14.6953128</v>
      </c>
      <c r="Q45" s="274">
        <f t="shared" si="3"/>
        <v>-29.30199</v>
      </c>
    </row>
    <row r="46" spans="1:17" s="268" customFormat="1" x14ac:dyDescent="0.2">
      <c r="A46" s="61" t="s">
        <v>628</v>
      </c>
      <c r="B46" s="61">
        <v>63</v>
      </c>
      <c r="C46" s="61" t="s">
        <v>629</v>
      </c>
      <c r="D46" s="61" t="s">
        <v>630</v>
      </c>
      <c r="E46" s="61">
        <v>0.75</v>
      </c>
      <c r="F46" s="61">
        <v>3238</v>
      </c>
      <c r="G46" s="61">
        <v>14.189</v>
      </c>
      <c r="H46" s="61">
        <v>2666</v>
      </c>
      <c r="I46" s="61">
        <v>-15.231</v>
      </c>
      <c r="J46" s="61"/>
      <c r="K46" s="273">
        <v>10.6662613</v>
      </c>
      <c r="L46" s="273">
        <f t="shared" si="0"/>
        <v>11.026949977760498</v>
      </c>
      <c r="M46" s="273">
        <v>46.2732125</v>
      </c>
      <c r="N46" s="273">
        <f t="shared" si="4"/>
        <v>48.169870128926902</v>
      </c>
      <c r="O46" s="63">
        <f t="shared" si="1"/>
        <v>4.338278540016641</v>
      </c>
      <c r="P46" s="274">
        <f t="shared" si="2"/>
        <v>13.768797599999999</v>
      </c>
      <c r="Q46" s="274">
        <f t="shared" si="3"/>
        <v>-29.3851446</v>
      </c>
    </row>
    <row r="47" spans="1:17" s="268" customFormat="1" x14ac:dyDescent="0.2">
      <c r="A47" s="61" t="s">
        <v>636</v>
      </c>
      <c r="B47" s="61">
        <v>64</v>
      </c>
      <c r="C47" s="61" t="s">
        <v>637</v>
      </c>
      <c r="D47" s="61" t="s">
        <v>638</v>
      </c>
      <c r="E47" s="61">
        <v>0.78600000000000003</v>
      </c>
      <c r="F47" s="61">
        <v>3620</v>
      </c>
      <c r="G47" s="61">
        <v>14.695</v>
      </c>
      <c r="H47" s="61">
        <v>2724</v>
      </c>
      <c r="I47" s="61">
        <v>-14.786</v>
      </c>
      <c r="J47" s="61"/>
      <c r="K47" s="273">
        <v>11.3887562</v>
      </c>
      <c r="L47" s="273">
        <f t="shared" si="0"/>
        <v>11.755170094867808</v>
      </c>
      <c r="M47" s="273">
        <v>45.214797500000003</v>
      </c>
      <c r="N47" s="273">
        <f t="shared" si="4"/>
        <v>47.141560805576539</v>
      </c>
      <c r="O47" s="63">
        <f t="shared" si="1"/>
        <v>3.9701260353610874</v>
      </c>
      <c r="P47" s="274">
        <f t="shared" si="2"/>
        <v>14.273987999999999</v>
      </c>
      <c r="Q47" s="274">
        <f t="shared" si="3"/>
        <v>-28.9283076</v>
      </c>
    </row>
    <row r="48" spans="1:17" s="268" customFormat="1" x14ac:dyDescent="0.2">
      <c r="A48" s="61" t="s">
        <v>641</v>
      </c>
      <c r="B48" s="61">
        <v>65</v>
      </c>
      <c r="C48" s="61" t="s">
        <v>642</v>
      </c>
      <c r="D48" s="61" t="s">
        <v>643</v>
      </c>
      <c r="E48" s="61">
        <v>0.84499999999999997</v>
      </c>
      <c r="F48" s="61">
        <v>3477</v>
      </c>
      <c r="G48" s="61">
        <v>12.567</v>
      </c>
      <c r="H48" s="61">
        <v>2701</v>
      </c>
      <c r="I48" s="61">
        <v>-14.327</v>
      </c>
      <c r="J48" s="61"/>
      <c r="K48" s="273">
        <v>10.210175400000001</v>
      </c>
      <c r="L48" s="273">
        <f t="shared" si="0"/>
        <v>10.582314511975117</v>
      </c>
      <c r="M48" s="273">
        <v>41.871076700000003</v>
      </c>
      <c r="N48" s="273">
        <f t="shared" si="4"/>
        <v>43.827945682226172</v>
      </c>
      <c r="O48" s="63">
        <f t="shared" si="1"/>
        <v>4.1009164935599438</v>
      </c>
      <c r="P48" s="274">
        <f t="shared" si="2"/>
        <v>12.149392799999999</v>
      </c>
      <c r="Q48" s="274">
        <f t="shared" si="3"/>
        <v>-28.457098199999997</v>
      </c>
    </row>
    <row r="49" spans="1:17" s="268" customFormat="1" x14ac:dyDescent="0.2">
      <c r="A49" s="61" t="s">
        <v>648</v>
      </c>
      <c r="B49" s="61">
        <v>66</v>
      </c>
      <c r="C49" s="61" t="s">
        <v>649</v>
      </c>
      <c r="D49" s="61" t="s">
        <v>650</v>
      </c>
      <c r="E49" s="61">
        <v>0.81100000000000005</v>
      </c>
      <c r="F49" s="61">
        <v>3595</v>
      </c>
      <c r="G49" s="61">
        <v>14.382999999999999</v>
      </c>
      <c r="H49" s="61">
        <v>2824</v>
      </c>
      <c r="I49" s="61">
        <v>-15.17</v>
      </c>
      <c r="J49" s="61"/>
      <c r="K49" s="273">
        <v>10.9078689</v>
      </c>
      <c r="L49" s="273">
        <f t="shared" si="0"/>
        <v>11.285733229082426</v>
      </c>
      <c r="M49" s="273">
        <v>45.285050599999998</v>
      </c>
      <c r="N49" s="273">
        <f t="shared" si="4"/>
        <v>47.2720252588758</v>
      </c>
      <c r="O49" s="63">
        <f t="shared" si="1"/>
        <v>4.1515946895914739</v>
      </c>
      <c r="P49" s="274">
        <f t="shared" si="2"/>
        <v>13.962487199999998</v>
      </c>
      <c r="Q49" s="274">
        <f t="shared" si="3"/>
        <v>-29.322521999999999</v>
      </c>
    </row>
    <row r="50" spans="1:17" s="268" customFormat="1" x14ac:dyDescent="0.2">
      <c r="A50" s="61" t="s">
        <v>689</v>
      </c>
      <c r="B50" s="61">
        <v>73</v>
      </c>
      <c r="C50" s="61" t="s">
        <v>690</v>
      </c>
      <c r="D50" s="61" t="s">
        <v>691</v>
      </c>
      <c r="E50" s="61">
        <v>0.75600000000000001</v>
      </c>
      <c r="F50" s="61">
        <v>3351</v>
      </c>
      <c r="G50" s="61">
        <v>14.733000000000001</v>
      </c>
      <c r="H50" s="61">
        <v>2614</v>
      </c>
      <c r="I50" s="61">
        <v>-14.129</v>
      </c>
      <c r="J50" s="61"/>
      <c r="K50" s="273">
        <v>10.9965738</v>
      </c>
      <c r="L50" s="273">
        <f t="shared" si="0"/>
        <v>11.414514648833594</v>
      </c>
      <c r="M50" s="273">
        <v>45.064598599999997</v>
      </c>
      <c r="N50" s="273">
        <f t="shared" si="4"/>
        <v>47.262312995423237</v>
      </c>
      <c r="O50" s="63">
        <f t="shared" si="1"/>
        <v>4.0980581242495724</v>
      </c>
      <c r="P50" s="274">
        <f t="shared" si="2"/>
        <v>14.3119272</v>
      </c>
      <c r="Q50" s="274">
        <f t="shared" si="3"/>
        <v>-28.253831399999999</v>
      </c>
    </row>
    <row r="51" spans="1:17" s="268" customFormat="1" x14ac:dyDescent="0.2">
      <c r="A51" s="61" t="s">
        <v>696</v>
      </c>
      <c r="B51" s="61">
        <v>74</v>
      </c>
      <c r="C51" s="61" t="s">
        <v>697</v>
      </c>
      <c r="D51" s="61" t="s">
        <v>698</v>
      </c>
      <c r="E51" s="61">
        <v>0.78</v>
      </c>
      <c r="F51" s="61">
        <v>3410</v>
      </c>
      <c r="G51" s="61">
        <v>13.09</v>
      </c>
      <c r="H51" s="61">
        <v>2804</v>
      </c>
      <c r="I51" s="61">
        <v>-15.266</v>
      </c>
      <c r="J51" s="61"/>
      <c r="K51" s="273">
        <v>10.806074199999999</v>
      </c>
      <c r="L51" s="273">
        <f t="shared" si="0"/>
        <v>11.229740265940901</v>
      </c>
      <c r="M51" s="273">
        <v>47.054688200000001</v>
      </c>
      <c r="N51" s="273">
        <f t="shared" si="4"/>
        <v>49.282508272072874</v>
      </c>
      <c r="O51" s="63">
        <f t="shared" si="1"/>
        <v>4.3544665092157153</v>
      </c>
      <c r="P51" s="274">
        <f t="shared" si="2"/>
        <v>12.671555999999999</v>
      </c>
      <c r="Q51" s="274">
        <f t="shared" si="3"/>
        <v>-29.421075600000002</v>
      </c>
    </row>
    <row r="52" spans="1:17" s="268" customFormat="1" x14ac:dyDescent="0.2">
      <c r="A52" s="61" t="s">
        <v>701</v>
      </c>
      <c r="B52" s="61">
        <v>75</v>
      </c>
      <c r="C52" s="61" t="s">
        <v>702</v>
      </c>
      <c r="D52" s="61" t="s">
        <v>703</v>
      </c>
      <c r="E52" s="61">
        <v>0.80100000000000005</v>
      </c>
      <c r="F52" s="61">
        <v>3825</v>
      </c>
      <c r="G52" s="61">
        <v>15.468999999999999</v>
      </c>
      <c r="H52" s="61">
        <v>2692</v>
      </c>
      <c r="I52" s="61">
        <v>-14.07</v>
      </c>
      <c r="J52" s="61"/>
      <c r="K52" s="273">
        <v>11.785521900000001</v>
      </c>
      <c r="L52" s="273">
        <f t="shared" si="0"/>
        <v>12.214913183048212</v>
      </c>
      <c r="M52" s="273">
        <v>43.848780900000001</v>
      </c>
      <c r="N52" s="273">
        <f t="shared" si="4"/>
        <v>46.106706648722508</v>
      </c>
      <c r="O52" s="63">
        <f t="shared" si="1"/>
        <v>3.7205633549414556</v>
      </c>
      <c r="P52" s="274">
        <f t="shared" si="2"/>
        <v>15.046749599999998</v>
      </c>
      <c r="Q52" s="274">
        <f t="shared" si="3"/>
        <v>-28.193262000000001</v>
      </c>
    </row>
    <row r="53" spans="1:17" s="268" customFormat="1" x14ac:dyDescent="0.2">
      <c r="A53" s="61" t="s">
        <v>707</v>
      </c>
      <c r="B53" s="61">
        <v>76</v>
      </c>
      <c r="C53" s="61" t="s">
        <v>708</v>
      </c>
      <c r="D53" s="61" t="s">
        <v>709</v>
      </c>
      <c r="E53" s="61">
        <v>0.79700000000000004</v>
      </c>
      <c r="F53" s="61">
        <v>3137</v>
      </c>
      <c r="G53" s="61">
        <v>14.949</v>
      </c>
      <c r="H53" s="61">
        <v>2162</v>
      </c>
      <c r="I53" s="61">
        <v>-14.068</v>
      </c>
      <c r="J53" s="61"/>
      <c r="K53" s="273">
        <v>9.7978425999999992</v>
      </c>
      <c r="L53" s="273">
        <f t="shared" si="0"/>
        <v>10.23295910015552</v>
      </c>
      <c r="M53" s="273">
        <v>35.185982500000001</v>
      </c>
      <c r="N53" s="273">
        <f t="shared" si="4"/>
        <v>37.474013925372141</v>
      </c>
      <c r="O53" s="63">
        <f t="shared" si="1"/>
        <v>3.5911969539090172</v>
      </c>
      <c r="P53" s="274">
        <f t="shared" si="2"/>
        <v>14.527581599999998</v>
      </c>
      <c r="Q53" s="274">
        <f t="shared" si="3"/>
        <v>-28.191208799999998</v>
      </c>
    </row>
    <row r="54" spans="1:17" s="268" customFormat="1" x14ac:dyDescent="0.2">
      <c r="A54" s="61" t="s">
        <v>712</v>
      </c>
      <c r="B54" s="61">
        <v>77</v>
      </c>
      <c r="C54" s="61" t="s">
        <v>713</v>
      </c>
      <c r="D54" s="61" t="s">
        <v>714</v>
      </c>
      <c r="E54" s="61">
        <v>0.77700000000000002</v>
      </c>
      <c r="F54" s="61">
        <v>3495</v>
      </c>
      <c r="G54" s="61">
        <v>14.813000000000001</v>
      </c>
      <c r="H54" s="61">
        <v>2676</v>
      </c>
      <c r="I54" s="61">
        <v>-15.053000000000001</v>
      </c>
      <c r="J54" s="61"/>
      <c r="K54" s="273">
        <v>11.1442348</v>
      </c>
      <c r="L54" s="273">
        <f t="shared" si="0"/>
        <v>11.585076517262831</v>
      </c>
      <c r="M54" s="273">
        <v>45.0781098</v>
      </c>
      <c r="N54" s="273">
        <f t="shared" si="4"/>
        <v>47.396246902021772</v>
      </c>
      <c r="O54" s="63">
        <f t="shared" si="1"/>
        <v>4.0449712886523175</v>
      </c>
      <c r="P54" s="274">
        <f t="shared" si="2"/>
        <v>14.391799199999999</v>
      </c>
      <c r="Q54" s="274">
        <f t="shared" si="3"/>
        <v>-29.202409800000002</v>
      </c>
    </row>
    <row r="55" spans="1:17" s="268" customFormat="1" x14ac:dyDescent="0.2">
      <c r="A55" s="61" t="s">
        <v>719</v>
      </c>
      <c r="B55" s="61">
        <v>78</v>
      </c>
      <c r="C55" s="61" t="s">
        <v>720</v>
      </c>
      <c r="D55" s="61" t="s">
        <v>721</v>
      </c>
      <c r="E55" s="61">
        <v>0.77200000000000002</v>
      </c>
      <c r="F55" s="61">
        <v>3676</v>
      </c>
      <c r="G55" s="61">
        <v>15.259</v>
      </c>
      <c r="H55" s="61">
        <v>2506</v>
      </c>
      <c r="I55" s="61">
        <v>-14.308</v>
      </c>
      <c r="J55" s="61"/>
      <c r="K55" s="273">
        <v>11.817588199999999</v>
      </c>
      <c r="L55" s="273">
        <f t="shared" si="0"/>
        <v>12.26415513437014</v>
      </c>
      <c r="M55" s="273">
        <v>42.376364100000004</v>
      </c>
      <c r="N55" s="273">
        <f t="shared" si="4"/>
        <v>44.724606878671409</v>
      </c>
      <c r="O55" s="63">
        <f t="shared" si="1"/>
        <v>3.5858724625385072</v>
      </c>
      <c r="P55" s="274">
        <f t="shared" si="2"/>
        <v>14.837085599999998</v>
      </c>
      <c r="Q55" s="274">
        <f t="shared" si="3"/>
        <v>-28.437592799999997</v>
      </c>
    </row>
    <row r="56" spans="1:17" s="268" customFormat="1" x14ac:dyDescent="0.2">
      <c r="A56" s="61" t="s">
        <v>724</v>
      </c>
      <c r="B56" s="61">
        <v>79</v>
      </c>
      <c r="C56" s="61" t="s">
        <v>725</v>
      </c>
      <c r="D56" s="61" t="s">
        <v>726</v>
      </c>
      <c r="E56" s="61">
        <v>0.78500000000000003</v>
      </c>
      <c r="F56" s="61">
        <v>3912</v>
      </c>
      <c r="G56" s="61">
        <v>14.582000000000001</v>
      </c>
      <c r="H56" s="61">
        <v>2610</v>
      </c>
      <c r="I56" s="61">
        <v>-15.042</v>
      </c>
      <c r="J56" s="61"/>
      <c r="K56" s="273">
        <v>12.359393799999999</v>
      </c>
      <c r="L56" s="273">
        <f t="shared" si="0"/>
        <v>12.811685951477449</v>
      </c>
      <c r="M56" s="273">
        <v>43.399083099999999</v>
      </c>
      <c r="N56" s="273">
        <f t="shared" si="4"/>
        <v>45.777431555321037</v>
      </c>
      <c r="O56" s="63">
        <f t="shared" si="1"/>
        <v>3.5114248969071609</v>
      </c>
      <c r="P56" s="274">
        <f t="shared" si="2"/>
        <v>14.161168799999999</v>
      </c>
      <c r="Q56" s="274">
        <f t="shared" si="3"/>
        <v>-29.191117200000001</v>
      </c>
    </row>
    <row r="57" spans="1:17" s="268" customFormat="1" x14ac:dyDescent="0.2">
      <c r="A57" s="61" t="s">
        <v>729</v>
      </c>
      <c r="B57" s="61">
        <v>80</v>
      </c>
      <c r="C57" s="61" t="s">
        <v>730</v>
      </c>
      <c r="D57" s="61" t="s">
        <v>731</v>
      </c>
      <c r="E57" s="61">
        <v>0.75600000000000001</v>
      </c>
      <c r="F57" s="61">
        <v>3755</v>
      </c>
      <c r="G57" s="61">
        <v>14.282</v>
      </c>
      <c r="H57" s="61">
        <v>2487</v>
      </c>
      <c r="I57" s="61">
        <v>-14.749000000000001</v>
      </c>
      <c r="J57" s="61"/>
      <c r="K57" s="273">
        <v>12.301812699999999</v>
      </c>
      <c r="L57" s="273">
        <f t="shared" si="0"/>
        <v>12.759830068584758</v>
      </c>
      <c r="M57" s="273">
        <v>42.884610899999998</v>
      </c>
      <c r="N57" s="273">
        <f t="shared" si="4"/>
        <v>45.29306503197067</v>
      </c>
      <c r="O57" s="63">
        <f t="shared" si="1"/>
        <v>3.4860399801079724</v>
      </c>
      <c r="P57" s="274">
        <f t="shared" si="2"/>
        <v>13.861648799999999</v>
      </c>
      <c r="Q57" s="274">
        <f t="shared" si="3"/>
        <v>-28.8903234</v>
      </c>
    </row>
    <row r="58" spans="1:17" s="268" customFormat="1" x14ac:dyDescent="0.2">
      <c r="A58" s="61" t="s">
        <v>735</v>
      </c>
      <c r="B58" s="61">
        <v>81</v>
      </c>
      <c r="C58" s="61" t="s">
        <v>736</v>
      </c>
      <c r="D58" s="61" t="s">
        <v>737</v>
      </c>
      <c r="E58" s="61">
        <v>0.79600000000000004</v>
      </c>
      <c r="F58" s="61">
        <v>3153</v>
      </c>
      <c r="G58" s="61">
        <v>14.768000000000001</v>
      </c>
      <c r="H58" s="61">
        <v>2878</v>
      </c>
      <c r="I58" s="61">
        <v>-17.446000000000002</v>
      </c>
      <c r="J58" s="61"/>
      <c r="K58" s="273">
        <v>9.7478663000000001</v>
      </c>
      <c r="L58" s="273">
        <f t="shared" si="0"/>
        <v>10.211608885692069</v>
      </c>
      <c r="M58" s="273">
        <v>47.013630800000001</v>
      </c>
      <c r="N58" s="273">
        <f t="shared" si="4"/>
        <v>49.452190608620306</v>
      </c>
      <c r="O58" s="63">
        <f t="shared" si="1"/>
        <v>4.8229663141768784</v>
      </c>
      <c r="P58" s="274">
        <f t="shared" si="2"/>
        <v>14.346871199999999</v>
      </c>
      <c r="Q58" s="274">
        <f t="shared" si="3"/>
        <v>-31.659063600000003</v>
      </c>
    </row>
    <row r="59" spans="1:17" s="268" customFormat="1" x14ac:dyDescent="0.2">
      <c r="A59" s="61" t="s">
        <v>742</v>
      </c>
      <c r="B59" s="61">
        <v>82</v>
      </c>
      <c r="C59" s="61" t="s">
        <v>743</v>
      </c>
      <c r="D59" s="61" t="s">
        <v>744</v>
      </c>
      <c r="E59" s="61">
        <v>0.78700000000000003</v>
      </c>
      <c r="F59" s="61">
        <v>3049</v>
      </c>
      <c r="G59" s="61">
        <v>12.866</v>
      </c>
      <c r="H59" s="61">
        <v>2720</v>
      </c>
      <c r="I59" s="61">
        <v>-15.47</v>
      </c>
      <c r="J59" s="61"/>
      <c r="K59" s="273">
        <v>9.5521651999999992</v>
      </c>
      <c r="L59" s="273">
        <f t="shared" si="0"/>
        <v>10.021633002799378</v>
      </c>
      <c r="M59" s="273">
        <v>44.8707116</v>
      </c>
      <c r="N59" s="273">
        <f t="shared" si="4"/>
        <v>47.339377085269938</v>
      </c>
      <c r="O59" s="63">
        <f t="shared" si="1"/>
        <v>4.6974388173269874</v>
      </c>
      <c r="P59" s="274">
        <f t="shared" si="2"/>
        <v>12.447914399999998</v>
      </c>
      <c r="Q59" s="274">
        <f t="shared" si="3"/>
        <v>-29.630502</v>
      </c>
    </row>
    <row r="60" spans="1:17" s="268" customFormat="1" x14ac:dyDescent="0.2">
      <c r="A60" s="61" t="s">
        <v>747</v>
      </c>
      <c r="B60" s="61">
        <v>83</v>
      </c>
      <c r="C60" s="61" t="s">
        <v>748</v>
      </c>
      <c r="D60" s="61" t="s">
        <v>749</v>
      </c>
      <c r="E60" s="61">
        <v>0.84299999999999997</v>
      </c>
      <c r="F60" s="61">
        <v>3790</v>
      </c>
      <c r="G60" s="61">
        <v>12.715999999999999</v>
      </c>
      <c r="H60" s="61">
        <v>2548</v>
      </c>
      <c r="I60" s="61">
        <v>-13.622999999999999</v>
      </c>
      <c r="J60" s="61"/>
      <c r="K60" s="273">
        <v>11.146673699999999</v>
      </c>
      <c r="L60" s="273">
        <f t="shared" si="0"/>
        <v>11.621866719906686</v>
      </c>
      <c r="M60" s="273">
        <v>39.459066200000002</v>
      </c>
      <c r="N60" s="273">
        <f t="shared" si="4"/>
        <v>41.957837361919573</v>
      </c>
      <c r="O60" s="63">
        <f t="shared" si="1"/>
        <v>3.5399857627482185</v>
      </c>
      <c r="P60" s="274">
        <f t="shared" si="2"/>
        <v>12.298154399999998</v>
      </c>
      <c r="Q60" s="274">
        <f t="shared" si="3"/>
        <v>-27.734371799999998</v>
      </c>
    </row>
    <row r="61" spans="1:17" s="268" customFormat="1" x14ac:dyDescent="0.2">
      <c r="A61" s="61" t="s">
        <v>753</v>
      </c>
      <c r="B61" s="61">
        <v>84</v>
      </c>
      <c r="C61" s="61" t="s">
        <v>754</v>
      </c>
      <c r="D61" s="61" t="s">
        <v>755</v>
      </c>
      <c r="E61" s="61">
        <v>0.80400000000000005</v>
      </c>
      <c r="F61" s="61">
        <v>3631</v>
      </c>
      <c r="G61" s="61">
        <v>14.866</v>
      </c>
      <c r="H61" s="61">
        <v>2797</v>
      </c>
      <c r="I61" s="61">
        <v>-15.151999999999999</v>
      </c>
      <c r="J61" s="61"/>
      <c r="K61" s="273">
        <v>11.180045</v>
      </c>
      <c r="L61" s="273">
        <f t="shared" si="0"/>
        <v>11.660963237013997</v>
      </c>
      <c r="M61" s="273">
        <v>45.601361199999999</v>
      </c>
      <c r="N61" s="273">
        <f t="shared" si="4"/>
        <v>48.130238038569203</v>
      </c>
      <c r="O61" s="63">
        <f t="shared" si="1"/>
        <v>4.0788173213971861</v>
      </c>
      <c r="P61" s="274">
        <f t="shared" si="2"/>
        <v>14.444714399999999</v>
      </c>
      <c r="Q61" s="274">
        <f t="shared" si="3"/>
        <v>-29.304043199999999</v>
      </c>
    </row>
    <row r="62" spans="1:17" s="268" customFormat="1" x14ac:dyDescent="0.2">
      <c r="A62" s="61" t="s">
        <v>759</v>
      </c>
      <c r="B62" s="61">
        <v>85</v>
      </c>
      <c r="C62" s="61" t="s">
        <v>760</v>
      </c>
      <c r="D62" s="61" t="s">
        <v>761</v>
      </c>
      <c r="E62" s="61">
        <v>0.78700000000000003</v>
      </c>
      <c r="F62" s="61">
        <v>3321</v>
      </c>
      <c r="G62" s="61">
        <v>13.169</v>
      </c>
      <c r="H62" s="61">
        <v>2399</v>
      </c>
      <c r="I62" s="61">
        <v>-15.432</v>
      </c>
      <c r="J62" s="61"/>
      <c r="K62" s="273">
        <v>10.4298027</v>
      </c>
      <c r="L62" s="273">
        <f t="shared" si="0"/>
        <v>10.916446154121306</v>
      </c>
      <c r="M62" s="273">
        <v>39.503053899999998</v>
      </c>
      <c r="N62" s="273">
        <f t="shared" si="4"/>
        <v>42.062036415218834</v>
      </c>
      <c r="O62" s="63">
        <f t="shared" si="1"/>
        <v>3.7875168913789712</v>
      </c>
      <c r="P62" s="274">
        <f t="shared" si="2"/>
        <v>12.750429599999999</v>
      </c>
      <c r="Q62" s="274">
        <f t="shared" si="3"/>
        <v>-29.5914912</v>
      </c>
    </row>
    <row r="63" spans="1:17" s="268" customFormat="1" x14ac:dyDescent="0.2">
      <c r="A63" s="61" t="s">
        <v>764</v>
      </c>
      <c r="B63" s="61">
        <v>86</v>
      </c>
      <c r="C63" s="61" t="s">
        <v>765</v>
      </c>
      <c r="D63" s="61" t="s">
        <v>766</v>
      </c>
      <c r="E63" s="61">
        <v>0.79100000000000004</v>
      </c>
      <c r="F63" s="61">
        <v>3525</v>
      </c>
      <c r="G63" s="61">
        <v>13.015000000000001</v>
      </c>
      <c r="H63" s="61">
        <v>2564</v>
      </c>
      <c r="I63" s="61">
        <v>-14.218999999999999</v>
      </c>
      <c r="J63" s="61"/>
      <c r="K63" s="273">
        <v>11.030663000000001</v>
      </c>
      <c r="L63" s="273">
        <f t="shared" si="0"/>
        <v>11.523031671228617</v>
      </c>
      <c r="M63" s="273">
        <v>42.185710299999997</v>
      </c>
      <c r="N63" s="273">
        <f t="shared" si="4"/>
        <v>44.774798491868466</v>
      </c>
      <c r="O63" s="63">
        <f t="shared" si="1"/>
        <v>3.8244038730944818</v>
      </c>
      <c r="P63" s="274">
        <f t="shared" si="2"/>
        <v>12.596675999999999</v>
      </c>
      <c r="Q63" s="274">
        <f t="shared" si="3"/>
        <v>-28.346225400000002</v>
      </c>
    </row>
    <row r="64" spans="1:17" s="268" customFormat="1" x14ac:dyDescent="0.2">
      <c r="A64" s="61" t="s">
        <v>769</v>
      </c>
      <c r="B64" s="61">
        <v>87</v>
      </c>
      <c r="C64" s="61" t="s">
        <v>770</v>
      </c>
      <c r="D64" s="61" t="s">
        <v>771</v>
      </c>
      <c r="E64" s="61">
        <v>0.83399999999999996</v>
      </c>
      <c r="F64" s="61">
        <v>3853</v>
      </c>
      <c r="G64" s="61">
        <v>13.417999999999999</v>
      </c>
      <c r="H64" s="61">
        <v>2832</v>
      </c>
      <c r="I64" s="61">
        <v>-14.529</v>
      </c>
      <c r="J64" s="61"/>
      <c r="K64" s="273">
        <v>11.3886705</v>
      </c>
      <c r="L64" s="273">
        <f t="shared" si="0"/>
        <v>11.886764388335926</v>
      </c>
      <c r="M64" s="273">
        <v>44.320709999999998</v>
      </c>
      <c r="N64" s="273">
        <f t="shared" si="4"/>
        <v>46.939903868518101</v>
      </c>
      <c r="O64" s="63">
        <f t="shared" si="1"/>
        <v>3.8916491613309909</v>
      </c>
      <c r="P64" s="274">
        <f t="shared" si="2"/>
        <v>12.999031199999997</v>
      </c>
      <c r="Q64" s="274">
        <f t="shared" si="3"/>
        <v>-28.6644714</v>
      </c>
    </row>
    <row r="65" spans="1:17" s="268" customFormat="1" x14ac:dyDescent="0.2">
      <c r="A65" s="61" t="s">
        <v>776</v>
      </c>
      <c r="B65" s="61">
        <v>88</v>
      </c>
      <c r="C65" s="61" t="s">
        <v>777</v>
      </c>
      <c r="D65" s="61" t="s">
        <v>778</v>
      </c>
      <c r="E65" s="61">
        <v>0.8</v>
      </c>
      <c r="F65" s="61">
        <v>3722</v>
      </c>
      <c r="G65" s="61">
        <v>13.813000000000001</v>
      </c>
      <c r="H65" s="61">
        <v>2730</v>
      </c>
      <c r="I65" s="61">
        <v>-14.601000000000001</v>
      </c>
      <c r="J65" s="61"/>
      <c r="K65" s="273">
        <v>11.4965437</v>
      </c>
      <c r="L65" s="273">
        <f t="shared" si="0"/>
        <v>12.000362805443235</v>
      </c>
      <c r="M65" s="273">
        <v>44.618705800000001</v>
      </c>
      <c r="N65" s="273">
        <f t="shared" si="4"/>
        <v>47.268005345167737</v>
      </c>
      <c r="O65" s="63">
        <f t="shared" si="1"/>
        <v>3.8810539031830933</v>
      </c>
      <c r="P65" s="274">
        <f t="shared" si="2"/>
        <v>13.393399199999999</v>
      </c>
      <c r="Q65" s="274">
        <f t="shared" si="3"/>
        <v>-28.738386599999998</v>
      </c>
    </row>
    <row r="66" spans="1:17" s="268" customFormat="1" x14ac:dyDescent="0.2">
      <c r="A66" s="61" t="s">
        <v>782</v>
      </c>
      <c r="B66" s="61">
        <v>89</v>
      </c>
      <c r="C66" s="61" t="s">
        <v>783</v>
      </c>
      <c r="D66" s="61" t="s">
        <v>784</v>
      </c>
      <c r="E66" s="61">
        <v>0.83699999999999997</v>
      </c>
      <c r="F66" s="61">
        <v>3205</v>
      </c>
      <c r="G66" s="61">
        <v>12.574</v>
      </c>
      <c r="H66" s="61">
        <v>2147</v>
      </c>
      <c r="I66" s="61">
        <v>-13.609</v>
      </c>
      <c r="J66" s="61"/>
      <c r="K66" s="273">
        <v>9.5018761000000005</v>
      </c>
      <c r="L66" s="273">
        <f t="shared" ref="L66:L73" si="5">K66-SLOPE($K$77:$K$84,$B$77:$B$84)*B66</f>
        <v>10.011420422550545</v>
      </c>
      <c r="M66" s="273">
        <v>33.254379499999999</v>
      </c>
      <c r="N66" s="273">
        <f t="shared" si="4"/>
        <v>35.933784721817368</v>
      </c>
      <c r="O66" s="63">
        <f t="shared" ref="O66:O73" si="6">M66/K66</f>
        <v>3.4997698507140078</v>
      </c>
      <c r="P66" s="274">
        <f t="shared" ref="P66:P73" si="7">0.9984*G66 - 0.3975</f>
        <v>12.156381599999998</v>
      </c>
      <c r="Q66" s="274">
        <f t="shared" ref="Q66:Q73" si="8">1.0266*I66 - 13.749</f>
        <v>-27.719999399999999</v>
      </c>
    </row>
    <row r="67" spans="1:17" s="268" customFormat="1" x14ac:dyDescent="0.2">
      <c r="A67" s="61" t="s">
        <v>788</v>
      </c>
      <c r="B67" s="61">
        <v>90</v>
      </c>
      <c r="C67" s="61" t="s">
        <v>789</v>
      </c>
      <c r="D67" s="61" t="s">
        <v>790</v>
      </c>
      <c r="E67" s="61">
        <v>0.84699999999999998</v>
      </c>
      <c r="F67" s="61">
        <v>3737</v>
      </c>
      <c r="G67" s="61">
        <v>13.409000000000001</v>
      </c>
      <c r="H67" s="61">
        <v>2750</v>
      </c>
      <c r="I67" s="61">
        <v>-14.119</v>
      </c>
      <c r="J67" s="61"/>
      <c r="K67" s="273">
        <v>10.917998799999999</v>
      </c>
      <c r="L67" s="273">
        <f t="shared" si="5"/>
        <v>11.433268339657854</v>
      </c>
      <c r="M67" s="273">
        <v>42.455780500000003</v>
      </c>
      <c r="N67" s="273">
        <f t="shared" ref="N67:N73" si="9">M67-SLOPE($M$77:$M$84,$B$77:$B$84)*B67</f>
        <v>45.165291398467005</v>
      </c>
      <c r="O67" s="63">
        <f t="shared" si="6"/>
        <v>3.8886046131457723</v>
      </c>
      <c r="P67" s="274">
        <f t="shared" si="7"/>
        <v>12.990045599999998</v>
      </c>
      <c r="Q67" s="274">
        <f t="shared" si="8"/>
        <v>-28.243565400000001</v>
      </c>
    </row>
    <row r="68" spans="1:17" s="268" customFormat="1" x14ac:dyDescent="0.2">
      <c r="A68" s="61" t="s">
        <v>794</v>
      </c>
      <c r="B68" s="61">
        <v>91</v>
      </c>
      <c r="C68" s="61" t="s">
        <v>795</v>
      </c>
      <c r="D68" s="61" t="s">
        <v>796</v>
      </c>
      <c r="E68" s="61">
        <v>0.754</v>
      </c>
      <c r="F68" s="61">
        <v>2985</v>
      </c>
      <c r="G68" s="61">
        <v>13.09</v>
      </c>
      <c r="H68" s="61">
        <v>2717</v>
      </c>
      <c r="I68" s="61">
        <v>-15.505000000000001</v>
      </c>
      <c r="J68" s="61"/>
      <c r="K68" s="273">
        <v>9.7638812999999995</v>
      </c>
      <c r="L68" s="273">
        <f t="shared" si="5"/>
        <v>10.284876056765164</v>
      </c>
      <c r="M68" s="273">
        <v>46.717951100000001</v>
      </c>
      <c r="N68" s="273">
        <f t="shared" si="9"/>
        <v>49.457567675116636</v>
      </c>
      <c r="O68" s="63">
        <f t="shared" si="6"/>
        <v>4.7847725371261944</v>
      </c>
      <c r="P68" s="274">
        <f t="shared" si="7"/>
        <v>12.671555999999999</v>
      </c>
      <c r="Q68" s="274">
        <f t="shared" si="8"/>
        <v>-29.666433000000001</v>
      </c>
    </row>
    <row r="69" spans="1:17" s="268" customFormat="1" x14ac:dyDescent="0.2">
      <c r="A69" s="61" t="s">
        <v>799</v>
      </c>
      <c r="B69" s="61">
        <v>92</v>
      </c>
      <c r="C69" s="61" t="s">
        <v>800</v>
      </c>
      <c r="D69" s="61" t="s">
        <v>801</v>
      </c>
      <c r="E69" s="61">
        <v>0.8</v>
      </c>
      <c r="F69" s="61">
        <v>3294</v>
      </c>
      <c r="G69" s="61">
        <v>14.792999999999999</v>
      </c>
      <c r="H69" s="61">
        <v>2966</v>
      </c>
      <c r="I69" s="61">
        <v>-16.387</v>
      </c>
      <c r="J69" s="61"/>
      <c r="K69" s="273">
        <v>10.1498598</v>
      </c>
      <c r="L69" s="273">
        <f t="shared" si="5"/>
        <v>10.676579773872472</v>
      </c>
      <c r="M69" s="273">
        <v>48.389320699999999</v>
      </c>
      <c r="N69" s="273">
        <f t="shared" si="9"/>
        <v>51.159042951766274</v>
      </c>
      <c r="O69" s="63">
        <f t="shared" si="6"/>
        <v>4.7674866109973264</v>
      </c>
      <c r="P69" s="274">
        <f t="shared" si="7"/>
        <v>14.371831199999997</v>
      </c>
      <c r="Q69" s="274">
        <f t="shared" si="8"/>
        <v>-30.571894200000003</v>
      </c>
    </row>
    <row r="70" spans="1:17" s="268" customFormat="1" x14ac:dyDescent="0.2">
      <c r="A70" s="61" t="s">
        <v>803</v>
      </c>
      <c r="B70" s="61">
        <v>93</v>
      </c>
      <c r="C70" s="61" t="s">
        <v>804</v>
      </c>
      <c r="D70" s="61" t="s">
        <v>805</v>
      </c>
      <c r="E70" s="61">
        <v>0.82499999999999996</v>
      </c>
      <c r="F70" s="61">
        <v>4039</v>
      </c>
      <c r="G70" s="61">
        <v>14.315</v>
      </c>
      <c r="H70" s="61">
        <v>2757</v>
      </c>
      <c r="I70" s="61">
        <v>-14.401999999999999</v>
      </c>
      <c r="J70" s="61"/>
      <c r="K70" s="273">
        <v>12.162725399999999</v>
      </c>
      <c r="L70" s="273">
        <f t="shared" si="5"/>
        <v>12.695170590979782</v>
      </c>
      <c r="M70" s="273">
        <v>43.793331199999997</v>
      </c>
      <c r="N70" s="273">
        <f t="shared" si="9"/>
        <v>46.593159128415905</v>
      </c>
      <c r="O70" s="63">
        <f t="shared" si="6"/>
        <v>3.600618262745618</v>
      </c>
      <c r="P70" s="274">
        <f t="shared" si="7"/>
        <v>13.894595999999998</v>
      </c>
      <c r="Q70" s="274">
        <f t="shared" si="8"/>
        <v>-28.534093200000001</v>
      </c>
    </row>
    <row r="71" spans="1:17" s="268" customFormat="1" x14ac:dyDescent="0.2">
      <c r="A71" s="61" t="s">
        <v>807</v>
      </c>
      <c r="B71" s="61">
        <v>94</v>
      </c>
      <c r="C71" s="61" t="s">
        <v>808</v>
      </c>
      <c r="D71" s="61" t="s">
        <v>809</v>
      </c>
      <c r="E71" s="61">
        <v>0.79100000000000004</v>
      </c>
      <c r="F71" s="61">
        <v>3984</v>
      </c>
      <c r="G71" s="61">
        <v>14.801</v>
      </c>
      <c r="H71" s="61">
        <v>2886</v>
      </c>
      <c r="I71" s="61">
        <v>-15.025</v>
      </c>
      <c r="J71" s="61"/>
      <c r="K71" s="273">
        <v>12.4406807</v>
      </c>
      <c r="L71" s="273">
        <f t="shared" si="5"/>
        <v>12.978851108087092</v>
      </c>
      <c r="M71" s="273">
        <v>47.581944700000001</v>
      </c>
      <c r="N71" s="273">
        <f t="shared" si="9"/>
        <v>50.411878305065542</v>
      </c>
      <c r="O71" s="63">
        <f t="shared" si="6"/>
        <v>3.8247058860694017</v>
      </c>
      <c r="P71" s="274">
        <f t="shared" si="7"/>
        <v>14.379818399999998</v>
      </c>
      <c r="Q71" s="274">
        <f t="shared" si="8"/>
        <v>-29.173665</v>
      </c>
    </row>
    <row r="72" spans="1:17" s="268" customFormat="1" x14ac:dyDescent="0.2">
      <c r="A72" s="61" t="s">
        <v>813</v>
      </c>
      <c r="B72" s="61">
        <v>95</v>
      </c>
      <c r="C72" s="61" t="s">
        <v>814</v>
      </c>
      <c r="D72" s="61" t="s">
        <v>815</v>
      </c>
      <c r="E72" s="61">
        <v>0.84199999999999997</v>
      </c>
      <c r="F72" s="61">
        <v>3502</v>
      </c>
      <c r="G72" s="61">
        <v>13.813000000000001</v>
      </c>
      <c r="H72" s="61">
        <v>3063</v>
      </c>
      <c r="I72" s="61">
        <v>-15.334</v>
      </c>
      <c r="J72" s="61"/>
      <c r="K72" s="273">
        <v>10.2461327</v>
      </c>
      <c r="L72" s="273">
        <f t="shared" si="5"/>
        <v>10.790028325194402</v>
      </c>
      <c r="M72" s="273">
        <v>47.541914599999998</v>
      </c>
      <c r="N72" s="273">
        <f t="shared" si="9"/>
        <v>50.401953881715173</v>
      </c>
      <c r="O72" s="63">
        <f t="shared" si="6"/>
        <v>4.6399862262178191</v>
      </c>
      <c r="P72" s="274">
        <f t="shared" si="7"/>
        <v>13.393399199999999</v>
      </c>
      <c r="Q72" s="274">
        <f t="shared" si="8"/>
        <v>-29.490884399999999</v>
      </c>
    </row>
    <row r="73" spans="1:17" s="268" customFormat="1" x14ac:dyDescent="0.2">
      <c r="A73" s="61" t="s">
        <v>819</v>
      </c>
      <c r="B73" s="61">
        <v>96</v>
      </c>
      <c r="C73" s="61" t="s">
        <v>820</v>
      </c>
      <c r="D73" s="61" t="s">
        <v>821</v>
      </c>
      <c r="E73" s="61">
        <v>0.84199999999999997</v>
      </c>
      <c r="F73" s="61">
        <v>3505</v>
      </c>
      <c r="G73" s="61">
        <v>15.057</v>
      </c>
      <c r="H73" s="61">
        <v>3005</v>
      </c>
      <c r="I73" s="61">
        <v>-15.443</v>
      </c>
      <c r="J73" s="61"/>
      <c r="K73" s="273">
        <v>10.2295874</v>
      </c>
      <c r="L73" s="273">
        <f t="shared" si="5"/>
        <v>10.77920824230171</v>
      </c>
      <c r="M73" s="273">
        <v>46.638945499999998</v>
      </c>
      <c r="N73" s="273">
        <f t="shared" si="9"/>
        <v>49.529090458364806</v>
      </c>
      <c r="O73" s="63">
        <f t="shared" si="6"/>
        <v>4.5592205898744265</v>
      </c>
      <c r="P73" s="274">
        <f t="shared" si="7"/>
        <v>14.635408799999999</v>
      </c>
      <c r="Q73" s="274">
        <f t="shared" si="8"/>
        <v>-29.602783799999997</v>
      </c>
    </row>
    <row r="74" spans="1:17" s="269" customFormat="1" x14ac:dyDescent="0.2">
      <c r="B74" s="270"/>
      <c r="C74" s="270"/>
      <c r="D74" s="270"/>
      <c r="E74" s="270"/>
      <c r="F74" s="270"/>
      <c r="G74" s="271"/>
      <c r="H74" s="270"/>
      <c r="I74" s="271"/>
      <c r="J74" s="271"/>
      <c r="K74" s="272"/>
      <c r="L74" s="272"/>
      <c r="M74" s="272"/>
      <c r="N74" s="272"/>
      <c r="O74" s="272"/>
      <c r="P74" s="272"/>
      <c r="Q74" s="272"/>
    </row>
    <row r="75" spans="1:17" x14ac:dyDescent="0.2">
      <c r="B75" s="283"/>
      <c r="C75" s="283"/>
      <c r="D75" s="283"/>
      <c r="E75" s="283"/>
      <c r="F75" s="283"/>
      <c r="G75" s="283"/>
      <c r="H75" s="283"/>
      <c r="I75" s="283"/>
      <c r="J75" s="283"/>
      <c r="K75" s="284"/>
      <c r="L75" s="284"/>
      <c r="M75" s="284"/>
      <c r="N75" s="284"/>
    </row>
    <row r="76" spans="1:17" x14ac:dyDescent="0.2">
      <c r="C76" s="272" t="s">
        <v>863</v>
      </c>
      <c r="D76" s="272"/>
      <c r="E76" s="283"/>
      <c r="F76" s="283"/>
      <c r="G76" s="283"/>
      <c r="H76" s="283"/>
      <c r="I76" s="283"/>
      <c r="J76" s="283"/>
      <c r="K76" s="284"/>
      <c r="L76" s="284"/>
      <c r="M76" s="284"/>
      <c r="N76" s="284"/>
    </row>
    <row r="77" spans="1:17" s="268" customFormat="1" x14ac:dyDescent="0.2">
      <c r="A77" s="61" t="s">
        <v>274</v>
      </c>
      <c r="B77" s="61">
        <v>11</v>
      </c>
      <c r="C77" s="61" t="s">
        <v>275</v>
      </c>
      <c r="D77" s="61" t="s">
        <v>276</v>
      </c>
      <c r="E77" s="61">
        <v>0.74719999999999998</v>
      </c>
      <c r="F77" s="61">
        <v>3828</v>
      </c>
      <c r="G77" s="61">
        <v>7.2240000000000002</v>
      </c>
      <c r="H77" s="61">
        <v>2795</v>
      </c>
      <c r="I77" s="61">
        <v>-3.7850000000000001</v>
      </c>
      <c r="J77" s="61">
        <f>-17.82-I77</f>
        <v>-14.035</v>
      </c>
      <c r="K77" s="273">
        <v>13.002883000000001</v>
      </c>
      <c r="L77" s="273">
        <f>K77-SLOPE($K$77:$K$84,$B$77:$B$84)*B77</f>
        <v>13.065860388180406</v>
      </c>
      <c r="M77" s="273">
        <v>49.767981599999999</v>
      </c>
      <c r="N77" s="273">
        <f>M77-SLOPE($M$77:$M$84,$B$77:$B$84)*B77</f>
        <v>50.099144043145969</v>
      </c>
      <c r="O77" s="63">
        <v>3.8274574646253448</v>
      </c>
      <c r="P77" s="274">
        <f t="shared" ref="P77:P84" si="10">0.9984*G77 - 0.3975</f>
        <v>6.8149416</v>
      </c>
      <c r="Q77" s="274">
        <f t="shared" ref="Q77:Q84" si="11">1.0266*I77 - 13.749</f>
        <v>-17.634681</v>
      </c>
    </row>
    <row r="78" spans="1:17" s="268" customFormat="1" x14ac:dyDescent="0.2">
      <c r="A78" s="61" t="s">
        <v>284</v>
      </c>
      <c r="B78" s="61">
        <v>12</v>
      </c>
      <c r="C78" s="61" t="s">
        <v>285</v>
      </c>
      <c r="D78" s="61" t="s">
        <v>276</v>
      </c>
      <c r="E78" s="61">
        <v>0.71719999999999995</v>
      </c>
      <c r="F78" s="61">
        <v>3665</v>
      </c>
      <c r="G78" s="61">
        <v>7.18</v>
      </c>
      <c r="H78" s="61">
        <v>2671</v>
      </c>
      <c r="I78" s="61">
        <v>-3.843</v>
      </c>
      <c r="J78" s="61">
        <f t="shared" ref="J78:J84" si="12">-17.82-I78</f>
        <v>-13.977</v>
      </c>
      <c r="K78" s="273">
        <v>12.9521537</v>
      </c>
      <c r="L78" s="273">
        <f t="shared" ref="L78:L84" si="13">K78-SLOPE($K$77:$K$84,$B$77:$B$84)*B78</f>
        <v>13.020856305287714</v>
      </c>
      <c r="M78" s="273">
        <v>49.592438299999998</v>
      </c>
      <c r="N78" s="273">
        <f t="shared" ref="N78:N84" si="14">M78-SLOPE($M$77:$M$84,$B$77:$B$84)*B78</f>
        <v>49.953706419795601</v>
      </c>
      <c r="O78" s="63">
        <v>3.8288951357950607</v>
      </c>
      <c r="P78" s="274">
        <f t="shared" si="10"/>
        <v>6.7710119999999998</v>
      </c>
      <c r="Q78" s="274">
        <f t="shared" si="11"/>
        <v>-17.6942238</v>
      </c>
    </row>
    <row r="79" spans="1:17" s="268" customFormat="1" x14ac:dyDescent="0.2">
      <c r="A79" s="61" t="s">
        <v>482</v>
      </c>
      <c r="B79" s="61">
        <v>41</v>
      </c>
      <c r="C79" s="61" t="s">
        <v>483</v>
      </c>
      <c r="D79" s="61" t="s">
        <v>276</v>
      </c>
      <c r="E79" s="61">
        <v>0.76459999999999995</v>
      </c>
      <c r="F79" s="61">
        <v>3957</v>
      </c>
      <c r="G79" s="61">
        <v>7.2649999999999997</v>
      </c>
      <c r="H79" s="61">
        <v>2861</v>
      </c>
      <c r="I79" s="61">
        <v>-3.8359999999999999</v>
      </c>
      <c r="J79" s="61">
        <f t="shared" si="12"/>
        <v>-13.984</v>
      </c>
      <c r="K79" s="273">
        <v>12.749409200000001</v>
      </c>
      <c r="L79" s="273">
        <f t="shared" si="13"/>
        <v>12.98414310139969</v>
      </c>
      <c r="M79" s="273">
        <v>48.557849099999999</v>
      </c>
      <c r="N79" s="273">
        <f t="shared" si="14"/>
        <v>49.792181842634967</v>
      </c>
      <c r="O79" s="63">
        <v>3.8086352346428725</v>
      </c>
      <c r="P79" s="274">
        <f t="shared" si="10"/>
        <v>6.8558759999999994</v>
      </c>
      <c r="Q79" s="274">
        <f t="shared" si="11"/>
        <v>-17.6870376</v>
      </c>
    </row>
    <row r="80" spans="1:17" s="268" customFormat="1" x14ac:dyDescent="0.2">
      <c r="A80" s="61" t="s">
        <v>488</v>
      </c>
      <c r="B80" s="61">
        <v>42</v>
      </c>
      <c r="C80" s="61" t="s">
        <v>489</v>
      </c>
      <c r="D80" s="61" t="s">
        <v>276</v>
      </c>
      <c r="E80" s="61">
        <v>0.73009999999999997</v>
      </c>
      <c r="F80" s="61">
        <v>3765</v>
      </c>
      <c r="G80" s="61">
        <v>7.2050000000000001</v>
      </c>
      <c r="H80" s="61">
        <v>2727</v>
      </c>
      <c r="I80" s="61">
        <v>-3.9119999999999999</v>
      </c>
      <c r="J80" s="61">
        <f t="shared" si="12"/>
        <v>-13.908000000000001</v>
      </c>
      <c r="K80" s="273">
        <v>12.750697600000001</v>
      </c>
      <c r="L80" s="273">
        <f t="shared" si="13"/>
        <v>12.991156718507</v>
      </c>
      <c r="M80" s="273">
        <v>48.466777899999997</v>
      </c>
      <c r="N80" s="273">
        <f t="shared" si="14"/>
        <v>49.731216319284599</v>
      </c>
      <c r="O80" s="63">
        <v>3.8011079409490502</v>
      </c>
      <c r="P80" s="274">
        <f t="shared" si="10"/>
        <v>6.7959719999999999</v>
      </c>
      <c r="Q80" s="274">
        <f t="shared" si="11"/>
        <v>-17.7650592</v>
      </c>
    </row>
    <row r="81" spans="1:17" s="268" customFormat="1" x14ac:dyDescent="0.2">
      <c r="A81" s="61" t="s">
        <v>679</v>
      </c>
      <c r="B81" s="61">
        <v>71</v>
      </c>
      <c r="C81" s="61" t="s">
        <v>680</v>
      </c>
      <c r="D81" s="61" t="s">
        <v>276</v>
      </c>
      <c r="E81" s="61">
        <v>0.72609999999999997</v>
      </c>
      <c r="F81" s="61">
        <v>3690</v>
      </c>
      <c r="G81" s="61">
        <v>7.1879999999999997</v>
      </c>
      <c r="H81" s="61">
        <v>2655</v>
      </c>
      <c r="I81" s="61">
        <v>-3.8180000000000001</v>
      </c>
      <c r="J81" s="61">
        <f t="shared" si="12"/>
        <v>-14.002000000000001</v>
      </c>
      <c r="K81" s="273">
        <v>12.566315400000001</v>
      </c>
      <c r="L81" s="273">
        <f t="shared" si="13"/>
        <v>12.972805814618974</v>
      </c>
      <c r="M81" s="273">
        <v>47.4880955</v>
      </c>
      <c r="N81" s="273">
        <f t="shared" si="14"/>
        <v>49.625598542123967</v>
      </c>
      <c r="O81" s="63">
        <v>3.7789991726612238</v>
      </c>
      <c r="P81" s="274">
        <f t="shared" si="10"/>
        <v>6.7789991999999994</v>
      </c>
      <c r="Q81" s="274">
        <f t="shared" si="11"/>
        <v>-17.6685588</v>
      </c>
    </row>
    <row r="82" spans="1:17" s="268" customFormat="1" x14ac:dyDescent="0.2">
      <c r="A82" s="61" t="s">
        <v>684</v>
      </c>
      <c r="B82" s="61">
        <v>72</v>
      </c>
      <c r="C82" s="61" t="s">
        <v>685</v>
      </c>
      <c r="D82" s="61" t="s">
        <v>276</v>
      </c>
      <c r="E82" s="61">
        <v>0.71550000000000002</v>
      </c>
      <c r="F82" s="61">
        <v>3638</v>
      </c>
      <c r="G82" s="61">
        <v>7.3310000000000004</v>
      </c>
      <c r="H82" s="61">
        <v>2627</v>
      </c>
      <c r="I82" s="61">
        <v>-3.91</v>
      </c>
      <c r="J82" s="61">
        <f t="shared" si="12"/>
        <v>-13.91</v>
      </c>
      <c r="K82" s="273">
        <v>12.561606299999999</v>
      </c>
      <c r="L82" s="273">
        <f t="shared" si="13"/>
        <v>12.973821931726283</v>
      </c>
      <c r="M82" s="273">
        <v>47.549356600000003</v>
      </c>
      <c r="N82" s="273">
        <f t="shared" si="14"/>
        <v>49.71696531877361</v>
      </c>
      <c r="O82" s="63">
        <v>3.7852926977977335</v>
      </c>
      <c r="P82" s="274">
        <f t="shared" si="10"/>
        <v>6.9217703999999998</v>
      </c>
      <c r="Q82" s="274">
        <f t="shared" si="11"/>
        <v>-17.763006000000001</v>
      </c>
    </row>
    <row r="83" spans="1:17" s="268" customFormat="1" x14ac:dyDescent="0.2">
      <c r="A83" s="61" t="s">
        <v>843</v>
      </c>
      <c r="B83" s="61">
        <v>101</v>
      </c>
      <c r="C83" s="61" t="s">
        <v>844</v>
      </c>
      <c r="D83" s="61" t="s">
        <v>276</v>
      </c>
      <c r="E83" s="61">
        <v>0.75360000000000005</v>
      </c>
      <c r="F83" s="61">
        <v>3832</v>
      </c>
      <c r="G83" s="61">
        <v>7.15</v>
      </c>
      <c r="H83" s="61">
        <v>2744</v>
      </c>
      <c r="I83" s="61">
        <v>-3.8639999999999999</v>
      </c>
      <c r="J83" s="61">
        <f t="shared" si="12"/>
        <v>-13.956</v>
      </c>
      <c r="K83" s="273">
        <v>12.4481734</v>
      </c>
      <c r="L83" s="273">
        <f t="shared" si="13"/>
        <v>13.026420327838258</v>
      </c>
      <c r="M83" s="273">
        <v>46.968610099999999</v>
      </c>
      <c r="N83" s="273">
        <f t="shared" si="14"/>
        <v>50.009283441612972</v>
      </c>
      <c r="O83" s="63">
        <v>3.773132699131585</v>
      </c>
      <c r="P83" s="274">
        <f t="shared" si="10"/>
        <v>6.7410600000000001</v>
      </c>
      <c r="Q83" s="274">
        <f t="shared" si="11"/>
        <v>-17.715782400000002</v>
      </c>
    </row>
    <row r="84" spans="1:17" s="268" customFormat="1" x14ac:dyDescent="0.2">
      <c r="A84" s="61" t="s">
        <v>848</v>
      </c>
      <c r="B84" s="61">
        <v>102</v>
      </c>
      <c r="C84" s="61" t="s">
        <v>849</v>
      </c>
      <c r="D84" s="61" t="s">
        <v>276</v>
      </c>
      <c r="E84" s="61">
        <v>0.72960000000000003</v>
      </c>
      <c r="F84" s="61">
        <v>3700</v>
      </c>
      <c r="G84" s="61">
        <v>7.2220000000000004</v>
      </c>
      <c r="H84" s="61">
        <v>2657</v>
      </c>
      <c r="I84" s="61">
        <v>-3.9590000000000001</v>
      </c>
      <c r="J84" s="61">
        <f t="shared" si="12"/>
        <v>-13.861000000000001</v>
      </c>
      <c r="K84" s="273">
        <v>12.485810600000001</v>
      </c>
      <c r="L84" s="273">
        <f t="shared" si="13"/>
        <v>13.069782744945568</v>
      </c>
      <c r="M84" s="273">
        <v>47.0332911</v>
      </c>
      <c r="N84" s="273">
        <f t="shared" si="14"/>
        <v>50.104070118262605</v>
      </c>
      <c r="O84" s="63">
        <v>3.7669393367219586</v>
      </c>
      <c r="P84" s="274">
        <f t="shared" si="10"/>
        <v>6.8129448000000004</v>
      </c>
      <c r="Q84" s="274">
        <f t="shared" si="11"/>
        <v>-17.813309400000001</v>
      </c>
    </row>
    <row r="85" spans="1:17" x14ac:dyDescent="0.2">
      <c r="B85" s="283"/>
      <c r="C85" s="283"/>
      <c r="D85" s="283"/>
      <c r="E85" s="283"/>
      <c r="F85" s="285" t="s">
        <v>0</v>
      </c>
      <c r="G85" s="286">
        <f>AVERAGE(G77:G84)</f>
        <v>7.220625000000001</v>
      </c>
      <c r="H85" s="287"/>
      <c r="I85" s="286">
        <f>AVERAGE(I77:I84)</f>
        <v>-3.8658750000000004</v>
      </c>
      <c r="J85" s="286"/>
      <c r="K85" s="286">
        <f>AVERAGE(K77:K84)</f>
        <v>12.68963115</v>
      </c>
      <c r="L85" s="286">
        <f>AVERAGE(L77:L84)</f>
        <v>13.013105916562985</v>
      </c>
      <c r="M85" s="286">
        <f>AVERAGE(M77:M84)</f>
        <v>48.178050024999997</v>
      </c>
      <c r="N85" s="286">
        <f>AVERAGE(N77:N84)</f>
        <v>49.879020755704282</v>
      </c>
      <c r="P85" s="288">
        <f>AVERAGE(P77:P84)</f>
        <v>6.811572</v>
      </c>
      <c r="Q85" s="288">
        <f>AVERAGE(Q77:Q84)</f>
        <v>-17.717707275000002</v>
      </c>
    </row>
    <row r="86" spans="1:17" x14ac:dyDescent="0.2">
      <c r="B86" s="283"/>
      <c r="C86" s="283"/>
      <c r="D86" s="283"/>
      <c r="E86" s="283"/>
      <c r="F86" s="285" t="s">
        <v>864</v>
      </c>
      <c r="G86" s="286">
        <f>STDEV(G77:G84)</f>
        <v>5.6203552251741999E-2</v>
      </c>
      <c r="H86" s="287"/>
      <c r="I86" s="286">
        <f>STDEV(I77:I84)</f>
        <v>5.7319748529006752E-2</v>
      </c>
      <c r="J86" s="286"/>
      <c r="K86" s="286">
        <f>STDEV(K77:K84)</f>
        <v>0.20900756494076628</v>
      </c>
      <c r="L86" s="286">
        <f>STDEV(L77:L84)</f>
        <v>3.9134531450526151E-2</v>
      </c>
      <c r="M86" s="286">
        <f>STDEV(M77:M84)</f>
        <v>1.0954776079454815</v>
      </c>
      <c r="N86" s="286">
        <f>STDEV(N77:N84)</f>
        <v>0.18574934118171513</v>
      </c>
      <c r="P86" s="288">
        <f>STDEV(P77:P84)</f>
        <v>5.6113626568139077E-2</v>
      </c>
      <c r="Q86" s="288">
        <f>STDEV(Q77:Q84)</f>
        <v>5.8844453839878658E-2</v>
      </c>
    </row>
    <row r="88" spans="1:17" x14ac:dyDescent="0.2">
      <c r="C88" s="283"/>
      <c r="D88" s="283"/>
      <c r="E88" s="283"/>
    </row>
    <row r="89" spans="1:17" x14ac:dyDescent="0.2">
      <c r="B89" s="283"/>
      <c r="C89" s="272" t="s">
        <v>865</v>
      </c>
      <c r="D89" s="272"/>
      <c r="E89" s="283"/>
      <c r="F89" s="283"/>
      <c r="G89" s="283"/>
      <c r="H89" s="283"/>
      <c r="I89" s="283"/>
      <c r="J89" s="283"/>
      <c r="P89" s="289"/>
      <c r="Q89" s="289"/>
    </row>
    <row r="90" spans="1:17" s="268" customFormat="1" x14ac:dyDescent="0.2">
      <c r="A90" s="61" t="s">
        <v>223</v>
      </c>
      <c r="B90" s="61">
        <v>7</v>
      </c>
      <c r="C90" s="61" t="s">
        <v>224</v>
      </c>
      <c r="D90" s="61" t="s">
        <v>149</v>
      </c>
      <c r="E90" s="61">
        <v>0.46650000000000003</v>
      </c>
      <c r="F90" s="61">
        <v>1714</v>
      </c>
      <c r="G90" s="61">
        <v>-4.2560000000000002</v>
      </c>
      <c r="H90" s="61">
        <v>1407</v>
      </c>
      <c r="I90" s="61">
        <v>-13.863</v>
      </c>
      <c r="J90" s="61">
        <f>-28.279-I90</f>
        <v>-14.416</v>
      </c>
      <c r="K90" s="273">
        <v>9.5030643000000001</v>
      </c>
      <c r="L90" s="273">
        <f t="shared" ref="L90:L97" si="15">K90-SLOPE($K$77:$K$84,$B$77:$B$84)*B90</f>
        <v>9.5431408197511658</v>
      </c>
      <c r="M90" s="273">
        <v>39.3405536</v>
      </c>
      <c r="N90" s="273">
        <f t="shared" ref="N90:N97" si="16">M90-SLOPE($M$77:$M$84,$B$77:$B$84)*B90</f>
        <v>39.551293336547431</v>
      </c>
      <c r="O90" s="63">
        <v>4.139775587964821</v>
      </c>
      <c r="P90" s="274">
        <f t="shared" ref="P90:P97" si="17">0.9984*G90 - 0.3975</f>
        <v>-4.6466903999999998</v>
      </c>
      <c r="Q90" s="274">
        <f t="shared" ref="Q90:Q97" si="18">1.0266*I90 - 13.749</f>
        <v>-27.980755799999997</v>
      </c>
    </row>
    <row r="91" spans="1:17" s="268" customFormat="1" x14ac:dyDescent="0.2">
      <c r="A91" s="61" t="s">
        <v>238</v>
      </c>
      <c r="B91" s="61">
        <v>8</v>
      </c>
      <c r="C91" s="61" t="s">
        <v>239</v>
      </c>
      <c r="D91" s="61" t="s">
        <v>149</v>
      </c>
      <c r="E91" s="61">
        <v>0.72709999999999997</v>
      </c>
      <c r="F91" s="61">
        <v>2686</v>
      </c>
      <c r="G91" s="61">
        <v>-4.2210000000000001</v>
      </c>
      <c r="H91" s="61">
        <v>2211</v>
      </c>
      <c r="I91" s="61">
        <v>-14.044</v>
      </c>
      <c r="J91" s="61">
        <f t="shared" ref="J91:J97" si="19">-28.279-I91</f>
        <v>-14.234999999999999</v>
      </c>
      <c r="K91" s="273">
        <v>9.4895890999999999</v>
      </c>
      <c r="L91" s="273">
        <f t="shared" si="15"/>
        <v>9.5353908368584754</v>
      </c>
      <c r="M91" s="273">
        <v>40.230028099999998</v>
      </c>
      <c r="N91" s="273">
        <f t="shared" si="16"/>
        <v>40.470873513197063</v>
      </c>
      <c r="O91" s="63">
        <v>4.239385675824467</v>
      </c>
      <c r="P91" s="274">
        <f t="shared" si="17"/>
        <v>-4.6117463999999995</v>
      </c>
      <c r="Q91" s="274">
        <f t="shared" si="18"/>
        <v>-28.166570400000001</v>
      </c>
    </row>
    <row r="92" spans="1:17" s="268" customFormat="1" x14ac:dyDescent="0.2">
      <c r="A92" s="61" t="s">
        <v>458</v>
      </c>
      <c r="B92" s="61">
        <v>37</v>
      </c>
      <c r="C92" s="61" t="s">
        <v>459</v>
      </c>
      <c r="D92" s="61" t="s">
        <v>149</v>
      </c>
      <c r="E92" s="61">
        <v>0.76400000000000001</v>
      </c>
      <c r="F92" s="61">
        <v>2880</v>
      </c>
      <c r="G92" s="61">
        <v>-4.2560000000000002</v>
      </c>
      <c r="H92" s="61">
        <v>2340</v>
      </c>
      <c r="I92" s="61">
        <v>-14.145</v>
      </c>
      <c r="J92" s="61">
        <f t="shared" si="19"/>
        <v>-14.134</v>
      </c>
      <c r="K92" s="273">
        <v>9.3400212000000007</v>
      </c>
      <c r="L92" s="273">
        <f t="shared" si="15"/>
        <v>9.5518542329704523</v>
      </c>
      <c r="M92" s="273">
        <v>39.384415699999998</v>
      </c>
      <c r="N92" s="273">
        <f t="shared" si="16"/>
        <v>40.498325736036435</v>
      </c>
      <c r="O92" s="63">
        <v>4.2167372917740265</v>
      </c>
      <c r="P92" s="274">
        <f t="shared" si="17"/>
        <v>-4.6466903999999998</v>
      </c>
      <c r="Q92" s="274">
        <f t="shared" si="18"/>
        <v>-28.270257000000001</v>
      </c>
    </row>
    <row r="93" spans="1:17" s="268" customFormat="1" x14ac:dyDescent="0.2">
      <c r="A93" s="61" t="s">
        <v>465</v>
      </c>
      <c r="B93" s="61">
        <v>38</v>
      </c>
      <c r="C93" s="61" t="s">
        <v>466</v>
      </c>
      <c r="D93" s="61" t="s">
        <v>149</v>
      </c>
      <c r="E93" s="61">
        <v>0.78639999999999999</v>
      </c>
      <c r="F93" s="61">
        <v>2956</v>
      </c>
      <c r="G93" s="61">
        <v>-4.1399999999999997</v>
      </c>
      <c r="H93" s="61">
        <v>2398</v>
      </c>
      <c r="I93" s="61">
        <v>-14.182</v>
      </c>
      <c r="J93" s="61">
        <f t="shared" si="19"/>
        <v>-14.097</v>
      </c>
      <c r="K93" s="273">
        <v>9.3368845</v>
      </c>
      <c r="L93" s="273">
        <f t="shared" si="15"/>
        <v>9.5544427500777616</v>
      </c>
      <c r="M93" s="273">
        <v>39.415537700000002</v>
      </c>
      <c r="N93" s="273">
        <f t="shared" si="16"/>
        <v>40.559553412686071</v>
      </c>
      <c r="O93" s="63">
        <v>4.2214871245328141</v>
      </c>
      <c r="P93" s="274">
        <f t="shared" si="17"/>
        <v>-4.5308759999999992</v>
      </c>
      <c r="Q93" s="274">
        <f t="shared" si="18"/>
        <v>-28.308241200000001</v>
      </c>
    </row>
    <row r="94" spans="1:17" s="268" customFormat="1" x14ac:dyDescent="0.2">
      <c r="A94" s="61" t="s">
        <v>654</v>
      </c>
      <c r="B94" s="61">
        <v>67</v>
      </c>
      <c r="C94" s="61" t="s">
        <v>655</v>
      </c>
      <c r="D94" s="61" t="s">
        <v>149</v>
      </c>
      <c r="E94" s="61">
        <v>0.79359999999999997</v>
      </c>
      <c r="F94" s="61">
        <v>2948</v>
      </c>
      <c r="G94" s="61">
        <v>-4.2389999999999999</v>
      </c>
      <c r="H94" s="61">
        <v>2379</v>
      </c>
      <c r="I94" s="61">
        <v>-14.243</v>
      </c>
      <c r="J94" s="61">
        <f t="shared" si="19"/>
        <v>-14.036</v>
      </c>
      <c r="K94" s="273">
        <v>9.1700976999999995</v>
      </c>
      <c r="L94" s="273">
        <f t="shared" si="15"/>
        <v>9.5536872461897353</v>
      </c>
      <c r="M94" s="273">
        <v>38.597482999999997</v>
      </c>
      <c r="N94" s="273">
        <f t="shared" si="16"/>
        <v>40.614563335525432</v>
      </c>
      <c r="O94" s="63">
        <v>4.2090590812353064</v>
      </c>
      <c r="P94" s="274">
        <f t="shared" si="17"/>
        <v>-4.6297175999999993</v>
      </c>
      <c r="Q94" s="274">
        <f t="shared" si="18"/>
        <v>-28.370863800000002</v>
      </c>
    </row>
    <row r="95" spans="1:17" s="268" customFormat="1" x14ac:dyDescent="0.2">
      <c r="A95" s="61" t="s">
        <v>660</v>
      </c>
      <c r="B95" s="61">
        <v>68</v>
      </c>
      <c r="C95" s="61" t="s">
        <v>661</v>
      </c>
      <c r="D95" s="61" t="s">
        <v>149</v>
      </c>
      <c r="E95" s="61">
        <v>0.78649999999999998</v>
      </c>
      <c r="F95" s="61">
        <v>2920</v>
      </c>
      <c r="G95" s="61">
        <v>-4.242</v>
      </c>
      <c r="H95" s="61">
        <v>2366</v>
      </c>
      <c r="I95" s="61">
        <v>-14.202999999999999</v>
      </c>
      <c r="J95" s="61">
        <f t="shared" si="19"/>
        <v>-14.076000000000001</v>
      </c>
      <c r="K95" s="273">
        <v>9.1826874000000007</v>
      </c>
      <c r="L95" s="273">
        <f t="shared" si="15"/>
        <v>9.5720021632970465</v>
      </c>
      <c r="M95" s="273">
        <v>38.614416900000002</v>
      </c>
      <c r="N95" s="273">
        <f t="shared" si="16"/>
        <v>40.66160291217507</v>
      </c>
      <c r="O95" s="63">
        <v>4.2051324648163453</v>
      </c>
      <c r="P95" s="274">
        <f t="shared" si="17"/>
        <v>-4.6327128000000002</v>
      </c>
      <c r="Q95" s="274">
        <f t="shared" si="18"/>
        <v>-28.3297998</v>
      </c>
    </row>
    <row r="96" spans="1:17" s="268" customFormat="1" x14ac:dyDescent="0.2">
      <c r="A96" s="61" t="s">
        <v>825</v>
      </c>
      <c r="B96" s="61">
        <v>97</v>
      </c>
      <c r="C96" s="61" t="s">
        <v>826</v>
      </c>
      <c r="D96" s="61" t="s">
        <v>149</v>
      </c>
      <c r="E96" s="61">
        <v>0.77039999999999997</v>
      </c>
      <c r="F96" s="61">
        <v>2845</v>
      </c>
      <c r="G96" s="61">
        <v>-4.21</v>
      </c>
      <c r="H96" s="61">
        <v>2294</v>
      </c>
      <c r="I96" s="61">
        <v>-14.266</v>
      </c>
      <c r="J96" s="61">
        <f t="shared" si="19"/>
        <v>-14.013</v>
      </c>
      <c r="K96" s="273">
        <v>9.0773375000000005</v>
      </c>
      <c r="L96" s="273">
        <f t="shared" si="15"/>
        <v>9.6326835594090205</v>
      </c>
      <c r="M96" s="273">
        <v>38.066679999999998</v>
      </c>
      <c r="N96" s="273">
        <f t="shared" si="16"/>
        <v>40.986930635014438</v>
      </c>
      <c r="O96" s="63">
        <v>4.1935953136037956</v>
      </c>
      <c r="P96" s="274">
        <f t="shared" si="17"/>
        <v>-4.6007639999999999</v>
      </c>
      <c r="Q96" s="274">
        <f t="shared" si="18"/>
        <v>-28.3944756</v>
      </c>
    </row>
    <row r="97" spans="1:17" s="268" customFormat="1" x14ac:dyDescent="0.2">
      <c r="A97" s="61" t="s">
        <v>831</v>
      </c>
      <c r="B97" s="61">
        <v>98</v>
      </c>
      <c r="C97" s="61" t="s">
        <v>832</v>
      </c>
      <c r="D97" s="61" t="s">
        <v>149</v>
      </c>
      <c r="E97" s="61">
        <v>0.77380000000000004</v>
      </c>
      <c r="F97" s="61">
        <v>2851</v>
      </c>
      <c r="G97" s="61">
        <v>-4.2380000000000004</v>
      </c>
      <c r="H97" s="61">
        <v>2294</v>
      </c>
      <c r="I97" s="61">
        <v>-14.275</v>
      </c>
      <c r="J97" s="61">
        <f t="shared" si="19"/>
        <v>-14.004</v>
      </c>
      <c r="K97" s="273">
        <v>9.0783202999999997</v>
      </c>
      <c r="L97" s="273">
        <f t="shared" si="15"/>
        <v>9.6393915765163296</v>
      </c>
      <c r="M97" s="273">
        <v>37.992837000000002</v>
      </c>
      <c r="N97" s="273">
        <f t="shared" si="16"/>
        <v>40.943193311664075</v>
      </c>
      <c r="O97" s="63">
        <v>4.1850073300454049</v>
      </c>
      <c r="P97" s="274">
        <f t="shared" si="17"/>
        <v>-4.6287191999999999</v>
      </c>
      <c r="Q97" s="274">
        <f t="shared" si="18"/>
        <v>-28.403714999999998</v>
      </c>
    </row>
    <row r="98" spans="1:17" x14ac:dyDescent="0.2">
      <c r="B98" s="283"/>
      <c r="C98" s="283"/>
      <c r="D98" s="283"/>
      <c r="E98" s="283"/>
      <c r="F98" s="285" t="s">
        <v>0</v>
      </c>
      <c r="G98" s="286">
        <f>AVERAGE(G90:G97)</f>
        <v>-4.2252500000000008</v>
      </c>
      <c r="I98" s="286">
        <f>AVERAGE(I90:I97)</f>
        <v>-14.152625000000002</v>
      </c>
      <c r="J98" s="286"/>
      <c r="K98" s="286">
        <f>AVERAGE(K90:K97)</f>
        <v>9.2722502500000008</v>
      </c>
      <c r="L98" s="286">
        <f>AVERAGE(L90:L97)</f>
        <v>9.5728241481337477</v>
      </c>
      <c r="M98" s="286">
        <f>AVERAGE(M90:M97)</f>
        <v>38.955244</v>
      </c>
      <c r="N98" s="286">
        <f>AVERAGE(N90:N97)</f>
        <v>40.535792024105753</v>
      </c>
      <c r="P98" s="288">
        <f>AVERAGE(P90:P97)</f>
        <v>-4.6159895999999998</v>
      </c>
      <c r="Q98" s="288">
        <f>AVERAGE(Q90:Q97)</f>
        <v>-28.278084824999997</v>
      </c>
    </row>
    <row r="99" spans="1:17" x14ac:dyDescent="0.2">
      <c r="B99" s="283"/>
      <c r="C99" s="283"/>
      <c r="D99" s="283"/>
      <c r="E99" s="283"/>
      <c r="F99" s="285" t="s">
        <v>864</v>
      </c>
      <c r="G99" s="286">
        <f>STDEV(G90:G97)</f>
        <v>3.7874793728811418E-2</v>
      </c>
      <c r="I99" s="286">
        <f>STDEV(I90:I97)</f>
        <v>0.13894391211667301</v>
      </c>
      <c r="J99" s="286"/>
      <c r="K99" s="286">
        <f>STDEV(K90:K97)</f>
        <v>0.17043567807444882</v>
      </c>
      <c r="L99" s="286">
        <f>STDEV(L90:L97)</f>
        <v>4.0428480463524326E-2</v>
      </c>
      <c r="M99" s="286">
        <f>STDEV(M90:M97)</f>
        <v>0.7680704849320199</v>
      </c>
      <c r="N99" s="286">
        <f>STDEV(N90:N97)</f>
        <v>0.44190424942320145</v>
      </c>
      <c r="P99" s="288">
        <f>STDEV(P90:P97)</f>
        <v>3.7814194058845334E-2</v>
      </c>
      <c r="Q99" s="288">
        <f>STDEV(Q90:Q97)</f>
        <v>0.14263982017897706</v>
      </c>
    </row>
    <row r="100" spans="1:17" x14ac:dyDescent="0.2">
      <c r="B100" s="283"/>
      <c r="C100" s="283"/>
      <c r="D100" s="283"/>
      <c r="E100" s="283"/>
    </row>
    <row r="101" spans="1:17" s="268" customFormat="1" x14ac:dyDescent="0.2">
      <c r="A101" s="61" t="s">
        <v>248</v>
      </c>
      <c r="B101" s="61">
        <v>9</v>
      </c>
      <c r="C101" s="61" t="s">
        <v>249</v>
      </c>
      <c r="D101" s="61" t="s">
        <v>250</v>
      </c>
      <c r="E101" s="61">
        <v>0.74050000000000005</v>
      </c>
      <c r="F101" s="61">
        <v>2975</v>
      </c>
      <c r="G101" s="61">
        <v>28.300999999999998</v>
      </c>
      <c r="H101" s="61">
        <v>2436</v>
      </c>
      <c r="I101" s="61">
        <v>37.313000000000002</v>
      </c>
      <c r="J101" s="61">
        <f>24.362-I101</f>
        <v>-12.951000000000004</v>
      </c>
      <c r="K101" s="273">
        <v>10.288187600000001</v>
      </c>
      <c r="L101" s="273">
        <f t="shared" ref="L101:L108" si="20">K101-SLOPE($K$77:$K$84,$B$77:$B$84)*B101</f>
        <v>10.339714553965786</v>
      </c>
      <c r="M101" s="273">
        <v>43.680250899999997</v>
      </c>
      <c r="N101" s="273">
        <f t="shared" ref="N101:N108" si="21">M101-SLOPE($M$77:$M$84,$B$77:$B$84)*B101</f>
        <v>43.951201989846695</v>
      </c>
      <c r="O101" s="63">
        <v>4.2456701411626661</v>
      </c>
      <c r="P101" s="274">
        <f t="shared" ref="P101:P107" si="22">0.9984*G101 - 0.3975</f>
        <v>27.858218399999995</v>
      </c>
      <c r="Q101" s="274">
        <f t="shared" ref="Q101:Q107" si="23">1.0266*I101 - 13.749</f>
        <v>24.556525799999996</v>
      </c>
    </row>
    <row r="102" spans="1:17" s="268" customFormat="1" x14ac:dyDescent="0.2">
      <c r="A102" s="61" t="s">
        <v>260</v>
      </c>
      <c r="B102" s="61">
        <v>10</v>
      </c>
      <c r="C102" s="61" t="s">
        <v>261</v>
      </c>
      <c r="D102" s="61" t="s">
        <v>250</v>
      </c>
      <c r="E102" s="61">
        <v>0.76480000000000004</v>
      </c>
      <c r="F102" s="61">
        <v>3078</v>
      </c>
      <c r="G102" s="61">
        <v>28.331</v>
      </c>
      <c r="H102" s="61">
        <v>2519</v>
      </c>
      <c r="I102" s="61">
        <v>37.335000000000001</v>
      </c>
      <c r="J102" s="61">
        <f t="shared" ref="J102:J108" si="24">24.362-I102</f>
        <v>-12.973000000000003</v>
      </c>
      <c r="K102" s="273">
        <v>10.2816668</v>
      </c>
      <c r="L102" s="273">
        <f t="shared" si="20"/>
        <v>10.338918971073095</v>
      </c>
      <c r="M102" s="273">
        <v>43.7447497</v>
      </c>
      <c r="N102" s="273">
        <f t="shared" si="21"/>
        <v>44.04580646649633</v>
      </c>
      <c r="O102" s="63">
        <v>4.2546359992914766</v>
      </c>
      <c r="P102" s="274">
        <f t="shared" si="22"/>
        <v>27.888170399999996</v>
      </c>
      <c r="Q102" s="274">
        <f t="shared" si="23"/>
        <v>24.579110999999997</v>
      </c>
    </row>
    <row r="103" spans="1:17" s="268" customFormat="1" x14ac:dyDescent="0.2">
      <c r="A103" s="61" t="s">
        <v>471</v>
      </c>
      <c r="B103" s="61">
        <v>39</v>
      </c>
      <c r="C103" s="61" t="s">
        <v>472</v>
      </c>
      <c r="D103" s="61" t="s">
        <v>250</v>
      </c>
      <c r="E103" s="61">
        <v>0.71199999999999997</v>
      </c>
      <c r="F103" s="61">
        <v>2880</v>
      </c>
      <c r="G103" s="61">
        <v>28.353999999999999</v>
      </c>
      <c r="H103" s="61">
        <v>2341</v>
      </c>
      <c r="I103" s="61">
        <v>37.101999999999997</v>
      </c>
      <c r="J103" s="61">
        <f t="shared" si="24"/>
        <v>-12.739999999999998</v>
      </c>
      <c r="K103" s="273">
        <v>10.075639799999999</v>
      </c>
      <c r="L103" s="273">
        <f t="shared" si="20"/>
        <v>10.298923267185069</v>
      </c>
      <c r="M103" s="273">
        <v>42.473574599999999</v>
      </c>
      <c r="N103" s="273">
        <f t="shared" si="21"/>
        <v>43.647695989335702</v>
      </c>
      <c r="O103" s="63">
        <v>4.2154717162477366</v>
      </c>
      <c r="P103" s="274">
        <f t="shared" si="22"/>
        <v>27.911133599999996</v>
      </c>
      <c r="Q103" s="274">
        <f t="shared" si="23"/>
        <v>24.339913199999991</v>
      </c>
    </row>
    <row r="104" spans="1:17" s="268" customFormat="1" x14ac:dyDescent="0.2">
      <c r="A104" s="61" t="s">
        <v>479</v>
      </c>
      <c r="B104" s="61">
        <v>40</v>
      </c>
      <c r="C104" s="61" t="s">
        <v>480</v>
      </c>
      <c r="D104" s="61" t="s">
        <v>250</v>
      </c>
      <c r="E104" s="61">
        <v>0.74639999999999995</v>
      </c>
      <c r="F104" s="61">
        <v>3047</v>
      </c>
      <c r="G104" s="61">
        <v>28.364999999999998</v>
      </c>
      <c r="H104" s="61">
        <v>2472</v>
      </c>
      <c r="I104" s="61">
        <v>37.036000000000001</v>
      </c>
      <c r="J104" s="61">
        <f t="shared" si="24"/>
        <v>-12.674000000000003</v>
      </c>
      <c r="K104" s="273">
        <v>10.154165600000001</v>
      </c>
      <c r="L104" s="273">
        <f t="shared" si="20"/>
        <v>10.38317428429238</v>
      </c>
      <c r="M104" s="273">
        <v>42.881270899999997</v>
      </c>
      <c r="N104" s="273">
        <f t="shared" si="21"/>
        <v>44.085497965985333</v>
      </c>
      <c r="O104" s="63">
        <v>4.2230226085735687</v>
      </c>
      <c r="P104" s="274">
        <f t="shared" si="22"/>
        <v>27.922115999999995</v>
      </c>
      <c r="Q104" s="274">
        <f t="shared" si="23"/>
        <v>24.2721576</v>
      </c>
    </row>
    <row r="105" spans="1:17" s="268" customFormat="1" x14ac:dyDescent="0.2">
      <c r="A105" s="61" t="s">
        <v>668</v>
      </c>
      <c r="B105" s="61">
        <v>69</v>
      </c>
      <c r="C105" s="61" t="s">
        <v>669</v>
      </c>
      <c r="D105" s="61" t="s">
        <v>250</v>
      </c>
      <c r="E105" s="61">
        <v>0.73450000000000004</v>
      </c>
      <c r="F105" s="61">
        <v>2953</v>
      </c>
      <c r="G105" s="61">
        <v>28.382000000000001</v>
      </c>
      <c r="H105" s="61">
        <v>2383</v>
      </c>
      <c r="I105" s="61">
        <v>36.966999999999999</v>
      </c>
      <c r="J105" s="61">
        <f t="shared" si="24"/>
        <v>-12.605</v>
      </c>
      <c r="K105" s="273">
        <v>9.9789888999999992</v>
      </c>
      <c r="L105" s="273">
        <f t="shared" si="20"/>
        <v>10.374028880404355</v>
      </c>
      <c r="M105" s="273">
        <v>41.876117899999997</v>
      </c>
      <c r="N105" s="273">
        <f t="shared" si="21"/>
        <v>43.953409588824698</v>
      </c>
      <c r="O105" s="63">
        <v>4.1964289488286735</v>
      </c>
      <c r="P105" s="274">
        <f t="shared" si="22"/>
        <v>27.9390888</v>
      </c>
      <c r="Q105" s="274">
        <f t="shared" si="23"/>
        <v>24.201322199999993</v>
      </c>
    </row>
    <row r="106" spans="1:17" s="268" customFormat="1" x14ac:dyDescent="0.2">
      <c r="A106" s="61" t="s">
        <v>675</v>
      </c>
      <c r="B106" s="61">
        <v>70</v>
      </c>
      <c r="C106" s="61" t="s">
        <v>676</v>
      </c>
      <c r="D106" s="61" t="s">
        <v>250</v>
      </c>
      <c r="E106" s="61">
        <v>0.754</v>
      </c>
      <c r="F106" s="61">
        <v>3016</v>
      </c>
      <c r="G106" s="61">
        <v>28.231000000000002</v>
      </c>
      <c r="H106" s="61">
        <v>2441</v>
      </c>
      <c r="I106" s="61">
        <v>37.119999999999997</v>
      </c>
      <c r="J106" s="61">
        <f t="shared" si="24"/>
        <v>-12.757999999999999</v>
      </c>
      <c r="K106" s="273">
        <v>9.8916204000000008</v>
      </c>
      <c r="L106" s="273">
        <f t="shared" si="20"/>
        <v>10.292385597511664</v>
      </c>
      <c r="M106" s="273">
        <v>41.721099100000004</v>
      </c>
      <c r="N106" s="273">
        <f t="shared" si="21"/>
        <v>43.828496465474338</v>
      </c>
      <c r="O106" s="63">
        <v>4.2178225015589961</v>
      </c>
      <c r="P106" s="274">
        <f t="shared" si="22"/>
        <v>27.7883304</v>
      </c>
      <c r="Q106" s="274">
        <f t="shared" si="23"/>
        <v>24.358391999999995</v>
      </c>
    </row>
    <row r="107" spans="1:17" s="268" customFormat="1" x14ac:dyDescent="0.2">
      <c r="A107" s="61" t="s">
        <v>835</v>
      </c>
      <c r="B107" s="61">
        <v>99</v>
      </c>
      <c r="C107" s="61" t="s">
        <v>836</v>
      </c>
      <c r="D107" s="61" t="s">
        <v>250</v>
      </c>
      <c r="E107" s="61">
        <v>0.76919999999999999</v>
      </c>
      <c r="F107" s="61">
        <v>3093</v>
      </c>
      <c r="G107" s="61">
        <v>28.353999999999999</v>
      </c>
      <c r="H107" s="61">
        <v>2477</v>
      </c>
      <c r="I107" s="61">
        <v>36.926000000000002</v>
      </c>
      <c r="J107" s="61">
        <f t="shared" si="24"/>
        <v>-12.564000000000004</v>
      </c>
      <c r="K107" s="273">
        <v>9.9117142999999999</v>
      </c>
      <c r="L107" s="273">
        <f t="shared" si="20"/>
        <v>10.47851079362364</v>
      </c>
      <c r="M107" s="273">
        <v>41.506277599999997</v>
      </c>
      <c r="N107" s="273">
        <f t="shared" si="21"/>
        <v>44.486739588313704</v>
      </c>
      <c r="O107" s="63">
        <v>4.1875982644092149</v>
      </c>
      <c r="P107" s="274">
        <f t="shared" si="22"/>
        <v>27.911133599999996</v>
      </c>
      <c r="Q107" s="274">
        <f t="shared" si="23"/>
        <v>24.159231599999998</v>
      </c>
    </row>
    <row r="108" spans="1:17" s="268" customFormat="1" x14ac:dyDescent="0.2">
      <c r="A108" s="61" t="s">
        <v>840</v>
      </c>
      <c r="B108" s="61">
        <v>100</v>
      </c>
      <c r="C108" s="61" t="s">
        <v>841</v>
      </c>
      <c r="D108" s="61" t="s">
        <v>250</v>
      </c>
      <c r="E108" s="61">
        <v>0.77790000000000004</v>
      </c>
      <c r="F108" s="61">
        <v>3112</v>
      </c>
      <c r="G108" s="61">
        <v>28.324999999999999</v>
      </c>
      <c r="H108" s="61">
        <v>2494</v>
      </c>
      <c r="I108" s="61">
        <v>37.177999999999997</v>
      </c>
      <c r="J108" s="61">
        <f t="shared" si="24"/>
        <v>-12.815999999999999</v>
      </c>
      <c r="K108" s="273">
        <v>9.8759478000000005</v>
      </c>
      <c r="L108" s="273">
        <f t="shared" si="20"/>
        <v>10.44846951073095</v>
      </c>
      <c r="M108" s="273">
        <v>41.399052599999997</v>
      </c>
      <c r="N108" s="273">
        <f t="shared" si="21"/>
        <v>44.409620264963337</v>
      </c>
      <c r="O108" s="63">
        <v>4.1919067858985644</v>
      </c>
      <c r="P108" s="274">
        <f>0.9984*G108 - 0.3975</f>
        <v>27.882179999999998</v>
      </c>
      <c r="Q108" s="274">
        <f>1.0266*I108 - 13.749</f>
        <v>24.417934799999991</v>
      </c>
    </row>
    <row r="109" spans="1:17" x14ac:dyDescent="0.2">
      <c r="B109" s="283"/>
      <c r="C109" s="283"/>
      <c r="D109" s="283"/>
      <c r="E109" s="283"/>
      <c r="F109" s="285" t="s">
        <v>0</v>
      </c>
      <c r="G109" s="286">
        <f>AVERAGE(G101:G108)</f>
        <v>28.330374999999997</v>
      </c>
      <c r="I109" s="286">
        <f>AVERAGE(I101:I108)</f>
        <v>37.122124999999997</v>
      </c>
      <c r="J109" s="286"/>
      <c r="K109" s="286">
        <f>AVERAGE(K101:K108)</f>
        <v>10.057241400000001</v>
      </c>
      <c r="L109" s="286">
        <f>AVERAGE(L101:L108)</f>
        <v>10.369265732348367</v>
      </c>
      <c r="M109" s="286">
        <f>AVERAGE(M101:M108)</f>
        <v>42.410299162499996</v>
      </c>
      <c r="N109" s="286">
        <f>AVERAGE(N101:N108)</f>
        <v>44.051058539905014</v>
      </c>
      <c r="P109" s="288">
        <f>AVERAGE(P101:P108)</f>
        <v>27.887546400000002</v>
      </c>
      <c r="Q109" s="288">
        <f>AVERAGE(Q101:Q108)</f>
        <v>24.360573524999996</v>
      </c>
    </row>
    <row r="110" spans="1:17" x14ac:dyDescent="0.2">
      <c r="B110" s="283"/>
      <c r="C110" s="283"/>
      <c r="D110" s="283"/>
      <c r="E110" s="283"/>
      <c r="F110" s="285" t="s">
        <v>864</v>
      </c>
      <c r="G110" s="286">
        <f>STDEV(G101:G108)</f>
        <v>4.7430964870761289E-2</v>
      </c>
      <c r="I110" s="286">
        <f>STDEV(I101:I108)</f>
        <v>0.14891362549190362</v>
      </c>
      <c r="J110" s="286"/>
      <c r="K110" s="286">
        <f>STDEV(K101:K108)</f>
        <v>0.16946764746464993</v>
      </c>
      <c r="L110" s="286">
        <f>STDEV(L101:L108)</f>
        <v>6.6629758389342195E-2</v>
      </c>
      <c r="M110" s="286">
        <f>STDEV(M101:M108)</f>
        <v>0.94260844424372259</v>
      </c>
      <c r="N110" s="286">
        <f>STDEV(N101:N108)</f>
        <v>0.28064721560208689</v>
      </c>
      <c r="P110" s="288">
        <f>STDEV(P101:P108)</f>
        <v>4.7355075326968081E-2</v>
      </c>
      <c r="Q110" s="288">
        <f>STDEV(Q101:Q108)</f>
        <v>0.15287472792998782</v>
      </c>
    </row>
    <row r="111" spans="1:17" x14ac:dyDescent="0.2">
      <c r="B111" s="283"/>
      <c r="C111" s="283"/>
      <c r="D111" s="283"/>
      <c r="E111" s="283"/>
    </row>
    <row r="112" spans="1:17" x14ac:dyDescent="0.2">
      <c r="B112" s="283"/>
      <c r="C112" s="283"/>
      <c r="D112" s="283"/>
    </row>
    <row r="113" spans="2:6" x14ac:dyDescent="0.2">
      <c r="C113" s="272" t="s">
        <v>866</v>
      </c>
      <c r="D113" s="283"/>
    </row>
    <row r="114" spans="2:6" x14ac:dyDescent="0.2">
      <c r="B114" s="283"/>
      <c r="C114" s="283"/>
      <c r="D114" s="283"/>
    </row>
    <row r="115" spans="2:6" x14ac:dyDescent="0.2">
      <c r="B115" s="283"/>
      <c r="C115" s="283"/>
      <c r="D115" s="272" t="s">
        <v>867</v>
      </c>
      <c r="E115" s="269" t="s">
        <v>868</v>
      </c>
    </row>
    <row r="116" spans="2:6" x14ac:dyDescent="0.2">
      <c r="B116" s="283"/>
      <c r="C116" s="283" t="s">
        <v>869</v>
      </c>
      <c r="D116" s="290">
        <f>G98</f>
        <v>-4.2252500000000008</v>
      </c>
      <c r="E116" s="291">
        <v>-4.6159999999999997</v>
      </c>
    </row>
    <row r="117" spans="2:6" x14ac:dyDescent="0.2">
      <c r="B117" s="283"/>
      <c r="C117" s="283" t="s">
        <v>870</v>
      </c>
      <c r="D117" s="290">
        <f>G109</f>
        <v>28.330374999999997</v>
      </c>
      <c r="E117" s="291">
        <v>27.888000000000002</v>
      </c>
    </row>
    <row r="118" spans="2:6" x14ac:dyDescent="0.2">
      <c r="B118" s="283"/>
      <c r="C118" s="283"/>
      <c r="D118" s="283"/>
    </row>
    <row r="119" spans="2:6" x14ac:dyDescent="0.2">
      <c r="B119" s="283"/>
      <c r="C119" s="283"/>
      <c r="D119" s="283"/>
    </row>
    <row r="120" spans="2:6" x14ac:dyDescent="0.2">
      <c r="B120" s="283"/>
      <c r="C120" s="385" t="s">
        <v>871</v>
      </c>
      <c r="D120" s="385"/>
      <c r="E120" s="385"/>
    </row>
    <row r="121" spans="2:6" x14ac:dyDescent="0.2">
      <c r="B121" s="283"/>
      <c r="C121" s="292" t="s">
        <v>872</v>
      </c>
      <c r="D121" s="292" t="s">
        <v>873</v>
      </c>
      <c r="E121" s="293" t="s">
        <v>868</v>
      </c>
      <c r="F121" s="294">
        <f>ABS(E122-D122)</f>
        <v>3.1571999999999711E-2</v>
      </c>
    </row>
    <row r="122" spans="2:6" x14ac:dyDescent="0.2">
      <c r="B122" s="283"/>
      <c r="C122" s="295" t="s">
        <v>874</v>
      </c>
      <c r="D122" s="296">
        <f>P85</f>
        <v>6.811572</v>
      </c>
      <c r="E122" s="297">
        <v>6.78</v>
      </c>
    </row>
    <row r="123" spans="2:6" x14ac:dyDescent="0.2">
      <c r="B123" s="283"/>
      <c r="C123" s="386" t="s">
        <v>875</v>
      </c>
      <c r="D123" s="387"/>
      <c r="E123" s="388"/>
    </row>
    <row r="124" spans="2:6" x14ac:dyDescent="0.2">
      <c r="B124" s="283"/>
      <c r="C124" s="295" t="s">
        <v>874</v>
      </c>
      <c r="D124" s="296">
        <f>L85</f>
        <v>13.013105916562985</v>
      </c>
      <c r="E124" s="297">
        <v>12.897</v>
      </c>
    </row>
    <row r="125" spans="2:6" x14ac:dyDescent="0.2">
      <c r="B125" s="283"/>
      <c r="C125" s="283"/>
      <c r="D125" s="283"/>
    </row>
    <row r="126" spans="2:6" x14ac:dyDescent="0.2">
      <c r="B126" s="283"/>
      <c r="C126" s="272" t="s">
        <v>876</v>
      </c>
      <c r="D126" s="283"/>
    </row>
    <row r="127" spans="2:6" x14ac:dyDescent="0.2">
      <c r="B127" s="283"/>
      <c r="C127" s="283"/>
      <c r="D127" s="283"/>
    </row>
    <row r="128" spans="2:6" x14ac:dyDescent="0.2">
      <c r="B128" s="283"/>
      <c r="C128" s="283"/>
      <c r="D128" s="272" t="s">
        <v>867</v>
      </c>
      <c r="E128" s="269" t="s">
        <v>868</v>
      </c>
    </row>
    <row r="129" spans="2:16" x14ac:dyDescent="0.2">
      <c r="B129" s="283"/>
      <c r="C129" s="283" t="s">
        <v>869</v>
      </c>
      <c r="D129" s="290">
        <f>I98</f>
        <v>-14.152625000000002</v>
      </c>
      <c r="E129" s="291">
        <v>-28.279</v>
      </c>
    </row>
    <row r="130" spans="2:16" x14ac:dyDescent="0.2">
      <c r="B130" s="283"/>
      <c r="C130" s="283" t="s">
        <v>870</v>
      </c>
      <c r="D130" s="290">
        <f>I109</f>
        <v>37.122124999999997</v>
      </c>
      <c r="E130" s="291">
        <v>24.361999999999998</v>
      </c>
    </row>
    <row r="131" spans="2:16" x14ac:dyDescent="0.2">
      <c r="C131" s="283"/>
      <c r="D131" s="283"/>
    </row>
    <row r="132" spans="2:16" x14ac:dyDescent="0.2">
      <c r="B132" s="283"/>
      <c r="C132" s="283"/>
      <c r="D132" s="283"/>
    </row>
    <row r="133" spans="2:16" x14ac:dyDescent="0.2">
      <c r="B133" s="283"/>
      <c r="C133" s="386" t="s">
        <v>871</v>
      </c>
      <c r="D133" s="387"/>
      <c r="E133" s="388"/>
    </row>
    <row r="134" spans="2:16" x14ac:dyDescent="0.2">
      <c r="B134" s="283"/>
      <c r="C134" s="292" t="s">
        <v>872</v>
      </c>
      <c r="D134" s="292" t="s">
        <v>873</v>
      </c>
      <c r="E134" s="293" t="s">
        <v>868</v>
      </c>
      <c r="F134" s="294">
        <f>ABS(E135-D135)</f>
        <v>0.10229272499999809</v>
      </c>
    </row>
    <row r="135" spans="2:16" x14ac:dyDescent="0.2">
      <c r="B135" s="283"/>
      <c r="C135" s="295" t="s">
        <v>874</v>
      </c>
      <c r="D135" s="296">
        <f>Q85</f>
        <v>-17.717707275000002</v>
      </c>
      <c r="E135" s="297">
        <v>-17.82</v>
      </c>
    </row>
    <row r="136" spans="2:16" x14ac:dyDescent="0.2">
      <c r="B136" s="283"/>
      <c r="C136" s="386" t="s">
        <v>875</v>
      </c>
      <c r="D136" s="387"/>
      <c r="E136" s="388"/>
    </row>
    <row r="137" spans="2:16" x14ac:dyDescent="0.2">
      <c r="B137" s="283"/>
      <c r="C137" s="295" t="s">
        <v>874</v>
      </c>
      <c r="D137" s="296">
        <f>N85</f>
        <v>49.879020755704282</v>
      </c>
      <c r="E137" s="297">
        <v>49.536999999999999</v>
      </c>
    </row>
    <row r="138" spans="2:16" x14ac:dyDescent="0.2">
      <c r="B138" s="283"/>
      <c r="C138" s="283"/>
      <c r="D138" s="283"/>
    </row>
    <row r="139" spans="2:16" x14ac:dyDescent="0.2">
      <c r="B139" s="283"/>
      <c r="C139" s="283"/>
      <c r="D139" s="283"/>
    </row>
    <row r="140" spans="2:16" x14ac:dyDescent="0.2">
      <c r="B140" s="283"/>
      <c r="C140" s="283"/>
      <c r="D140" s="283"/>
    </row>
    <row r="141" spans="2:16" x14ac:dyDescent="0.2">
      <c r="B141" s="283"/>
      <c r="C141" s="283"/>
      <c r="D141" s="283"/>
      <c r="P141" s="298"/>
    </row>
    <row r="142" spans="2:16" x14ac:dyDescent="0.2">
      <c r="B142" s="283"/>
      <c r="C142" s="283"/>
      <c r="D142" s="283"/>
    </row>
    <row r="143" spans="2:16" x14ac:dyDescent="0.2">
      <c r="B143" s="283"/>
      <c r="C143" s="283"/>
      <c r="D143" s="283"/>
    </row>
    <row r="144" spans="2:16" x14ac:dyDescent="0.2">
      <c r="B144" s="283"/>
      <c r="C144" s="283"/>
      <c r="D144" s="283"/>
    </row>
    <row r="145" spans="2:10" x14ac:dyDescent="0.2">
      <c r="B145" s="283"/>
      <c r="C145" s="283"/>
      <c r="D145" s="283"/>
    </row>
    <row r="146" spans="2:10" x14ac:dyDescent="0.2">
      <c r="B146" s="283"/>
      <c r="C146" s="283"/>
      <c r="D146" s="283"/>
    </row>
    <row r="147" spans="2:10" x14ac:dyDescent="0.2">
      <c r="B147" s="283"/>
      <c r="C147" s="283"/>
      <c r="D147" s="283"/>
    </row>
    <row r="148" spans="2:10" x14ac:dyDescent="0.2">
      <c r="B148" s="283"/>
      <c r="C148" s="283"/>
      <c r="D148" s="283"/>
    </row>
    <row r="149" spans="2:10" x14ac:dyDescent="0.2">
      <c r="B149" s="283"/>
      <c r="C149" s="283"/>
      <c r="D149" s="283"/>
    </row>
    <row r="150" spans="2:10" x14ac:dyDescent="0.2">
      <c r="B150" s="283"/>
      <c r="C150" s="283"/>
      <c r="D150" s="283"/>
    </row>
    <row r="151" spans="2:10" ht="13.5" thickBot="1" x14ac:dyDescent="0.25">
      <c r="B151" s="283"/>
      <c r="C151" s="283"/>
      <c r="D151" s="283"/>
    </row>
    <row r="152" spans="2:10" x14ac:dyDescent="0.2">
      <c r="B152" s="283"/>
      <c r="C152" s="283"/>
      <c r="D152" s="283"/>
      <c r="G152" s="299" t="s">
        <v>877</v>
      </c>
      <c r="H152" s="300"/>
      <c r="I152" s="301"/>
      <c r="J152" s="303"/>
    </row>
    <row r="153" spans="2:10" x14ac:dyDescent="0.2">
      <c r="B153" s="283"/>
      <c r="C153" s="283"/>
      <c r="D153" s="283"/>
      <c r="G153" s="302" t="s">
        <v>878</v>
      </c>
      <c r="H153" s="303"/>
      <c r="I153" s="304"/>
      <c r="J153" s="303"/>
    </row>
    <row r="154" spans="2:10" ht="13.5" thickBot="1" x14ac:dyDescent="0.25">
      <c r="B154" s="283"/>
      <c r="C154" s="283"/>
      <c r="D154" s="283"/>
      <c r="G154" s="305" t="s">
        <v>879</v>
      </c>
      <c r="H154" s="306" t="s">
        <v>880</v>
      </c>
      <c r="I154" s="307"/>
      <c r="J154" s="303"/>
    </row>
    <row r="155" spans="2:10" x14ac:dyDescent="0.2">
      <c r="B155" s="283"/>
      <c r="C155" s="283"/>
      <c r="D155" s="283"/>
    </row>
    <row r="156" spans="2:10" x14ac:dyDescent="0.2">
      <c r="B156" s="283"/>
      <c r="C156" s="283"/>
      <c r="D156" s="283"/>
    </row>
    <row r="157" spans="2:10" x14ac:dyDescent="0.2">
      <c r="B157" s="283"/>
      <c r="C157" s="283"/>
      <c r="D157" s="283"/>
    </row>
    <row r="158" spans="2:10" x14ac:dyDescent="0.2">
      <c r="B158" s="283"/>
      <c r="C158" s="283"/>
      <c r="D158" s="283"/>
    </row>
    <row r="159" spans="2:10" x14ac:dyDescent="0.2">
      <c r="B159" s="283"/>
      <c r="C159" s="283"/>
      <c r="D159" s="283"/>
    </row>
    <row r="160" spans="2:10" x14ac:dyDescent="0.2">
      <c r="B160" s="283"/>
      <c r="C160" s="283"/>
      <c r="D160" s="283"/>
    </row>
    <row r="161" spans="2:4" x14ac:dyDescent="0.2">
      <c r="B161" s="283"/>
      <c r="C161" s="283"/>
      <c r="D161" s="283"/>
    </row>
    <row r="162" spans="2:4" x14ac:dyDescent="0.2">
      <c r="B162" s="283"/>
      <c r="C162" s="283"/>
      <c r="D162" s="283"/>
    </row>
    <row r="163" spans="2:4" x14ac:dyDescent="0.2">
      <c r="B163" s="283"/>
      <c r="C163" s="283"/>
      <c r="D163" s="283"/>
    </row>
    <row r="164" spans="2:4" x14ac:dyDescent="0.2">
      <c r="B164" s="283"/>
      <c r="C164" s="283"/>
      <c r="D164" s="283"/>
    </row>
    <row r="165" spans="2:4" x14ac:dyDescent="0.2">
      <c r="B165" s="283"/>
      <c r="C165" s="283"/>
      <c r="D165" s="283"/>
    </row>
    <row r="166" spans="2:4" x14ac:dyDescent="0.2">
      <c r="B166" s="283"/>
      <c r="C166" s="283"/>
      <c r="D166" s="283"/>
    </row>
    <row r="167" spans="2:4" x14ac:dyDescent="0.2">
      <c r="B167" s="283"/>
      <c r="C167" s="283"/>
      <c r="D167" s="283"/>
    </row>
    <row r="168" spans="2:4" x14ac:dyDescent="0.2">
      <c r="B168" s="283"/>
      <c r="C168" s="283"/>
      <c r="D168" s="283"/>
    </row>
    <row r="169" spans="2:4" x14ac:dyDescent="0.2">
      <c r="B169" s="283"/>
      <c r="C169" s="283"/>
      <c r="D169" s="283"/>
    </row>
    <row r="170" spans="2:4" x14ac:dyDescent="0.2">
      <c r="B170" s="283"/>
      <c r="C170" s="283"/>
      <c r="D170" s="283"/>
    </row>
    <row r="171" spans="2:4" x14ac:dyDescent="0.2">
      <c r="B171" s="283"/>
      <c r="C171" s="283"/>
      <c r="D171" s="283"/>
    </row>
    <row r="172" spans="2:4" x14ac:dyDescent="0.2">
      <c r="B172" s="283"/>
      <c r="C172" s="283"/>
      <c r="D172" s="283"/>
    </row>
    <row r="173" spans="2:4" x14ac:dyDescent="0.2">
      <c r="B173" s="283"/>
      <c r="C173" s="283"/>
      <c r="D173" s="283"/>
    </row>
    <row r="174" spans="2:4" x14ac:dyDescent="0.2">
      <c r="B174" s="283"/>
      <c r="C174" s="283"/>
      <c r="D174" s="283"/>
    </row>
    <row r="175" spans="2:4" x14ac:dyDescent="0.2">
      <c r="B175" s="283"/>
      <c r="C175" s="283"/>
      <c r="D175" s="283"/>
    </row>
    <row r="176" spans="2:4" x14ac:dyDescent="0.2">
      <c r="B176" s="283"/>
      <c r="C176" s="283"/>
      <c r="D176" s="283"/>
    </row>
    <row r="177" spans="2:8" x14ac:dyDescent="0.2">
      <c r="B177" s="283"/>
      <c r="C177" s="283"/>
      <c r="D177" s="283"/>
    </row>
    <row r="178" spans="2:8" x14ac:dyDescent="0.2">
      <c r="B178" s="283"/>
      <c r="C178" s="283"/>
      <c r="D178" s="283"/>
    </row>
    <row r="179" spans="2:8" x14ac:dyDescent="0.2">
      <c r="B179" s="283"/>
      <c r="C179" s="283"/>
      <c r="D179" s="283"/>
    </row>
    <row r="180" spans="2:8" x14ac:dyDescent="0.2">
      <c r="B180" s="283"/>
      <c r="C180" s="283"/>
      <c r="D180" s="283"/>
    </row>
    <row r="181" spans="2:8" x14ac:dyDescent="0.2">
      <c r="B181" s="283"/>
      <c r="C181" s="283"/>
      <c r="D181" s="283"/>
    </row>
    <row r="182" spans="2:8" x14ac:dyDescent="0.2">
      <c r="B182" s="283"/>
      <c r="C182" s="283"/>
      <c r="D182" s="283"/>
    </row>
    <row r="183" spans="2:8" x14ac:dyDescent="0.2">
      <c r="B183" s="283"/>
      <c r="C183" s="283"/>
      <c r="D183" s="283"/>
    </row>
    <row r="184" spans="2:8" x14ac:dyDescent="0.2">
      <c r="B184" s="283"/>
      <c r="C184" s="283"/>
      <c r="D184" s="283"/>
    </row>
    <row r="185" spans="2:8" x14ac:dyDescent="0.2">
      <c r="B185" s="283"/>
      <c r="C185" s="283"/>
      <c r="D185" s="283"/>
    </row>
    <row r="186" spans="2:8" x14ac:dyDescent="0.2">
      <c r="B186" s="283"/>
      <c r="C186" s="283"/>
      <c r="D186" s="283"/>
    </row>
    <row r="187" spans="2:8" x14ac:dyDescent="0.2">
      <c r="B187" s="283"/>
      <c r="C187" s="283"/>
      <c r="D187" s="283"/>
    </row>
    <row r="188" spans="2:8" x14ac:dyDescent="0.2">
      <c r="B188" s="283"/>
      <c r="C188" s="283"/>
      <c r="D188" s="283"/>
    </row>
    <row r="189" spans="2:8" x14ac:dyDescent="0.2">
      <c r="B189" s="283"/>
      <c r="C189" s="283"/>
      <c r="D189" s="283"/>
    </row>
    <row r="190" spans="2:8" x14ac:dyDescent="0.2">
      <c r="B190" s="283"/>
      <c r="C190" s="283"/>
      <c r="D190" s="283"/>
    </row>
    <row r="191" spans="2:8" x14ac:dyDescent="0.2">
      <c r="B191" s="283"/>
      <c r="C191" s="283"/>
      <c r="D191" s="283"/>
    </row>
    <row r="192" spans="2:8" x14ac:dyDescent="0.2">
      <c r="B192" s="283"/>
      <c r="C192" s="283"/>
      <c r="D192" s="283"/>
      <c r="G192" s="283"/>
      <c r="H192" s="283"/>
    </row>
    <row r="193" spans="2:8" x14ac:dyDescent="0.2">
      <c r="B193" s="283"/>
      <c r="C193" s="283"/>
      <c r="D193" s="283"/>
      <c r="G193" s="283"/>
      <c r="H193" s="283"/>
    </row>
    <row r="194" spans="2:8" x14ac:dyDescent="0.2">
      <c r="B194" s="283"/>
      <c r="C194" s="283"/>
      <c r="D194" s="283"/>
      <c r="G194" s="283"/>
      <c r="H194" s="283"/>
    </row>
    <row r="195" spans="2:8" x14ac:dyDescent="0.2">
      <c r="B195" s="283"/>
      <c r="C195" s="283"/>
      <c r="D195" s="283"/>
      <c r="G195" s="283"/>
      <c r="H195" s="283"/>
    </row>
    <row r="196" spans="2:8" x14ac:dyDescent="0.2">
      <c r="B196" s="283"/>
      <c r="C196" s="283"/>
      <c r="D196" s="283"/>
      <c r="G196" s="283"/>
      <c r="H196" s="283"/>
    </row>
    <row r="197" spans="2:8" x14ac:dyDescent="0.2">
      <c r="B197" s="283"/>
      <c r="C197" s="283"/>
      <c r="D197" s="283"/>
      <c r="G197" s="283"/>
      <c r="H197" s="283"/>
    </row>
    <row r="198" spans="2:8" x14ac:dyDescent="0.2">
      <c r="B198" s="283"/>
      <c r="C198" s="283"/>
      <c r="D198" s="283"/>
      <c r="G198" s="283"/>
      <c r="H198" s="283"/>
    </row>
    <row r="199" spans="2:8" x14ac:dyDescent="0.2">
      <c r="B199" s="283"/>
      <c r="C199" s="283"/>
      <c r="D199" s="283"/>
      <c r="G199" s="283"/>
      <c r="H199" s="283"/>
    </row>
    <row r="200" spans="2:8" x14ac:dyDescent="0.2">
      <c r="B200" s="283"/>
      <c r="C200" s="283"/>
      <c r="D200" s="283"/>
      <c r="G200" s="283"/>
      <c r="H200" s="283"/>
    </row>
    <row r="201" spans="2:8" x14ac:dyDescent="0.2">
      <c r="B201" s="283"/>
      <c r="C201" s="283"/>
      <c r="D201" s="283"/>
      <c r="G201" s="283"/>
      <c r="H201" s="283"/>
    </row>
    <row r="202" spans="2:8" x14ac:dyDescent="0.2">
      <c r="B202" s="283"/>
      <c r="C202" s="283"/>
      <c r="D202" s="283"/>
      <c r="G202" s="283"/>
      <c r="H202" s="283"/>
    </row>
    <row r="203" spans="2:8" x14ac:dyDescent="0.2">
      <c r="B203" s="283"/>
      <c r="C203" s="283"/>
      <c r="D203" s="283"/>
      <c r="G203" s="283"/>
      <c r="H203" s="283"/>
    </row>
    <row r="204" spans="2:8" x14ac:dyDescent="0.2">
      <c r="B204" s="283"/>
      <c r="C204" s="283"/>
      <c r="D204" s="283"/>
      <c r="G204" s="283"/>
      <c r="H204" s="283"/>
    </row>
    <row r="205" spans="2:8" x14ac:dyDescent="0.2">
      <c r="B205" s="283"/>
      <c r="C205" s="283"/>
      <c r="D205" s="283"/>
      <c r="G205" s="283"/>
      <c r="H205" s="283"/>
    </row>
    <row r="206" spans="2:8" x14ac:dyDescent="0.2">
      <c r="B206" s="283"/>
      <c r="C206" s="283"/>
      <c r="D206" s="283"/>
      <c r="G206" s="283"/>
      <c r="H206" s="283"/>
    </row>
    <row r="207" spans="2:8" x14ac:dyDescent="0.2">
      <c r="B207" s="283"/>
      <c r="C207" s="283"/>
      <c r="D207" s="283"/>
      <c r="G207" s="283"/>
      <c r="H207" s="283"/>
    </row>
    <row r="208" spans="2:8" x14ac:dyDescent="0.2">
      <c r="B208" s="283"/>
      <c r="C208" s="283"/>
      <c r="D208" s="283"/>
      <c r="G208" s="283"/>
      <c r="H208" s="283"/>
    </row>
    <row r="209" spans="2:8" x14ac:dyDescent="0.2">
      <c r="B209" s="283"/>
      <c r="C209" s="283"/>
      <c r="D209" s="283"/>
      <c r="G209" s="283"/>
      <c r="H209" s="283"/>
    </row>
    <row r="210" spans="2:8" x14ac:dyDescent="0.2">
      <c r="B210" s="283"/>
      <c r="C210" s="283"/>
      <c r="D210" s="283"/>
      <c r="G210" s="283"/>
      <c r="H210" s="283"/>
    </row>
    <row r="211" spans="2:8" x14ac:dyDescent="0.2">
      <c r="B211" s="283"/>
      <c r="C211" s="283"/>
      <c r="D211" s="283"/>
      <c r="G211" s="283"/>
      <c r="H211" s="283"/>
    </row>
    <row r="212" spans="2:8" x14ac:dyDescent="0.2">
      <c r="B212" s="283"/>
      <c r="C212" s="283"/>
      <c r="D212" s="283"/>
      <c r="G212" s="283"/>
      <c r="H212" s="283"/>
    </row>
    <row r="213" spans="2:8" x14ac:dyDescent="0.2">
      <c r="B213" s="283"/>
      <c r="C213" s="283"/>
      <c r="D213" s="283"/>
      <c r="G213" s="283"/>
      <c r="H213" s="283"/>
    </row>
    <row r="214" spans="2:8" x14ac:dyDescent="0.2">
      <c r="B214" s="283"/>
      <c r="C214" s="283"/>
      <c r="D214" s="283"/>
      <c r="G214" s="283"/>
      <c r="H214" s="283"/>
    </row>
    <row r="215" spans="2:8" x14ac:dyDescent="0.2">
      <c r="B215" s="283"/>
      <c r="C215" s="283"/>
      <c r="D215" s="283"/>
      <c r="G215" s="283"/>
      <c r="H215" s="283"/>
    </row>
    <row r="216" spans="2:8" x14ac:dyDescent="0.2">
      <c r="B216" s="283"/>
      <c r="C216" s="283"/>
      <c r="D216" s="283"/>
      <c r="G216" s="283"/>
      <c r="H216" s="283"/>
    </row>
    <row r="217" spans="2:8" x14ac:dyDescent="0.2">
      <c r="B217" s="283"/>
      <c r="C217" s="283"/>
      <c r="D217" s="283"/>
      <c r="G217" s="283"/>
      <c r="H217" s="283"/>
    </row>
    <row r="218" spans="2:8" x14ac:dyDescent="0.2">
      <c r="B218" s="283"/>
      <c r="C218" s="283"/>
      <c r="D218" s="283"/>
      <c r="G218" s="283"/>
      <c r="H218" s="283"/>
    </row>
    <row r="219" spans="2:8" x14ac:dyDescent="0.2">
      <c r="B219" s="283"/>
      <c r="C219" s="283"/>
      <c r="D219" s="283"/>
      <c r="G219" s="283"/>
      <c r="H219" s="283"/>
    </row>
    <row r="220" spans="2:8" x14ac:dyDescent="0.2">
      <c r="B220" s="283"/>
      <c r="C220" s="283"/>
      <c r="D220" s="283"/>
      <c r="G220" s="283"/>
      <c r="H220" s="283"/>
    </row>
    <row r="221" spans="2:8" x14ac:dyDescent="0.2">
      <c r="B221" s="283"/>
      <c r="C221" s="283"/>
      <c r="D221" s="283"/>
      <c r="G221" s="283"/>
      <c r="H221" s="283"/>
    </row>
    <row r="222" spans="2:8" x14ac:dyDescent="0.2">
      <c r="B222" s="283"/>
      <c r="C222" s="283"/>
      <c r="D222" s="283"/>
      <c r="G222" s="283"/>
      <c r="H222" s="283"/>
    </row>
    <row r="223" spans="2:8" x14ac:dyDescent="0.2">
      <c r="B223" s="283"/>
      <c r="C223" s="283"/>
      <c r="D223" s="283"/>
      <c r="G223" s="283"/>
      <c r="H223" s="283"/>
    </row>
    <row r="224" spans="2:8" x14ac:dyDescent="0.2">
      <c r="B224" s="283"/>
      <c r="C224" s="283"/>
      <c r="D224" s="283"/>
      <c r="G224" s="283"/>
      <c r="H224" s="283"/>
    </row>
    <row r="225" spans="2:8" x14ac:dyDescent="0.2">
      <c r="B225" s="283"/>
      <c r="C225" s="283"/>
      <c r="D225" s="283"/>
      <c r="G225" s="283"/>
      <c r="H225" s="283"/>
    </row>
    <row r="226" spans="2:8" x14ac:dyDescent="0.2">
      <c r="B226" s="283"/>
      <c r="C226" s="283"/>
      <c r="D226" s="283"/>
      <c r="G226" s="283"/>
      <c r="H226" s="283"/>
    </row>
    <row r="227" spans="2:8" x14ac:dyDescent="0.2">
      <c r="B227" s="283"/>
      <c r="C227" s="283"/>
      <c r="D227" s="283"/>
      <c r="G227" s="283"/>
      <c r="H227" s="283"/>
    </row>
    <row r="228" spans="2:8" x14ac:dyDescent="0.2">
      <c r="B228" s="283"/>
      <c r="C228" s="283"/>
      <c r="D228" s="283"/>
      <c r="G228" s="283"/>
      <c r="H228" s="283"/>
    </row>
    <row r="229" spans="2:8" x14ac:dyDescent="0.2">
      <c r="B229" s="283"/>
      <c r="C229" s="283"/>
      <c r="D229" s="283"/>
      <c r="G229" s="283"/>
      <c r="H229" s="283"/>
    </row>
    <row r="230" spans="2:8" x14ac:dyDescent="0.2">
      <c r="B230" s="283"/>
      <c r="C230" s="283"/>
      <c r="D230" s="283"/>
      <c r="G230" s="283"/>
      <c r="H230" s="283"/>
    </row>
    <row r="231" spans="2:8" x14ac:dyDescent="0.2">
      <c r="B231" s="283"/>
      <c r="C231" s="283"/>
      <c r="D231" s="283"/>
      <c r="G231" s="283"/>
      <c r="H231" s="283"/>
    </row>
    <row r="232" spans="2:8" x14ac:dyDescent="0.2">
      <c r="B232" s="283"/>
      <c r="C232" s="283"/>
      <c r="D232" s="283"/>
      <c r="G232" s="283"/>
      <c r="H232" s="283"/>
    </row>
    <row r="233" spans="2:8" x14ac:dyDescent="0.2">
      <c r="B233" s="283"/>
      <c r="C233" s="283"/>
      <c r="D233" s="283"/>
      <c r="G233" s="283"/>
      <c r="H233" s="283"/>
    </row>
    <row r="234" spans="2:8" x14ac:dyDescent="0.2">
      <c r="B234" s="283"/>
      <c r="C234" s="283"/>
      <c r="D234" s="283"/>
      <c r="G234" s="283"/>
      <c r="H234" s="283"/>
    </row>
    <row r="235" spans="2:8" x14ac:dyDescent="0.2">
      <c r="B235" s="283"/>
      <c r="C235" s="283"/>
      <c r="D235" s="283"/>
      <c r="G235" s="283"/>
      <c r="H235" s="283"/>
    </row>
    <row r="236" spans="2:8" x14ac:dyDescent="0.2">
      <c r="B236" s="283"/>
      <c r="C236" s="283"/>
      <c r="D236" s="283"/>
      <c r="G236" s="283"/>
      <c r="H236" s="283"/>
    </row>
    <row r="237" spans="2:8" x14ac:dyDescent="0.2">
      <c r="B237" s="283"/>
      <c r="C237" s="283"/>
      <c r="D237" s="283"/>
      <c r="G237" s="283"/>
      <c r="H237" s="283"/>
    </row>
    <row r="238" spans="2:8" x14ac:dyDescent="0.2">
      <c r="B238" s="283"/>
      <c r="C238" s="283"/>
      <c r="D238" s="283"/>
      <c r="G238" s="283"/>
      <c r="H238" s="283"/>
    </row>
    <row r="239" spans="2:8" x14ac:dyDescent="0.2">
      <c r="B239" s="283"/>
      <c r="C239" s="283"/>
      <c r="D239" s="283"/>
      <c r="G239" s="283"/>
      <c r="H239" s="283"/>
    </row>
    <row r="240" spans="2:8" x14ac:dyDescent="0.2">
      <c r="B240" s="283"/>
      <c r="C240" s="283"/>
      <c r="D240" s="283"/>
      <c r="G240" s="283"/>
      <c r="H240" s="283"/>
    </row>
    <row r="241" spans="2:8" x14ac:dyDescent="0.2">
      <c r="B241" s="283"/>
      <c r="C241" s="283"/>
      <c r="D241" s="283"/>
      <c r="G241" s="283"/>
      <c r="H241" s="283"/>
    </row>
    <row r="242" spans="2:8" x14ac:dyDescent="0.2">
      <c r="B242" s="283"/>
      <c r="C242" s="283"/>
      <c r="D242" s="283"/>
      <c r="G242" s="283"/>
      <c r="H242" s="283"/>
    </row>
    <row r="243" spans="2:8" x14ac:dyDescent="0.2">
      <c r="B243" s="283"/>
      <c r="C243" s="283"/>
      <c r="D243" s="283"/>
      <c r="G243" s="283"/>
      <c r="H243" s="283"/>
    </row>
    <row r="244" spans="2:8" x14ac:dyDescent="0.2">
      <c r="B244" s="283"/>
      <c r="C244" s="283"/>
      <c r="D244" s="283"/>
      <c r="G244" s="283"/>
      <c r="H244" s="283"/>
    </row>
    <row r="245" spans="2:8" x14ac:dyDescent="0.2">
      <c r="B245" s="283"/>
      <c r="C245" s="283"/>
      <c r="D245" s="283"/>
      <c r="G245" s="283"/>
      <c r="H245" s="283"/>
    </row>
    <row r="246" spans="2:8" x14ac:dyDescent="0.2">
      <c r="B246" s="283"/>
      <c r="C246" s="283"/>
      <c r="D246" s="283"/>
      <c r="G246" s="283"/>
      <c r="H246" s="283"/>
    </row>
    <row r="247" spans="2:8" x14ac:dyDescent="0.2">
      <c r="B247" s="283"/>
      <c r="C247" s="283"/>
      <c r="D247" s="283"/>
      <c r="G247" s="283"/>
      <c r="H247" s="283"/>
    </row>
    <row r="248" spans="2:8" x14ac:dyDescent="0.2">
      <c r="B248" s="283"/>
      <c r="C248" s="283"/>
      <c r="D248" s="283"/>
      <c r="G248" s="283"/>
      <c r="H248" s="283"/>
    </row>
    <row r="249" spans="2:8" x14ac:dyDescent="0.2">
      <c r="B249" s="283"/>
      <c r="C249" s="283"/>
      <c r="D249" s="283"/>
      <c r="G249" s="283"/>
      <c r="H249" s="283"/>
    </row>
    <row r="250" spans="2:8" x14ac:dyDescent="0.2">
      <c r="B250" s="283"/>
      <c r="C250" s="283"/>
      <c r="D250" s="283"/>
      <c r="G250" s="283"/>
      <c r="H250" s="283"/>
    </row>
    <row r="251" spans="2:8" x14ac:dyDescent="0.2">
      <c r="B251" s="283"/>
      <c r="C251" s="283"/>
      <c r="D251" s="283"/>
      <c r="G251" s="283"/>
      <c r="H251" s="283"/>
    </row>
    <row r="252" spans="2:8" x14ac:dyDescent="0.2">
      <c r="B252" s="283"/>
      <c r="C252" s="283"/>
      <c r="D252" s="283"/>
      <c r="G252" s="283"/>
      <c r="H252" s="283"/>
    </row>
    <row r="253" spans="2:8" x14ac:dyDescent="0.2">
      <c r="B253" s="283"/>
      <c r="C253" s="283"/>
      <c r="D253" s="283"/>
      <c r="G253" s="283"/>
      <c r="H253" s="283"/>
    </row>
    <row r="254" spans="2:8" x14ac:dyDescent="0.2">
      <c r="B254" s="283"/>
      <c r="C254" s="283"/>
      <c r="D254" s="283"/>
      <c r="G254" s="283"/>
      <c r="H254" s="283"/>
    </row>
    <row r="255" spans="2:8" x14ac:dyDescent="0.2">
      <c r="B255" s="283"/>
      <c r="C255" s="283"/>
      <c r="D255" s="283"/>
      <c r="G255" s="283"/>
      <c r="H255" s="283"/>
    </row>
    <row r="256" spans="2:8" x14ac:dyDescent="0.2">
      <c r="B256" s="283"/>
      <c r="C256" s="283"/>
      <c r="D256" s="283"/>
      <c r="G256" s="283"/>
      <c r="H256" s="283"/>
    </row>
    <row r="257" spans="2:8" x14ac:dyDescent="0.2">
      <c r="B257" s="283"/>
      <c r="C257" s="283"/>
      <c r="D257" s="283"/>
      <c r="G257" s="283"/>
      <c r="H257" s="283"/>
    </row>
    <row r="258" spans="2:8" x14ac:dyDescent="0.2">
      <c r="B258" s="283"/>
      <c r="C258" s="283"/>
      <c r="D258" s="283"/>
      <c r="G258" s="283"/>
      <c r="H258" s="283"/>
    </row>
    <row r="259" spans="2:8" x14ac:dyDescent="0.2">
      <c r="B259" s="283"/>
      <c r="C259" s="283"/>
      <c r="D259" s="283"/>
      <c r="G259" s="283"/>
      <c r="H259" s="283"/>
    </row>
    <row r="260" spans="2:8" x14ac:dyDescent="0.2">
      <c r="B260" s="283"/>
      <c r="C260" s="283"/>
      <c r="D260" s="283"/>
      <c r="G260" s="283"/>
      <c r="H260" s="283"/>
    </row>
    <row r="261" spans="2:8" x14ac:dyDescent="0.2">
      <c r="B261" s="283"/>
      <c r="C261" s="283"/>
      <c r="D261" s="283"/>
      <c r="G261" s="283"/>
      <c r="H261" s="283"/>
    </row>
    <row r="262" spans="2:8" x14ac:dyDescent="0.2">
      <c r="B262" s="283"/>
      <c r="C262" s="283"/>
      <c r="D262" s="283"/>
      <c r="G262" s="283"/>
      <c r="H262" s="283"/>
    </row>
    <row r="263" spans="2:8" x14ac:dyDescent="0.2">
      <c r="B263" s="283"/>
      <c r="C263" s="283"/>
      <c r="D263" s="283"/>
      <c r="G263" s="283"/>
      <c r="H263" s="283"/>
    </row>
    <row r="264" spans="2:8" x14ac:dyDescent="0.2">
      <c r="B264" s="283"/>
      <c r="C264" s="283"/>
      <c r="D264" s="283"/>
      <c r="G264" s="283"/>
      <c r="H264" s="283"/>
    </row>
    <row r="265" spans="2:8" x14ac:dyDescent="0.2">
      <c r="B265" s="283"/>
      <c r="C265" s="283"/>
      <c r="D265" s="283"/>
      <c r="G265" s="283"/>
      <c r="H265" s="283"/>
    </row>
    <row r="266" spans="2:8" x14ac:dyDescent="0.2">
      <c r="B266" s="283"/>
      <c r="C266" s="283"/>
      <c r="D266" s="283"/>
      <c r="G266" s="283"/>
      <c r="H266" s="283"/>
    </row>
    <row r="267" spans="2:8" x14ac:dyDescent="0.2">
      <c r="B267" s="283"/>
      <c r="C267" s="283"/>
      <c r="D267" s="283"/>
      <c r="G267" s="283"/>
      <c r="H267" s="283"/>
    </row>
    <row r="268" spans="2:8" x14ac:dyDescent="0.2">
      <c r="B268" s="283"/>
      <c r="C268" s="283"/>
      <c r="D268" s="283"/>
      <c r="G268" s="283"/>
      <c r="H268" s="283"/>
    </row>
    <row r="269" spans="2:8" x14ac:dyDescent="0.2">
      <c r="B269" s="283"/>
      <c r="C269" s="283"/>
      <c r="D269" s="283"/>
      <c r="G269" s="283"/>
      <c r="H269" s="283"/>
    </row>
    <row r="270" spans="2:8" x14ac:dyDescent="0.2">
      <c r="B270" s="283"/>
      <c r="C270" s="283"/>
      <c r="D270" s="283"/>
      <c r="G270" s="283"/>
      <c r="H270" s="283"/>
    </row>
    <row r="271" spans="2:8" x14ac:dyDescent="0.2">
      <c r="B271" s="283"/>
      <c r="C271" s="283"/>
      <c r="D271" s="283"/>
      <c r="G271" s="283"/>
      <c r="H271" s="283"/>
    </row>
    <row r="272" spans="2:8" x14ac:dyDescent="0.2">
      <c r="B272" s="283"/>
      <c r="C272" s="283"/>
      <c r="D272" s="283"/>
      <c r="G272" s="283"/>
      <c r="H272" s="283"/>
    </row>
    <row r="273" spans="2:8" x14ac:dyDescent="0.2">
      <c r="B273" s="283"/>
      <c r="C273" s="283"/>
      <c r="D273" s="283"/>
      <c r="G273" s="283"/>
      <c r="H273" s="283"/>
    </row>
    <row r="274" spans="2:8" x14ac:dyDescent="0.2">
      <c r="B274" s="283"/>
      <c r="C274" s="283"/>
      <c r="D274" s="283"/>
      <c r="G274" s="283"/>
      <c r="H274" s="283"/>
    </row>
    <row r="275" spans="2:8" x14ac:dyDescent="0.2">
      <c r="B275" s="283"/>
      <c r="C275" s="283"/>
      <c r="D275" s="283"/>
      <c r="G275" s="283"/>
      <c r="H275" s="283"/>
    </row>
    <row r="276" spans="2:8" x14ac:dyDescent="0.2">
      <c r="B276" s="283"/>
      <c r="C276" s="283"/>
      <c r="D276" s="283"/>
      <c r="G276" s="283"/>
      <c r="H276" s="283"/>
    </row>
    <row r="277" spans="2:8" x14ac:dyDescent="0.2">
      <c r="B277" s="283"/>
      <c r="C277" s="283"/>
      <c r="D277" s="283"/>
      <c r="G277" s="283"/>
      <c r="H277" s="283"/>
    </row>
    <row r="278" spans="2:8" x14ac:dyDescent="0.2">
      <c r="B278" s="283"/>
      <c r="C278" s="283"/>
      <c r="D278" s="283"/>
      <c r="G278" s="283"/>
      <c r="H278" s="283"/>
    </row>
    <row r="279" spans="2:8" x14ac:dyDescent="0.2">
      <c r="B279" s="283"/>
      <c r="C279" s="283"/>
      <c r="D279" s="283"/>
      <c r="G279" s="283"/>
      <c r="H279" s="283"/>
    </row>
    <row r="280" spans="2:8" x14ac:dyDescent="0.2">
      <c r="B280" s="283"/>
      <c r="C280" s="283"/>
      <c r="D280" s="283"/>
      <c r="G280" s="283"/>
      <c r="H280" s="283"/>
    </row>
    <row r="281" spans="2:8" x14ac:dyDescent="0.2">
      <c r="B281" s="283"/>
      <c r="C281" s="283"/>
      <c r="D281" s="283"/>
      <c r="G281" s="283"/>
      <c r="H281" s="283"/>
    </row>
    <row r="282" spans="2:8" x14ac:dyDescent="0.2">
      <c r="B282" s="283"/>
      <c r="C282" s="283"/>
      <c r="D282" s="283"/>
      <c r="G282" s="283"/>
      <c r="H282" s="283"/>
    </row>
    <row r="283" spans="2:8" x14ac:dyDescent="0.2">
      <c r="B283" s="283"/>
      <c r="C283" s="283"/>
      <c r="D283" s="283"/>
      <c r="G283" s="283"/>
      <c r="H283" s="283"/>
    </row>
    <row r="284" spans="2:8" x14ac:dyDescent="0.2">
      <c r="B284" s="283"/>
      <c r="C284" s="283"/>
      <c r="D284" s="283"/>
      <c r="G284" s="283"/>
      <c r="H284" s="283"/>
    </row>
    <row r="285" spans="2:8" x14ac:dyDescent="0.2">
      <c r="B285" s="283"/>
      <c r="C285" s="283"/>
      <c r="D285" s="283"/>
      <c r="G285" s="283"/>
      <c r="H285" s="283"/>
    </row>
    <row r="286" spans="2:8" x14ac:dyDescent="0.2">
      <c r="B286" s="283"/>
      <c r="C286" s="283"/>
      <c r="D286" s="283"/>
      <c r="G286" s="283"/>
      <c r="H286" s="283"/>
    </row>
    <row r="287" spans="2:8" x14ac:dyDescent="0.2">
      <c r="B287" s="283"/>
      <c r="C287" s="283"/>
      <c r="D287" s="283"/>
      <c r="G287" s="283"/>
      <c r="H287" s="283"/>
    </row>
    <row r="288" spans="2:8" x14ac:dyDescent="0.2">
      <c r="B288" s="283"/>
      <c r="C288" s="283"/>
      <c r="D288" s="283"/>
      <c r="G288" s="283"/>
      <c r="H288" s="283"/>
    </row>
    <row r="289" spans="2:8" x14ac:dyDescent="0.2">
      <c r="B289" s="283"/>
      <c r="C289" s="283"/>
      <c r="D289" s="283"/>
      <c r="G289" s="283"/>
      <c r="H289" s="283"/>
    </row>
    <row r="290" spans="2:8" x14ac:dyDescent="0.2">
      <c r="B290" s="283"/>
      <c r="C290" s="283"/>
      <c r="D290" s="283"/>
      <c r="G290" s="283"/>
      <c r="H290" s="283"/>
    </row>
    <row r="291" spans="2:8" x14ac:dyDescent="0.2">
      <c r="B291" s="283"/>
      <c r="C291" s="283"/>
      <c r="D291" s="283"/>
      <c r="G291" s="283"/>
      <c r="H291" s="283"/>
    </row>
    <row r="292" spans="2:8" x14ac:dyDescent="0.2">
      <c r="B292" s="283"/>
      <c r="C292" s="283"/>
      <c r="D292" s="283"/>
      <c r="G292" s="283"/>
      <c r="H292" s="283"/>
    </row>
    <row r="293" spans="2:8" x14ac:dyDescent="0.2">
      <c r="B293" s="283"/>
      <c r="C293" s="283"/>
      <c r="D293" s="283"/>
      <c r="G293" s="283"/>
      <c r="H293" s="283"/>
    </row>
    <row r="294" spans="2:8" x14ac:dyDescent="0.2">
      <c r="B294" s="283"/>
      <c r="C294" s="283"/>
      <c r="D294" s="283"/>
      <c r="G294" s="283"/>
      <c r="H294" s="283"/>
    </row>
    <row r="295" spans="2:8" x14ac:dyDescent="0.2">
      <c r="B295" s="283"/>
      <c r="C295" s="283"/>
      <c r="D295" s="283"/>
      <c r="G295" s="283"/>
      <c r="H295" s="283"/>
    </row>
    <row r="296" spans="2:8" x14ac:dyDescent="0.2">
      <c r="B296" s="283"/>
      <c r="C296" s="283"/>
      <c r="D296" s="283"/>
      <c r="G296" s="283"/>
      <c r="H296" s="283"/>
    </row>
    <row r="297" spans="2:8" x14ac:dyDescent="0.2">
      <c r="B297" s="283"/>
      <c r="C297" s="283"/>
      <c r="D297" s="283"/>
      <c r="G297" s="283"/>
      <c r="H297" s="283"/>
    </row>
    <row r="298" spans="2:8" x14ac:dyDescent="0.2">
      <c r="B298" s="283"/>
      <c r="C298" s="283"/>
      <c r="D298" s="283"/>
      <c r="G298" s="283"/>
      <c r="H298" s="283"/>
    </row>
    <row r="299" spans="2:8" x14ac:dyDescent="0.2">
      <c r="B299" s="283"/>
      <c r="C299" s="283"/>
      <c r="D299" s="283"/>
      <c r="G299" s="283"/>
      <c r="H299" s="283"/>
    </row>
    <row r="300" spans="2:8" x14ac:dyDescent="0.2">
      <c r="B300" s="283"/>
      <c r="C300" s="283"/>
      <c r="D300" s="283"/>
      <c r="G300" s="283"/>
      <c r="H300" s="283"/>
    </row>
    <row r="301" spans="2:8" x14ac:dyDescent="0.2">
      <c r="B301" s="283"/>
      <c r="C301" s="283"/>
      <c r="D301" s="283"/>
      <c r="G301" s="283"/>
      <c r="H301" s="283"/>
    </row>
    <row r="302" spans="2:8" x14ac:dyDescent="0.2">
      <c r="B302" s="283"/>
      <c r="C302" s="283"/>
      <c r="D302" s="283"/>
      <c r="G302" s="283"/>
      <c r="H302" s="283"/>
    </row>
    <row r="303" spans="2:8" x14ac:dyDescent="0.2">
      <c r="B303" s="283"/>
      <c r="C303" s="283"/>
      <c r="D303" s="283"/>
      <c r="G303" s="283"/>
      <c r="H303" s="283"/>
    </row>
    <row r="304" spans="2:8" x14ac:dyDescent="0.2">
      <c r="B304" s="283"/>
      <c r="C304" s="283"/>
      <c r="D304" s="283"/>
      <c r="G304" s="283"/>
      <c r="H304" s="283"/>
    </row>
    <row r="305" spans="2:8" x14ac:dyDescent="0.2">
      <c r="B305" s="283"/>
      <c r="C305" s="283"/>
      <c r="D305" s="283"/>
      <c r="G305" s="283"/>
      <c r="H305" s="283"/>
    </row>
    <row r="306" spans="2:8" x14ac:dyDescent="0.2">
      <c r="B306" s="283"/>
      <c r="C306" s="283"/>
      <c r="D306" s="283"/>
      <c r="G306" s="283"/>
      <c r="H306" s="283"/>
    </row>
    <row r="307" spans="2:8" x14ac:dyDescent="0.2">
      <c r="B307" s="283"/>
      <c r="C307" s="283"/>
      <c r="D307" s="283"/>
      <c r="G307" s="283"/>
      <c r="H307" s="283"/>
    </row>
    <row r="308" spans="2:8" x14ac:dyDescent="0.2">
      <c r="B308" s="283"/>
      <c r="C308" s="283"/>
      <c r="D308" s="283"/>
      <c r="G308" s="283"/>
      <c r="H308" s="283"/>
    </row>
    <row r="309" spans="2:8" x14ac:dyDescent="0.2">
      <c r="B309" s="283"/>
      <c r="C309" s="283"/>
      <c r="D309" s="283"/>
      <c r="G309" s="283"/>
      <c r="H309" s="283"/>
    </row>
    <row r="310" spans="2:8" x14ac:dyDescent="0.2">
      <c r="B310" s="283"/>
      <c r="C310" s="283"/>
      <c r="D310" s="283"/>
      <c r="G310" s="283"/>
      <c r="H310" s="283"/>
    </row>
    <row r="311" spans="2:8" x14ac:dyDescent="0.2">
      <c r="B311" s="283"/>
      <c r="C311" s="283"/>
      <c r="D311" s="283"/>
      <c r="G311" s="283"/>
      <c r="H311" s="283"/>
    </row>
    <row r="312" spans="2:8" x14ac:dyDescent="0.2">
      <c r="B312" s="283"/>
      <c r="C312" s="283"/>
      <c r="D312" s="283"/>
      <c r="G312" s="283"/>
      <c r="H312" s="283"/>
    </row>
    <row r="313" spans="2:8" x14ac:dyDescent="0.2">
      <c r="B313" s="283"/>
      <c r="C313" s="283"/>
      <c r="D313" s="283"/>
      <c r="G313" s="283"/>
      <c r="H313" s="283"/>
    </row>
    <row r="314" spans="2:8" x14ac:dyDescent="0.2">
      <c r="B314" s="283"/>
      <c r="C314" s="283"/>
      <c r="D314" s="283"/>
      <c r="G314" s="283"/>
      <c r="H314" s="283"/>
    </row>
    <row r="315" spans="2:8" x14ac:dyDescent="0.2">
      <c r="B315" s="283"/>
      <c r="C315" s="283"/>
      <c r="D315" s="283"/>
      <c r="G315" s="283"/>
      <c r="H315" s="283"/>
    </row>
    <row r="316" spans="2:8" x14ac:dyDescent="0.2">
      <c r="B316" s="283"/>
      <c r="C316" s="283"/>
      <c r="D316" s="283"/>
      <c r="G316" s="283"/>
      <c r="H316" s="283"/>
    </row>
    <row r="317" spans="2:8" x14ac:dyDescent="0.2">
      <c r="B317" s="283"/>
      <c r="C317" s="283"/>
      <c r="D317" s="283"/>
      <c r="G317" s="283"/>
      <c r="H317" s="283"/>
    </row>
    <row r="318" spans="2:8" x14ac:dyDescent="0.2">
      <c r="B318" s="283"/>
      <c r="C318" s="283"/>
      <c r="D318" s="283"/>
      <c r="G318" s="283"/>
      <c r="H318" s="283"/>
    </row>
    <row r="319" spans="2:8" x14ac:dyDescent="0.2">
      <c r="B319" s="283"/>
      <c r="C319" s="283"/>
      <c r="D319" s="283"/>
      <c r="G319" s="283"/>
      <c r="H319" s="283"/>
    </row>
    <row r="320" spans="2:8" x14ac:dyDescent="0.2">
      <c r="B320" s="283"/>
      <c r="C320" s="283"/>
      <c r="D320" s="283"/>
      <c r="G320" s="283"/>
      <c r="H320" s="283"/>
    </row>
    <row r="321" spans="2:8" x14ac:dyDescent="0.2">
      <c r="B321" s="283"/>
      <c r="C321" s="283"/>
      <c r="D321" s="283"/>
      <c r="G321" s="283"/>
      <c r="H321" s="283"/>
    </row>
    <row r="322" spans="2:8" x14ac:dyDescent="0.2">
      <c r="B322" s="283"/>
      <c r="C322" s="283"/>
      <c r="D322" s="283"/>
      <c r="G322" s="283"/>
      <c r="H322" s="283"/>
    </row>
    <row r="323" spans="2:8" x14ac:dyDescent="0.2">
      <c r="B323" s="283"/>
      <c r="C323" s="283"/>
      <c r="D323" s="283"/>
      <c r="G323" s="283"/>
      <c r="H323" s="283"/>
    </row>
    <row r="324" spans="2:8" x14ac:dyDescent="0.2">
      <c r="B324" s="283"/>
      <c r="C324" s="283"/>
      <c r="D324" s="283"/>
      <c r="G324" s="283"/>
      <c r="H324" s="283"/>
    </row>
    <row r="325" spans="2:8" x14ac:dyDescent="0.2">
      <c r="B325" s="283"/>
      <c r="C325" s="283"/>
      <c r="D325" s="283"/>
      <c r="G325" s="283"/>
      <c r="H325" s="283"/>
    </row>
    <row r="326" spans="2:8" x14ac:dyDescent="0.2">
      <c r="B326" s="283"/>
      <c r="C326" s="283"/>
      <c r="D326" s="283"/>
      <c r="G326" s="283"/>
      <c r="H326" s="283"/>
    </row>
    <row r="327" spans="2:8" x14ac:dyDescent="0.2">
      <c r="B327" s="283"/>
      <c r="C327" s="283"/>
      <c r="D327" s="283"/>
      <c r="G327" s="283"/>
      <c r="H327" s="283"/>
    </row>
    <row r="328" spans="2:8" x14ac:dyDescent="0.2">
      <c r="B328" s="283"/>
      <c r="C328" s="283"/>
      <c r="D328" s="283"/>
      <c r="G328" s="283"/>
      <c r="H328" s="283"/>
    </row>
    <row r="329" spans="2:8" x14ac:dyDescent="0.2">
      <c r="B329" s="283"/>
      <c r="C329" s="283"/>
      <c r="D329" s="283"/>
      <c r="G329" s="283"/>
      <c r="H329" s="283"/>
    </row>
    <row r="330" spans="2:8" x14ac:dyDescent="0.2">
      <c r="B330" s="283"/>
      <c r="C330" s="283"/>
      <c r="D330" s="283"/>
      <c r="G330" s="283"/>
      <c r="H330" s="283"/>
    </row>
    <row r="331" spans="2:8" x14ac:dyDescent="0.2">
      <c r="B331" s="283"/>
      <c r="C331" s="283"/>
      <c r="D331" s="283"/>
      <c r="G331" s="283"/>
      <c r="H331" s="283"/>
    </row>
    <row r="332" spans="2:8" x14ac:dyDescent="0.2">
      <c r="B332" s="283"/>
      <c r="C332" s="283"/>
      <c r="D332" s="283"/>
      <c r="G332" s="283"/>
      <c r="H332" s="283"/>
    </row>
    <row r="333" spans="2:8" x14ac:dyDescent="0.2">
      <c r="B333" s="283"/>
      <c r="C333" s="283"/>
      <c r="D333" s="283"/>
      <c r="G333" s="283"/>
      <c r="H333" s="283"/>
    </row>
    <row r="334" spans="2:8" x14ac:dyDescent="0.2">
      <c r="B334" s="283"/>
      <c r="C334" s="283"/>
      <c r="D334" s="283"/>
      <c r="G334" s="283"/>
      <c r="H334" s="283"/>
    </row>
    <row r="335" spans="2:8" x14ac:dyDescent="0.2">
      <c r="B335" s="283"/>
      <c r="C335" s="283"/>
      <c r="D335" s="283"/>
      <c r="G335" s="283"/>
      <c r="H335" s="283"/>
    </row>
    <row r="336" spans="2:8" x14ac:dyDescent="0.2">
      <c r="B336" s="283"/>
      <c r="C336" s="283"/>
      <c r="D336" s="283"/>
      <c r="G336" s="283"/>
      <c r="H336" s="283"/>
    </row>
    <row r="337" spans="2:8" x14ac:dyDescent="0.2">
      <c r="B337" s="283"/>
      <c r="C337" s="283"/>
      <c r="D337" s="283"/>
      <c r="G337" s="283"/>
      <c r="H337" s="283"/>
    </row>
    <row r="338" spans="2:8" x14ac:dyDescent="0.2">
      <c r="B338" s="283"/>
      <c r="C338" s="283"/>
      <c r="D338" s="283"/>
      <c r="G338" s="283"/>
      <c r="H338" s="283"/>
    </row>
    <row r="339" spans="2:8" x14ac:dyDescent="0.2">
      <c r="B339" s="283"/>
      <c r="C339" s="283"/>
      <c r="D339" s="283"/>
      <c r="G339" s="283"/>
      <c r="H339" s="283"/>
    </row>
    <row r="340" spans="2:8" x14ac:dyDescent="0.2">
      <c r="B340" s="283"/>
      <c r="C340" s="283"/>
      <c r="D340" s="283"/>
      <c r="G340" s="283"/>
      <c r="H340" s="283"/>
    </row>
    <row r="341" spans="2:8" x14ac:dyDescent="0.2">
      <c r="B341" s="283"/>
      <c r="C341" s="283"/>
      <c r="D341" s="283"/>
      <c r="G341" s="283"/>
      <c r="H341" s="283"/>
    </row>
    <row r="342" spans="2:8" x14ac:dyDescent="0.2">
      <c r="B342" s="283"/>
      <c r="C342" s="283"/>
      <c r="D342" s="283"/>
      <c r="G342" s="283"/>
      <c r="H342" s="283"/>
    </row>
    <row r="343" spans="2:8" x14ac:dyDescent="0.2">
      <c r="B343" s="283"/>
      <c r="C343" s="283"/>
      <c r="D343" s="283"/>
      <c r="G343" s="283"/>
      <c r="H343" s="283"/>
    </row>
    <row r="344" spans="2:8" x14ac:dyDescent="0.2">
      <c r="B344" s="283"/>
      <c r="C344" s="283"/>
      <c r="D344" s="283"/>
      <c r="G344" s="283"/>
      <c r="H344" s="283"/>
    </row>
    <row r="345" spans="2:8" x14ac:dyDescent="0.2">
      <c r="B345" s="283"/>
      <c r="C345" s="283"/>
      <c r="D345" s="283"/>
      <c r="G345" s="283"/>
      <c r="H345" s="283"/>
    </row>
    <row r="346" spans="2:8" x14ac:dyDescent="0.2">
      <c r="B346" s="283"/>
      <c r="C346" s="283"/>
      <c r="D346" s="283"/>
      <c r="G346" s="283"/>
      <c r="H346" s="283"/>
    </row>
    <row r="347" spans="2:8" x14ac:dyDescent="0.2">
      <c r="B347" s="283"/>
      <c r="C347" s="283"/>
      <c r="D347" s="283"/>
      <c r="G347" s="283"/>
      <c r="H347" s="283"/>
    </row>
    <row r="348" spans="2:8" x14ac:dyDescent="0.2">
      <c r="B348" s="283"/>
      <c r="C348" s="283"/>
      <c r="D348" s="283"/>
      <c r="G348" s="283"/>
      <c r="H348" s="283"/>
    </row>
    <row r="349" spans="2:8" x14ac:dyDescent="0.2">
      <c r="B349" s="283"/>
      <c r="C349" s="283"/>
      <c r="D349" s="283"/>
      <c r="G349" s="283"/>
      <c r="H349" s="283"/>
    </row>
    <row r="350" spans="2:8" x14ac:dyDescent="0.2">
      <c r="B350" s="283"/>
      <c r="C350" s="283"/>
      <c r="D350" s="283"/>
      <c r="G350" s="283"/>
      <c r="H350" s="283"/>
    </row>
    <row r="351" spans="2:8" x14ac:dyDescent="0.2">
      <c r="B351" s="283"/>
      <c r="C351" s="283"/>
      <c r="D351" s="283"/>
      <c r="G351" s="283"/>
      <c r="H351" s="283"/>
    </row>
    <row r="352" spans="2:8" x14ac:dyDescent="0.2">
      <c r="B352" s="283"/>
      <c r="C352" s="283"/>
      <c r="D352" s="283"/>
      <c r="G352" s="283"/>
      <c r="H352" s="283"/>
    </row>
    <row r="353" spans="2:8" x14ac:dyDescent="0.2">
      <c r="B353" s="283"/>
      <c r="C353" s="283"/>
      <c r="D353" s="283"/>
      <c r="G353" s="283"/>
      <c r="H353" s="283"/>
    </row>
    <row r="354" spans="2:8" x14ac:dyDescent="0.2">
      <c r="B354" s="283"/>
      <c r="C354" s="283"/>
      <c r="D354" s="283"/>
      <c r="G354" s="283"/>
      <c r="H354" s="283"/>
    </row>
    <row r="355" spans="2:8" x14ac:dyDescent="0.2">
      <c r="B355" s="283"/>
      <c r="C355" s="283"/>
      <c r="D355" s="283"/>
      <c r="G355" s="283"/>
      <c r="H355" s="283"/>
    </row>
    <row r="356" spans="2:8" x14ac:dyDescent="0.2">
      <c r="B356" s="283"/>
      <c r="C356" s="283"/>
      <c r="D356" s="283"/>
      <c r="G356" s="283"/>
      <c r="H356" s="283"/>
    </row>
    <row r="357" spans="2:8" x14ac:dyDescent="0.2">
      <c r="B357" s="283"/>
      <c r="C357" s="283"/>
      <c r="D357" s="283"/>
      <c r="G357" s="283"/>
      <c r="H357" s="283"/>
    </row>
    <row r="358" spans="2:8" x14ac:dyDescent="0.2">
      <c r="B358" s="283"/>
      <c r="C358" s="283"/>
      <c r="D358" s="283"/>
      <c r="G358" s="283"/>
      <c r="H358" s="283"/>
    </row>
    <row r="359" spans="2:8" x14ac:dyDescent="0.2">
      <c r="B359" s="283"/>
      <c r="C359" s="283"/>
      <c r="D359" s="283"/>
      <c r="G359" s="283"/>
      <c r="H359" s="283"/>
    </row>
    <row r="360" spans="2:8" x14ac:dyDescent="0.2">
      <c r="B360" s="283"/>
      <c r="G360" s="283"/>
      <c r="H360" s="283"/>
    </row>
    <row r="361" spans="2:8" x14ac:dyDescent="0.2">
      <c r="B361" s="283"/>
      <c r="G361" s="283"/>
      <c r="H361" s="283"/>
    </row>
    <row r="362" spans="2:8" x14ac:dyDescent="0.2">
      <c r="B362" s="283"/>
      <c r="G362" s="283"/>
      <c r="H362" s="283"/>
    </row>
    <row r="363" spans="2:8" x14ac:dyDescent="0.2">
      <c r="B363" s="283"/>
      <c r="G363" s="283"/>
      <c r="H363" s="283"/>
    </row>
    <row r="364" spans="2:8" x14ac:dyDescent="0.2">
      <c r="B364" s="283"/>
      <c r="G364" s="283"/>
      <c r="H364" s="283"/>
    </row>
    <row r="365" spans="2:8" x14ac:dyDescent="0.2">
      <c r="B365" s="283"/>
      <c r="G365" s="283"/>
      <c r="H365" s="283"/>
    </row>
    <row r="366" spans="2:8" x14ac:dyDescent="0.2">
      <c r="B366" s="283"/>
      <c r="G366" s="283"/>
      <c r="H366" s="283"/>
    </row>
    <row r="367" spans="2:8" x14ac:dyDescent="0.2">
      <c r="B367" s="283"/>
      <c r="G367" s="283"/>
      <c r="H367" s="283"/>
    </row>
    <row r="368" spans="2:8" x14ac:dyDescent="0.2">
      <c r="B368" s="283"/>
      <c r="G368" s="283"/>
      <c r="H368" s="283"/>
    </row>
    <row r="369" spans="2:8" x14ac:dyDescent="0.2">
      <c r="B369" s="283"/>
      <c r="G369" s="283"/>
      <c r="H369" s="283"/>
    </row>
    <row r="370" spans="2:8" x14ac:dyDescent="0.2">
      <c r="B370" s="283"/>
      <c r="G370" s="283"/>
      <c r="H370" s="283"/>
    </row>
    <row r="371" spans="2:8" x14ac:dyDescent="0.2">
      <c r="B371" s="283"/>
      <c r="G371" s="283"/>
      <c r="H371" s="283"/>
    </row>
    <row r="372" spans="2:8" x14ac:dyDescent="0.2">
      <c r="B372" s="283"/>
      <c r="G372" s="283"/>
      <c r="H372" s="283"/>
    </row>
    <row r="373" spans="2:8" x14ac:dyDescent="0.2">
      <c r="B373" s="283"/>
      <c r="G373" s="283"/>
      <c r="H373" s="283"/>
    </row>
    <row r="374" spans="2:8" x14ac:dyDescent="0.2">
      <c r="B374" s="283"/>
      <c r="G374" s="283"/>
      <c r="H374" s="283"/>
    </row>
    <row r="375" spans="2:8" x14ac:dyDescent="0.2">
      <c r="B375" s="283"/>
      <c r="G375" s="283"/>
      <c r="H375" s="283"/>
    </row>
    <row r="376" spans="2:8" x14ac:dyDescent="0.2">
      <c r="B376" s="283"/>
      <c r="G376" s="283"/>
      <c r="H376" s="283"/>
    </row>
    <row r="377" spans="2:8" x14ac:dyDescent="0.2">
      <c r="B377" s="283"/>
      <c r="G377" s="283"/>
      <c r="H377" s="283"/>
    </row>
    <row r="378" spans="2:8" x14ac:dyDescent="0.2">
      <c r="B378" s="283"/>
      <c r="G378" s="283"/>
      <c r="H378" s="283"/>
    </row>
    <row r="379" spans="2:8" x14ac:dyDescent="0.2">
      <c r="B379" s="283"/>
      <c r="G379" s="283"/>
      <c r="H379" s="283"/>
    </row>
  </sheetData>
  <mergeCells count="4">
    <mergeCell ref="C120:E120"/>
    <mergeCell ref="C123:E123"/>
    <mergeCell ref="C133:E133"/>
    <mergeCell ref="C136:E136"/>
  </mergeCells>
  <conditionalFormatting sqref="F121">
    <cfRule type="cellIs" dxfId="1" priority="2" stopIfTrue="1" operator="greaterThan">
      <formula>0.4</formula>
    </cfRule>
  </conditionalFormatting>
  <conditionalFormatting sqref="F134">
    <cfRule type="cellIs" dxfId="0" priority="1" stopIfTrue="1" operator="greaterThan">
      <formula>0.3</formula>
    </cfRule>
  </conditionalFormatting>
  <pageMargins left="0.75" right="0.75" top="1" bottom="1" header="0.5" footer="0.5"/>
  <pageSetup orientation="portrait"/>
  <headerFooter alignWithMargins="0">
    <oddHeader>&amp;A</oddHeader>
    <oddFooter>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0"/>
  <sheetViews>
    <sheetView workbookViewId="0">
      <selection activeCell="J1" sqref="J1"/>
    </sheetView>
  </sheetViews>
  <sheetFormatPr defaultColWidth="8.85546875" defaultRowHeight="12.75" x14ac:dyDescent="0.2"/>
  <cols>
    <col min="1" max="16384" width="8.85546875" style="268"/>
  </cols>
  <sheetData>
    <row r="1" spans="1:25" x14ac:dyDescent="0.2">
      <c r="A1" s="61" t="s">
        <v>123</v>
      </c>
      <c r="B1" s="61" t="s">
        <v>124</v>
      </c>
      <c r="C1" s="61" t="s">
        <v>28</v>
      </c>
      <c r="D1" s="61" t="s">
        <v>125</v>
      </c>
      <c r="E1" s="61" t="s">
        <v>126</v>
      </c>
      <c r="F1" s="61" t="s">
        <v>127</v>
      </c>
      <c r="G1" s="61" t="s">
        <v>128</v>
      </c>
      <c r="H1" s="61" t="s">
        <v>129</v>
      </c>
      <c r="I1" s="61" t="s">
        <v>130</v>
      </c>
      <c r="J1" s="61" t="s">
        <v>131</v>
      </c>
      <c r="K1" s="61" t="s">
        <v>132</v>
      </c>
      <c r="L1" s="61" t="s">
        <v>133</v>
      </c>
      <c r="M1" s="61" t="s">
        <v>134</v>
      </c>
      <c r="N1" s="61" t="s">
        <v>135</v>
      </c>
      <c r="O1" s="61" t="s">
        <v>136</v>
      </c>
      <c r="P1" s="61" t="s">
        <v>137</v>
      </c>
      <c r="Q1" s="61" t="s">
        <v>138</v>
      </c>
      <c r="R1" s="61" t="s">
        <v>139</v>
      </c>
      <c r="S1" s="61" t="s">
        <v>140</v>
      </c>
      <c r="T1" s="61" t="s">
        <v>141</v>
      </c>
      <c r="U1" s="61" t="s">
        <v>142</v>
      </c>
      <c r="V1" s="61" t="s">
        <v>143</v>
      </c>
      <c r="W1" s="61" t="s">
        <v>144</v>
      </c>
      <c r="X1" s="61" t="s">
        <v>145</v>
      </c>
      <c r="Y1" s="61" t="s">
        <v>146</v>
      </c>
    </row>
    <row r="2" spans="1:25" x14ac:dyDescent="0.2">
      <c r="A2" s="61" t="s">
        <v>147</v>
      </c>
      <c r="B2" s="61">
        <v>1</v>
      </c>
      <c r="C2" s="61" t="s">
        <v>148</v>
      </c>
      <c r="D2" s="61" t="s">
        <v>149</v>
      </c>
      <c r="E2" s="61" t="s">
        <v>150</v>
      </c>
      <c r="F2" s="61">
        <v>0.39150000000000001</v>
      </c>
      <c r="G2" s="61">
        <v>1</v>
      </c>
      <c r="H2" s="61">
        <v>4011</v>
      </c>
      <c r="I2" s="61">
        <v>4.0000000000000001E-3</v>
      </c>
      <c r="L2" s="61">
        <v>22.742222399999999</v>
      </c>
      <c r="M2" s="61">
        <v>79.099000000000004</v>
      </c>
      <c r="N2" s="61">
        <v>78.498000000000005</v>
      </c>
      <c r="O2" s="61" t="s">
        <v>151</v>
      </c>
      <c r="P2" s="61" t="s">
        <v>152</v>
      </c>
      <c r="Q2" s="61" t="s">
        <v>153</v>
      </c>
      <c r="W2" s="61">
        <v>0.36647400000000002</v>
      </c>
      <c r="Y2" s="61">
        <v>0.72264899999999999</v>
      </c>
    </row>
    <row r="3" spans="1:25" x14ac:dyDescent="0.2">
      <c r="A3" s="61" t="s">
        <v>147</v>
      </c>
      <c r="B3" s="61">
        <v>1</v>
      </c>
      <c r="C3" s="61" t="s">
        <v>148</v>
      </c>
      <c r="D3" s="61" t="s">
        <v>149</v>
      </c>
      <c r="E3" s="61" t="s">
        <v>150</v>
      </c>
      <c r="F3" s="61">
        <v>0.39150000000000001</v>
      </c>
      <c r="G3" s="61">
        <v>2</v>
      </c>
      <c r="H3" s="61">
        <v>4009</v>
      </c>
      <c r="I3" s="61">
        <v>0</v>
      </c>
      <c r="L3" s="61">
        <v>22.729656899999998</v>
      </c>
      <c r="M3" s="61">
        <v>79.055000000000007</v>
      </c>
      <c r="N3" s="61">
        <v>78.453999999999994</v>
      </c>
      <c r="O3" s="61" t="s">
        <v>154</v>
      </c>
      <c r="P3" s="61" t="s">
        <v>155</v>
      </c>
      <c r="Q3" s="61" t="s">
        <v>156</v>
      </c>
      <c r="W3" s="61">
        <v>0.36647200000000002</v>
      </c>
      <c r="Y3" s="61">
        <v>0.72264609999999996</v>
      </c>
    </row>
    <row r="4" spans="1:25" x14ac:dyDescent="0.2">
      <c r="A4" s="61" t="s">
        <v>147</v>
      </c>
      <c r="B4" s="61">
        <v>1</v>
      </c>
      <c r="C4" s="61" t="s">
        <v>148</v>
      </c>
      <c r="D4" s="61" t="s">
        <v>149</v>
      </c>
      <c r="E4" s="61" t="s">
        <v>150</v>
      </c>
      <c r="F4" s="61">
        <v>0.39150000000000001</v>
      </c>
      <c r="G4" s="61">
        <v>3</v>
      </c>
      <c r="H4" s="61">
        <v>1429</v>
      </c>
      <c r="I4" s="61">
        <v>-3.9209999999999998</v>
      </c>
      <c r="L4" s="61">
        <v>9.5352587999999994</v>
      </c>
      <c r="M4" s="61">
        <v>33.164000000000001</v>
      </c>
      <c r="N4" s="61">
        <v>32.914000000000001</v>
      </c>
      <c r="O4" s="61" t="s">
        <v>154</v>
      </c>
      <c r="P4" s="61" t="s">
        <v>155</v>
      </c>
      <c r="Q4" s="61" t="s">
        <v>157</v>
      </c>
      <c r="W4" s="61">
        <v>0.36503999999999998</v>
      </c>
      <c r="Y4" s="61">
        <v>0.71981229999999996</v>
      </c>
    </row>
    <row r="5" spans="1:25" x14ac:dyDescent="0.2">
      <c r="A5" s="61" t="s">
        <v>147</v>
      </c>
      <c r="B5" s="61">
        <v>1</v>
      </c>
      <c r="C5" s="61" t="s">
        <v>148</v>
      </c>
      <c r="D5" s="61" t="s">
        <v>149</v>
      </c>
      <c r="E5" s="61" t="s">
        <v>150</v>
      </c>
      <c r="F5" s="61">
        <v>0.39150000000000001</v>
      </c>
      <c r="G5" s="61">
        <v>4</v>
      </c>
      <c r="J5" s="61">
        <v>1144</v>
      </c>
      <c r="K5" s="61">
        <v>-13.897</v>
      </c>
      <c r="L5" s="61">
        <v>37.040447800000003</v>
      </c>
      <c r="M5" s="61">
        <v>26.891999999999999</v>
      </c>
      <c r="R5" s="61">
        <v>26.474</v>
      </c>
      <c r="S5" s="61" t="s">
        <v>158</v>
      </c>
      <c r="T5" s="61" t="s">
        <v>159</v>
      </c>
      <c r="U5" s="61" t="s">
        <v>160</v>
      </c>
      <c r="V5" s="61">
        <v>1.0904609999999999</v>
      </c>
      <c r="X5" s="61">
        <v>1.1529887999999999</v>
      </c>
    </row>
    <row r="6" spans="1:25" x14ac:dyDescent="0.2">
      <c r="A6" s="61" t="s">
        <v>147</v>
      </c>
      <c r="B6" s="61">
        <v>1</v>
      </c>
      <c r="C6" s="61" t="s">
        <v>148</v>
      </c>
      <c r="D6" s="61" t="s">
        <v>149</v>
      </c>
      <c r="E6" s="61" t="s">
        <v>150</v>
      </c>
      <c r="F6" s="61">
        <v>0.39150000000000001</v>
      </c>
      <c r="G6" s="61">
        <v>5</v>
      </c>
      <c r="J6" s="61">
        <v>4329</v>
      </c>
      <c r="K6" s="61">
        <v>0</v>
      </c>
      <c r="L6" s="61">
        <v>116.94425409999999</v>
      </c>
      <c r="M6" s="61">
        <v>84.903999999999996</v>
      </c>
      <c r="R6" s="61">
        <v>83.575000000000003</v>
      </c>
      <c r="S6" s="61" t="s">
        <v>161</v>
      </c>
      <c r="T6" s="61" t="s">
        <v>162</v>
      </c>
      <c r="U6" s="61" t="s">
        <v>163</v>
      </c>
      <c r="V6" s="61">
        <v>1.1056589999999999</v>
      </c>
      <c r="X6" s="61">
        <v>1.1678208999999999</v>
      </c>
    </row>
    <row r="7" spans="1:25" x14ac:dyDescent="0.2">
      <c r="A7" s="61" t="s">
        <v>164</v>
      </c>
      <c r="B7" s="61">
        <v>2</v>
      </c>
      <c r="C7" s="61" t="s">
        <v>165</v>
      </c>
      <c r="D7" s="61" t="s">
        <v>149</v>
      </c>
      <c r="E7" s="61" t="s">
        <v>166</v>
      </c>
      <c r="F7" s="61">
        <v>0.70389999999999997</v>
      </c>
      <c r="G7" s="61">
        <v>1</v>
      </c>
      <c r="H7" s="61">
        <v>4000</v>
      </c>
      <c r="I7" s="61">
        <v>-8.9999999999999993E-3</v>
      </c>
      <c r="L7" s="61">
        <v>12.621804600000001</v>
      </c>
      <c r="M7" s="61">
        <v>78.929000000000002</v>
      </c>
      <c r="N7" s="61">
        <v>78.328000000000003</v>
      </c>
      <c r="O7" s="61" t="s">
        <v>167</v>
      </c>
      <c r="P7" s="61" t="s">
        <v>168</v>
      </c>
      <c r="Q7" s="61" t="s">
        <v>169</v>
      </c>
      <c r="W7" s="61">
        <v>0.36646899999999999</v>
      </c>
      <c r="Y7" s="61">
        <v>0.72303070000000003</v>
      </c>
    </row>
    <row r="8" spans="1:25" x14ac:dyDescent="0.2">
      <c r="A8" s="61" t="s">
        <v>164</v>
      </c>
      <c r="B8" s="61">
        <v>2</v>
      </c>
      <c r="C8" s="61" t="s">
        <v>165</v>
      </c>
      <c r="D8" s="61" t="s">
        <v>149</v>
      </c>
      <c r="E8" s="61" t="s">
        <v>166</v>
      </c>
      <c r="F8" s="61">
        <v>0.70389999999999997</v>
      </c>
      <c r="G8" s="61">
        <v>2</v>
      </c>
      <c r="H8" s="61">
        <v>4000</v>
      </c>
      <c r="I8" s="61">
        <v>0</v>
      </c>
      <c r="L8" s="61">
        <v>12.6237014</v>
      </c>
      <c r="M8" s="61">
        <v>78.941000000000003</v>
      </c>
      <c r="N8" s="61">
        <v>78.34</v>
      </c>
      <c r="O8" s="61" t="s">
        <v>170</v>
      </c>
      <c r="P8" s="61" t="s">
        <v>171</v>
      </c>
      <c r="Q8" s="61" t="s">
        <v>172</v>
      </c>
      <c r="W8" s="61">
        <v>0.36647200000000002</v>
      </c>
      <c r="Y8" s="61">
        <v>0.72303729999999999</v>
      </c>
    </row>
    <row r="9" spans="1:25" x14ac:dyDescent="0.2">
      <c r="A9" s="61" t="s">
        <v>164</v>
      </c>
      <c r="B9" s="61">
        <v>2</v>
      </c>
      <c r="C9" s="61" t="s">
        <v>165</v>
      </c>
      <c r="D9" s="61" t="s">
        <v>149</v>
      </c>
      <c r="E9" s="61" t="s">
        <v>166</v>
      </c>
      <c r="F9" s="61">
        <v>0.70389999999999997</v>
      </c>
      <c r="G9" s="61">
        <v>3</v>
      </c>
      <c r="H9" s="61">
        <v>2619</v>
      </c>
      <c r="I9" s="61">
        <v>-4.2080000000000002</v>
      </c>
      <c r="L9" s="61">
        <v>9.5328195999999998</v>
      </c>
      <c r="M9" s="61">
        <v>59.613</v>
      </c>
      <c r="N9" s="61">
        <v>59.158999999999999</v>
      </c>
      <c r="O9" s="61" t="s">
        <v>173</v>
      </c>
      <c r="P9" s="61" t="s">
        <v>174</v>
      </c>
      <c r="Q9" s="61" t="s">
        <v>175</v>
      </c>
      <c r="W9" s="61">
        <v>0.36493500000000001</v>
      </c>
      <c r="Y9" s="61">
        <v>0.71999449999999998</v>
      </c>
    </row>
    <row r="10" spans="1:25" x14ac:dyDescent="0.2">
      <c r="A10" s="61" t="s">
        <v>164</v>
      </c>
      <c r="B10" s="61">
        <v>2</v>
      </c>
      <c r="C10" s="61" t="s">
        <v>165</v>
      </c>
      <c r="D10" s="61" t="s">
        <v>149</v>
      </c>
      <c r="E10" s="61" t="s">
        <v>166</v>
      </c>
      <c r="F10" s="61">
        <v>0.70389999999999997</v>
      </c>
      <c r="G10" s="61">
        <v>4</v>
      </c>
      <c r="J10" s="61">
        <v>2160</v>
      </c>
      <c r="K10" s="61">
        <v>-13.997999999999999</v>
      </c>
      <c r="L10" s="61">
        <v>39.688983399999998</v>
      </c>
      <c r="M10" s="61">
        <v>51.808</v>
      </c>
      <c r="R10" s="61">
        <v>51.003</v>
      </c>
      <c r="S10" s="61" t="s">
        <v>176</v>
      </c>
      <c r="T10" s="61" t="s">
        <v>177</v>
      </c>
      <c r="U10" s="61" t="s">
        <v>162</v>
      </c>
      <c r="V10" s="61">
        <v>1.0903499999999999</v>
      </c>
      <c r="X10" s="61">
        <v>1.1527232000000001</v>
      </c>
    </row>
    <row r="11" spans="1:25" x14ac:dyDescent="0.2">
      <c r="A11" s="61" t="s">
        <v>164</v>
      </c>
      <c r="B11" s="61">
        <v>2</v>
      </c>
      <c r="C11" s="61" t="s">
        <v>165</v>
      </c>
      <c r="D11" s="61" t="s">
        <v>149</v>
      </c>
      <c r="E11" s="61" t="s">
        <v>166</v>
      </c>
      <c r="F11" s="61">
        <v>0.70389999999999997</v>
      </c>
      <c r="G11" s="61">
        <v>5</v>
      </c>
      <c r="J11" s="61">
        <v>4326</v>
      </c>
      <c r="K11" s="61">
        <v>0</v>
      </c>
      <c r="L11" s="61">
        <v>65.220277199999998</v>
      </c>
      <c r="M11" s="61">
        <v>85.135999999999996</v>
      </c>
      <c r="R11" s="61">
        <v>83.804000000000002</v>
      </c>
      <c r="S11" s="61" t="s">
        <v>178</v>
      </c>
      <c r="T11" s="61" t="s">
        <v>179</v>
      </c>
      <c r="U11" s="61" t="s">
        <v>180</v>
      </c>
      <c r="V11" s="61">
        <v>1.1056589999999999</v>
      </c>
      <c r="X11" s="61">
        <v>1.1675728999999999</v>
      </c>
    </row>
    <row r="12" spans="1:25" x14ac:dyDescent="0.2">
      <c r="A12" s="61" t="s">
        <v>181</v>
      </c>
      <c r="B12" s="61">
        <v>3</v>
      </c>
      <c r="E12" s="61" t="s">
        <v>182</v>
      </c>
      <c r="G12" s="61">
        <v>1</v>
      </c>
      <c r="H12" s="61">
        <v>3996</v>
      </c>
      <c r="I12" s="61">
        <v>0</v>
      </c>
      <c r="L12" s="61">
        <v>0</v>
      </c>
      <c r="M12" s="61">
        <v>78.823999999999998</v>
      </c>
      <c r="N12" s="61">
        <v>78.224000000000004</v>
      </c>
      <c r="O12" s="61" t="s">
        <v>183</v>
      </c>
      <c r="P12" s="61" t="s">
        <v>184</v>
      </c>
      <c r="Q12" s="61" t="s">
        <v>172</v>
      </c>
      <c r="W12" s="61">
        <v>0.36647200000000002</v>
      </c>
      <c r="Y12" s="61">
        <v>0.72231279999999998</v>
      </c>
    </row>
    <row r="13" spans="1:25" x14ac:dyDescent="0.2">
      <c r="A13" s="61" t="s">
        <v>181</v>
      </c>
      <c r="B13" s="61">
        <v>3</v>
      </c>
      <c r="E13" s="61" t="s">
        <v>182</v>
      </c>
      <c r="G13" s="61">
        <v>2</v>
      </c>
      <c r="H13" s="61">
        <v>4001</v>
      </c>
      <c r="I13" s="61">
        <v>4.1000000000000002E-2</v>
      </c>
      <c r="L13" s="61">
        <v>0</v>
      </c>
      <c r="M13" s="61">
        <v>78.834999999999994</v>
      </c>
      <c r="N13" s="61">
        <v>78.234999999999999</v>
      </c>
      <c r="O13" s="61" t="s">
        <v>167</v>
      </c>
      <c r="P13" s="61" t="s">
        <v>185</v>
      </c>
      <c r="Q13" s="61" t="s">
        <v>186</v>
      </c>
      <c r="W13" s="61">
        <v>0.36648700000000001</v>
      </c>
      <c r="Y13" s="61">
        <v>0.72234240000000005</v>
      </c>
    </row>
    <row r="14" spans="1:25" x14ac:dyDescent="0.2">
      <c r="A14" s="61" t="s">
        <v>181</v>
      </c>
      <c r="B14" s="61">
        <v>3</v>
      </c>
      <c r="E14" s="61" t="s">
        <v>182</v>
      </c>
      <c r="G14" s="61">
        <v>3</v>
      </c>
      <c r="J14" s="61">
        <v>4317</v>
      </c>
      <c r="K14" s="61">
        <v>0.28199999999999997</v>
      </c>
      <c r="L14" s="61">
        <v>0</v>
      </c>
      <c r="M14" s="61">
        <v>84.635000000000005</v>
      </c>
      <c r="R14" s="61">
        <v>83.311000000000007</v>
      </c>
      <c r="S14" s="61" t="s">
        <v>187</v>
      </c>
      <c r="T14" s="61" t="s">
        <v>188</v>
      </c>
      <c r="U14" s="61" t="s">
        <v>189</v>
      </c>
      <c r="V14" s="61">
        <v>1.1059669999999999</v>
      </c>
      <c r="X14" s="61">
        <v>1.1677588000000001</v>
      </c>
    </row>
    <row r="15" spans="1:25" x14ac:dyDescent="0.2">
      <c r="A15" s="61" t="s">
        <v>181</v>
      </c>
      <c r="B15" s="61">
        <v>3</v>
      </c>
      <c r="E15" s="61" t="s">
        <v>182</v>
      </c>
      <c r="G15" s="61">
        <v>4</v>
      </c>
      <c r="J15" s="61">
        <v>4318</v>
      </c>
      <c r="K15" s="61">
        <v>0</v>
      </c>
      <c r="L15" s="61">
        <v>0</v>
      </c>
      <c r="M15" s="61">
        <v>84.947000000000003</v>
      </c>
      <c r="R15" s="61">
        <v>83.617999999999995</v>
      </c>
      <c r="S15" s="61" t="s">
        <v>190</v>
      </c>
      <c r="T15" s="61" t="s">
        <v>191</v>
      </c>
      <c r="U15" s="61" t="s">
        <v>192</v>
      </c>
      <c r="V15" s="61">
        <v>1.1056589999999999</v>
      </c>
      <c r="X15" s="61">
        <v>1.1674449</v>
      </c>
    </row>
    <row r="16" spans="1:25" x14ac:dyDescent="0.2">
      <c r="A16" s="61" t="s">
        <v>193</v>
      </c>
      <c r="B16" s="61">
        <v>4</v>
      </c>
      <c r="G16" s="61">
        <v>1</v>
      </c>
      <c r="H16" s="61">
        <v>3990</v>
      </c>
      <c r="I16" s="61">
        <v>0</v>
      </c>
      <c r="L16" s="61">
        <v>0</v>
      </c>
      <c r="M16" s="61">
        <v>78.72</v>
      </c>
      <c r="N16" s="61">
        <v>78.117999999999995</v>
      </c>
      <c r="O16" s="61" t="s">
        <v>194</v>
      </c>
      <c r="P16" s="61" t="s">
        <v>195</v>
      </c>
      <c r="Q16" s="61" t="s">
        <v>196</v>
      </c>
      <c r="W16" s="61">
        <v>0.36647200000000002</v>
      </c>
      <c r="Y16" s="61">
        <v>0.72287760000000001</v>
      </c>
    </row>
    <row r="17" spans="1:25" x14ac:dyDescent="0.2">
      <c r="A17" s="61" t="s">
        <v>193</v>
      </c>
      <c r="B17" s="61">
        <v>4</v>
      </c>
      <c r="G17" s="61">
        <v>2</v>
      </c>
      <c r="H17" s="61">
        <v>3993</v>
      </c>
      <c r="I17" s="61">
        <v>0.02</v>
      </c>
      <c r="L17" s="61">
        <v>0</v>
      </c>
      <c r="M17" s="61">
        <v>78.789000000000001</v>
      </c>
      <c r="N17" s="61">
        <v>78.188000000000002</v>
      </c>
      <c r="O17" s="61" t="s">
        <v>197</v>
      </c>
      <c r="P17" s="61" t="s">
        <v>198</v>
      </c>
      <c r="Q17" s="61" t="s">
        <v>199</v>
      </c>
      <c r="W17" s="61">
        <v>0.366479</v>
      </c>
      <c r="Y17" s="61">
        <v>0.72289190000000003</v>
      </c>
    </row>
    <row r="18" spans="1:25" x14ac:dyDescent="0.2">
      <c r="A18" s="61" t="s">
        <v>193</v>
      </c>
      <c r="B18" s="61">
        <v>4</v>
      </c>
      <c r="G18" s="61">
        <v>3</v>
      </c>
      <c r="J18" s="61">
        <v>4308</v>
      </c>
      <c r="K18" s="61">
        <v>0.255</v>
      </c>
      <c r="L18" s="61">
        <v>0</v>
      </c>
      <c r="M18" s="61">
        <v>84.551000000000002</v>
      </c>
      <c r="R18" s="61">
        <v>83.227999999999994</v>
      </c>
      <c r="S18" s="61" t="s">
        <v>200</v>
      </c>
      <c r="T18" s="61" t="s">
        <v>201</v>
      </c>
      <c r="U18" s="61" t="s">
        <v>202</v>
      </c>
      <c r="V18" s="61">
        <v>1.1059380000000001</v>
      </c>
      <c r="X18" s="61">
        <v>1.1677458999999999</v>
      </c>
    </row>
    <row r="19" spans="1:25" x14ac:dyDescent="0.2">
      <c r="A19" s="61" t="s">
        <v>193</v>
      </c>
      <c r="B19" s="61">
        <v>4</v>
      </c>
      <c r="G19" s="61">
        <v>4</v>
      </c>
      <c r="J19" s="61">
        <v>4312</v>
      </c>
      <c r="K19" s="61">
        <v>0</v>
      </c>
      <c r="L19" s="61">
        <v>0</v>
      </c>
      <c r="M19" s="61">
        <v>84.947000000000003</v>
      </c>
      <c r="R19" s="61">
        <v>83.617999999999995</v>
      </c>
      <c r="S19" s="61" t="s">
        <v>190</v>
      </c>
      <c r="T19" s="61" t="s">
        <v>191</v>
      </c>
      <c r="U19" s="61" t="s">
        <v>192</v>
      </c>
      <c r="V19" s="61">
        <v>1.1056589999999999</v>
      </c>
      <c r="X19" s="61">
        <v>1.1674623</v>
      </c>
    </row>
    <row r="20" spans="1:25" x14ac:dyDescent="0.2">
      <c r="A20" s="61" t="s">
        <v>203</v>
      </c>
      <c r="B20" s="61">
        <v>5</v>
      </c>
      <c r="G20" s="61">
        <v>1</v>
      </c>
      <c r="H20" s="61">
        <v>3988</v>
      </c>
      <c r="I20" s="61">
        <v>0</v>
      </c>
      <c r="L20" s="61">
        <v>0</v>
      </c>
      <c r="M20" s="61">
        <v>78.691000000000003</v>
      </c>
      <c r="N20" s="61">
        <v>78.09</v>
      </c>
      <c r="O20" s="61" t="s">
        <v>204</v>
      </c>
      <c r="P20" s="61" t="s">
        <v>205</v>
      </c>
      <c r="Q20" s="61" t="s">
        <v>206</v>
      </c>
      <c r="W20" s="61">
        <v>0.36647200000000002</v>
      </c>
      <c r="Y20" s="61">
        <v>0.72276589999999996</v>
      </c>
    </row>
    <row r="21" spans="1:25" x14ac:dyDescent="0.2">
      <c r="A21" s="61" t="s">
        <v>203</v>
      </c>
      <c r="B21" s="61">
        <v>5</v>
      </c>
      <c r="G21" s="61">
        <v>2</v>
      </c>
      <c r="H21" s="61">
        <v>3987</v>
      </c>
      <c r="I21" s="61">
        <v>6.2E-2</v>
      </c>
      <c r="L21" s="61">
        <v>0</v>
      </c>
      <c r="M21" s="61">
        <v>78.661000000000001</v>
      </c>
      <c r="N21" s="61">
        <v>78.061000000000007</v>
      </c>
      <c r="O21" s="61" t="s">
        <v>207</v>
      </c>
      <c r="P21" s="61" t="s">
        <v>208</v>
      </c>
      <c r="Q21" s="61" t="s">
        <v>209</v>
      </c>
      <c r="W21" s="61">
        <v>0.36649500000000002</v>
      </c>
      <c r="Y21" s="61">
        <v>0.72281050000000002</v>
      </c>
    </row>
    <row r="22" spans="1:25" x14ac:dyDescent="0.2">
      <c r="A22" s="61" t="s">
        <v>203</v>
      </c>
      <c r="B22" s="61">
        <v>5</v>
      </c>
      <c r="G22" s="61">
        <v>3</v>
      </c>
      <c r="J22" s="61">
        <v>4310</v>
      </c>
      <c r="K22" s="61">
        <v>0.186</v>
      </c>
      <c r="L22" s="61">
        <v>0</v>
      </c>
      <c r="M22" s="61">
        <v>84.563000000000002</v>
      </c>
      <c r="R22" s="61">
        <v>83.239000000000004</v>
      </c>
      <c r="S22" s="61" t="s">
        <v>200</v>
      </c>
      <c r="T22" s="61" t="s">
        <v>201</v>
      </c>
      <c r="U22" s="61" t="s">
        <v>202</v>
      </c>
      <c r="V22" s="61">
        <v>1.1058619999999999</v>
      </c>
      <c r="X22" s="61">
        <v>1.1676717999999999</v>
      </c>
    </row>
    <row r="23" spans="1:25" x14ac:dyDescent="0.2">
      <c r="A23" s="61" t="s">
        <v>203</v>
      </c>
      <c r="B23" s="61">
        <v>5</v>
      </c>
      <c r="G23" s="61">
        <v>4</v>
      </c>
      <c r="J23" s="61">
        <v>4310</v>
      </c>
      <c r="K23" s="61">
        <v>0</v>
      </c>
      <c r="L23" s="61">
        <v>0</v>
      </c>
      <c r="M23" s="61">
        <v>84.856999999999999</v>
      </c>
      <c r="R23" s="61">
        <v>83.528999999999996</v>
      </c>
      <c r="S23" s="61" t="s">
        <v>190</v>
      </c>
      <c r="T23" s="61" t="s">
        <v>210</v>
      </c>
      <c r="U23" s="61" t="s">
        <v>192</v>
      </c>
      <c r="V23" s="61">
        <v>1.1056589999999999</v>
      </c>
      <c r="X23" s="61">
        <v>1.1674685</v>
      </c>
    </row>
    <row r="24" spans="1:25" x14ac:dyDescent="0.2">
      <c r="A24" s="61" t="s">
        <v>211</v>
      </c>
      <c r="B24" s="61">
        <v>6</v>
      </c>
      <c r="C24" s="61" t="s">
        <v>212</v>
      </c>
      <c r="D24" s="61" t="s">
        <v>149</v>
      </c>
      <c r="E24" s="61" t="s">
        <v>213</v>
      </c>
      <c r="F24" s="61">
        <v>1.0124</v>
      </c>
      <c r="G24" s="61">
        <v>1</v>
      </c>
      <c r="H24" s="61">
        <v>3982</v>
      </c>
      <c r="I24" s="61">
        <v>1.7000000000000001E-2</v>
      </c>
      <c r="M24" s="61">
        <v>78.575999999999993</v>
      </c>
      <c r="N24" s="61">
        <v>77.975999999999999</v>
      </c>
      <c r="O24" s="61" t="s">
        <v>214</v>
      </c>
      <c r="P24" s="61" t="s">
        <v>215</v>
      </c>
      <c r="Q24" s="61" t="s">
        <v>216</v>
      </c>
      <c r="W24" s="61">
        <v>0.36647800000000003</v>
      </c>
      <c r="Y24" s="61">
        <v>0.72276830000000003</v>
      </c>
    </row>
    <row r="25" spans="1:25" x14ac:dyDescent="0.2">
      <c r="A25" s="61" t="s">
        <v>211</v>
      </c>
      <c r="B25" s="61">
        <v>6</v>
      </c>
      <c r="C25" s="61" t="s">
        <v>212</v>
      </c>
      <c r="D25" s="61" t="s">
        <v>149</v>
      </c>
      <c r="E25" s="61" t="s">
        <v>213</v>
      </c>
      <c r="F25" s="61">
        <v>1.0124</v>
      </c>
      <c r="G25" s="61">
        <v>2</v>
      </c>
      <c r="H25" s="61">
        <v>3983</v>
      </c>
      <c r="I25" s="61">
        <v>0</v>
      </c>
      <c r="M25" s="61">
        <v>78.552999999999997</v>
      </c>
      <c r="N25" s="61">
        <v>77.953000000000003</v>
      </c>
      <c r="O25" s="61" t="s">
        <v>183</v>
      </c>
      <c r="P25" s="61" t="s">
        <v>208</v>
      </c>
      <c r="Q25" s="61" t="s">
        <v>217</v>
      </c>
      <c r="W25" s="61">
        <v>0.36647200000000002</v>
      </c>
      <c r="Y25" s="61">
        <v>0.72275579999999995</v>
      </c>
    </row>
    <row r="26" spans="1:25" x14ac:dyDescent="0.2">
      <c r="A26" s="61" t="s">
        <v>211</v>
      </c>
      <c r="B26" s="61">
        <v>6</v>
      </c>
      <c r="C26" s="61" t="s">
        <v>212</v>
      </c>
      <c r="D26" s="61" t="s">
        <v>149</v>
      </c>
      <c r="E26" s="61" t="s">
        <v>213</v>
      </c>
      <c r="F26" s="61">
        <v>1.0124</v>
      </c>
      <c r="G26" s="61">
        <v>3</v>
      </c>
      <c r="H26" s="61">
        <v>3794</v>
      </c>
      <c r="I26" s="61">
        <v>-4.0880000000000001</v>
      </c>
      <c r="L26" s="61">
        <v>9.52</v>
      </c>
      <c r="M26" s="61">
        <v>85.545000000000002</v>
      </c>
      <c r="N26" s="61">
        <v>84.89</v>
      </c>
      <c r="O26" s="61" t="s">
        <v>197</v>
      </c>
      <c r="P26" s="61" t="s">
        <v>218</v>
      </c>
      <c r="Q26" s="61" t="s">
        <v>219</v>
      </c>
      <c r="W26" s="61">
        <v>0.364979</v>
      </c>
      <c r="Y26" s="61">
        <v>0.71980080000000002</v>
      </c>
    </row>
    <row r="27" spans="1:25" x14ac:dyDescent="0.2">
      <c r="A27" s="61" t="s">
        <v>211</v>
      </c>
      <c r="B27" s="61">
        <v>6</v>
      </c>
      <c r="C27" s="61" t="s">
        <v>212</v>
      </c>
      <c r="D27" s="61" t="s">
        <v>149</v>
      </c>
      <c r="E27" s="61" t="s">
        <v>213</v>
      </c>
      <c r="F27" s="61">
        <v>1.0124</v>
      </c>
      <c r="G27" s="61">
        <v>4</v>
      </c>
      <c r="J27" s="61">
        <v>3101</v>
      </c>
      <c r="K27" s="61">
        <v>-14.131</v>
      </c>
      <c r="L27" s="61">
        <v>40.81</v>
      </c>
      <c r="M27" s="61">
        <v>75.542000000000002</v>
      </c>
      <c r="R27" s="61">
        <v>74.369</v>
      </c>
      <c r="S27" s="61" t="s">
        <v>220</v>
      </c>
      <c r="T27" s="61" t="s">
        <v>221</v>
      </c>
      <c r="U27" s="61" t="s">
        <v>222</v>
      </c>
      <c r="V27" s="61">
        <v>1.0902050000000001</v>
      </c>
      <c r="X27" s="61">
        <v>1.1522413</v>
      </c>
    </row>
    <row r="28" spans="1:25" x14ac:dyDescent="0.2">
      <c r="A28" s="61" t="s">
        <v>211</v>
      </c>
      <c r="B28" s="61">
        <v>6</v>
      </c>
      <c r="C28" s="61" t="s">
        <v>212</v>
      </c>
      <c r="D28" s="61" t="s">
        <v>149</v>
      </c>
      <c r="E28" s="61" t="s">
        <v>213</v>
      </c>
      <c r="F28" s="61">
        <v>1.0124</v>
      </c>
      <c r="G28" s="61">
        <v>5</v>
      </c>
      <c r="J28" s="61">
        <v>4301</v>
      </c>
      <c r="K28" s="61">
        <v>0</v>
      </c>
      <c r="M28" s="61">
        <v>84.822999999999993</v>
      </c>
      <c r="R28" s="61">
        <v>83.495999999999995</v>
      </c>
      <c r="S28" s="61" t="s">
        <v>190</v>
      </c>
      <c r="T28" s="61" t="s">
        <v>210</v>
      </c>
      <c r="U28" s="61" t="s">
        <v>192</v>
      </c>
      <c r="V28" s="61">
        <v>1.1056589999999999</v>
      </c>
      <c r="X28" s="61">
        <v>1.1672631</v>
      </c>
    </row>
    <row r="29" spans="1:25" x14ac:dyDescent="0.2">
      <c r="A29" s="61" t="s">
        <v>223</v>
      </c>
      <c r="B29" s="61">
        <v>7</v>
      </c>
      <c r="C29" s="61" t="s">
        <v>224</v>
      </c>
      <c r="D29" s="61" t="s">
        <v>149</v>
      </c>
      <c r="E29" s="61" t="s">
        <v>225</v>
      </c>
      <c r="F29" s="61">
        <v>0.46650000000000003</v>
      </c>
      <c r="G29" s="61">
        <v>1</v>
      </c>
      <c r="H29" s="61">
        <v>3979</v>
      </c>
      <c r="I29" s="61">
        <v>-3.4000000000000002E-2</v>
      </c>
      <c r="L29" s="61">
        <v>18.966118900000001</v>
      </c>
      <c r="M29" s="61">
        <v>78.53</v>
      </c>
      <c r="N29" s="61">
        <v>77.930999999999997</v>
      </c>
      <c r="O29" s="61" t="s">
        <v>226</v>
      </c>
      <c r="P29" s="61" t="s">
        <v>227</v>
      </c>
      <c r="Q29" s="61" t="s">
        <v>228</v>
      </c>
      <c r="W29" s="61">
        <v>0.36646000000000001</v>
      </c>
      <c r="Y29" s="61">
        <v>0.72258080000000002</v>
      </c>
    </row>
    <row r="30" spans="1:25" x14ac:dyDescent="0.2">
      <c r="A30" s="61" t="s">
        <v>223</v>
      </c>
      <c r="B30" s="61">
        <v>7</v>
      </c>
      <c r="C30" s="61" t="s">
        <v>224</v>
      </c>
      <c r="D30" s="61" t="s">
        <v>149</v>
      </c>
      <c r="E30" s="61" t="s">
        <v>225</v>
      </c>
      <c r="F30" s="61">
        <v>0.46650000000000003</v>
      </c>
      <c r="G30" s="61">
        <v>2</v>
      </c>
      <c r="H30" s="61">
        <v>3978</v>
      </c>
      <c r="I30" s="61">
        <v>0</v>
      </c>
      <c r="L30" s="61">
        <v>18.959018100000002</v>
      </c>
      <c r="M30" s="61">
        <v>78.501000000000005</v>
      </c>
      <c r="N30" s="61">
        <v>77.902000000000001</v>
      </c>
      <c r="O30" s="61" t="s">
        <v>229</v>
      </c>
      <c r="P30" s="61" t="s">
        <v>230</v>
      </c>
      <c r="Q30" s="61" t="s">
        <v>231</v>
      </c>
      <c r="W30" s="61">
        <v>0.36647200000000002</v>
      </c>
      <c r="Y30" s="61">
        <v>0.7226051</v>
      </c>
    </row>
    <row r="31" spans="1:25" x14ac:dyDescent="0.2">
      <c r="A31" s="61" t="s">
        <v>223</v>
      </c>
      <c r="B31" s="61">
        <v>7</v>
      </c>
      <c r="C31" s="61" t="s">
        <v>224</v>
      </c>
      <c r="D31" s="61" t="s">
        <v>149</v>
      </c>
      <c r="E31" s="61" t="s">
        <v>225</v>
      </c>
      <c r="F31" s="61">
        <v>0.46650000000000003</v>
      </c>
      <c r="G31" s="61">
        <v>3</v>
      </c>
      <c r="H31" s="61">
        <v>1714</v>
      </c>
      <c r="I31" s="61">
        <v>-4.2560000000000002</v>
      </c>
      <c r="L31" s="61">
        <v>9.5030643000000001</v>
      </c>
      <c r="M31" s="61">
        <v>39.347999999999999</v>
      </c>
      <c r="N31" s="61">
        <v>39.049999999999997</v>
      </c>
      <c r="O31" s="61" t="s">
        <v>183</v>
      </c>
      <c r="P31" s="61" t="s">
        <v>198</v>
      </c>
      <c r="Q31" s="61" t="s">
        <v>232</v>
      </c>
      <c r="W31" s="61">
        <v>0.36491800000000002</v>
      </c>
      <c r="Y31" s="61">
        <v>0.71952959999999999</v>
      </c>
    </row>
    <row r="32" spans="1:25" x14ac:dyDescent="0.2">
      <c r="A32" s="61" t="s">
        <v>223</v>
      </c>
      <c r="B32" s="61">
        <v>7</v>
      </c>
      <c r="C32" s="61" t="s">
        <v>224</v>
      </c>
      <c r="D32" s="61" t="s">
        <v>149</v>
      </c>
      <c r="E32" s="61" t="s">
        <v>225</v>
      </c>
      <c r="F32" s="61">
        <v>0.46650000000000003</v>
      </c>
      <c r="G32" s="61">
        <v>4</v>
      </c>
      <c r="J32" s="61">
        <v>1407</v>
      </c>
      <c r="K32" s="61">
        <v>-13.863</v>
      </c>
      <c r="L32" s="61">
        <v>39.3405536</v>
      </c>
      <c r="M32" s="61">
        <v>33.555999999999997</v>
      </c>
      <c r="R32" s="61">
        <v>33.033999999999999</v>
      </c>
      <c r="S32" s="61" t="s">
        <v>233</v>
      </c>
      <c r="T32" s="61" t="s">
        <v>221</v>
      </c>
      <c r="U32" s="61" t="s">
        <v>234</v>
      </c>
      <c r="V32" s="61">
        <v>1.090497</v>
      </c>
      <c r="X32" s="61">
        <v>1.1527320000000001</v>
      </c>
    </row>
    <row r="33" spans="1:25" x14ac:dyDescent="0.2">
      <c r="A33" s="61" t="s">
        <v>223</v>
      </c>
      <c r="B33" s="61">
        <v>7</v>
      </c>
      <c r="C33" s="61" t="s">
        <v>224</v>
      </c>
      <c r="D33" s="61" t="s">
        <v>149</v>
      </c>
      <c r="E33" s="61" t="s">
        <v>225</v>
      </c>
      <c r="F33" s="61">
        <v>0.46650000000000003</v>
      </c>
      <c r="G33" s="61">
        <v>5</v>
      </c>
      <c r="J33" s="61">
        <v>4300</v>
      </c>
      <c r="K33" s="61">
        <v>0</v>
      </c>
      <c r="L33" s="61">
        <v>99.252395100000001</v>
      </c>
      <c r="M33" s="61">
        <v>84.656999999999996</v>
      </c>
      <c r="R33" s="61">
        <v>83.332999999999998</v>
      </c>
      <c r="S33" s="61" t="s">
        <v>235</v>
      </c>
      <c r="T33" s="61" t="s">
        <v>236</v>
      </c>
      <c r="U33" s="61" t="s">
        <v>237</v>
      </c>
      <c r="V33" s="61">
        <v>1.1056589999999999</v>
      </c>
      <c r="X33" s="61">
        <v>1.1674536</v>
      </c>
    </row>
    <row r="34" spans="1:25" x14ac:dyDescent="0.2">
      <c r="A34" s="61" t="s">
        <v>238</v>
      </c>
      <c r="B34" s="61">
        <v>8</v>
      </c>
      <c r="C34" s="61" t="s">
        <v>239</v>
      </c>
      <c r="D34" s="61" t="s">
        <v>149</v>
      </c>
      <c r="E34" s="61" t="s">
        <v>240</v>
      </c>
      <c r="F34" s="61">
        <v>0.72709999999999997</v>
      </c>
      <c r="G34" s="61">
        <v>1</v>
      </c>
      <c r="H34" s="61">
        <v>3975</v>
      </c>
      <c r="I34" s="61">
        <v>2.4E-2</v>
      </c>
      <c r="L34" s="61">
        <v>12.1465154</v>
      </c>
      <c r="M34" s="61">
        <v>78.388000000000005</v>
      </c>
      <c r="N34" s="61">
        <v>77.790000000000006</v>
      </c>
      <c r="O34" s="61" t="s">
        <v>226</v>
      </c>
      <c r="P34" s="61" t="s">
        <v>215</v>
      </c>
      <c r="Q34" s="61" t="s">
        <v>241</v>
      </c>
      <c r="W34" s="61">
        <v>0.366481</v>
      </c>
      <c r="Y34" s="61">
        <v>0.72258820000000001</v>
      </c>
    </row>
    <row r="35" spans="1:25" x14ac:dyDescent="0.2">
      <c r="A35" s="61" t="s">
        <v>238</v>
      </c>
      <c r="B35" s="61">
        <v>8</v>
      </c>
      <c r="C35" s="61" t="s">
        <v>239</v>
      </c>
      <c r="D35" s="61" t="s">
        <v>149</v>
      </c>
      <c r="E35" s="61" t="s">
        <v>240</v>
      </c>
      <c r="F35" s="61">
        <v>0.72709999999999997</v>
      </c>
      <c r="G35" s="61">
        <v>2</v>
      </c>
      <c r="H35" s="61">
        <v>3980</v>
      </c>
      <c r="I35" s="61">
        <v>0</v>
      </c>
      <c r="L35" s="61">
        <v>12.164614500000001</v>
      </c>
      <c r="M35" s="61">
        <v>78.504999999999995</v>
      </c>
      <c r="N35" s="61">
        <v>77.906000000000006</v>
      </c>
      <c r="O35" s="61" t="s">
        <v>229</v>
      </c>
      <c r="P35" s="61" t="s">
        <v>184</v>
      </c>
      <c r="Q35" s="61" t="s">
        <v>242</v>
      </c>
      <c r="W35" s="61">
        <v>0.36647200000000002</v>
      </c>
      <c r="Y35" s="61">
        <v>0.72257070000000001</v>
      </c>
    </row>
    <row r="36" spans="1:25" x14ac:dyDescent="0.2">
      <c r="A36" s="61" t="s">
        <v>238</v>
      </c>
      <c r="B36" s="61">
        <v>8</v>
      </c>
      <c r="C36" s="61" t="s">
        <v>239</v>
      </c>
      <c r="D36" s="61" t="s">
        <v>149</v>
      </c>
      <c r="E36" s="61" t="s">
        <v>240</v>
      </c>
      <c r="F36" s="61">
        <v>0.72709999999999997</v>
      </c>
      <c r="G36" s="61">
        <v>3</v>
      </c>
      <c r="H36" s="61">
        <v>2686</v>
      </c>
      <c r="I36" s="61">
        <v>-4.2210000000000001</v>
      </c>
      <c r="L36" s="61">
        <v>9.4895890999999999</v>
      </c>
      <c r="M36" s="61">
        <v>61.241999999999997</v>
      </c>
      <c r="N36" s="61">
        <v>60.774999999999999</v>
      </c>
      <c r="O36" s="61" t="s">
        <v>183</v>
      </c>
      <c r="P36" s="61" t="s">
        <v>198</v>
      </c>
      <c r="Q36" s="61" t="s">
        <v>243</v>
      </c>
      <c r="W36" s="61">
        <v>0.36493100000000001</v>
      </c>
      <c r="Y36" s="61">
        <v>0.71952099999999997</v>
      </c>
    </row>
    <row r="37" spans="1:25" x14ac:dyDescent="0.2">
      <c r="A37" s="61" t="s">
        <v>238</v>
      </c>
      <c r="B37" s="61">
        <v>8</v>
      </c>
      <c r="C37" s="61" t="s">
        <v>239</v>
      </c>
      <c r="D37" s="61" t="s">
        <v>149</v>
      </c>
      <c r="E37" s="61" t="s">
        <v>240</v>
      </c>
      <c r="F37" s="61">
        <v>0.72709999999999997</v>
      </c>
      <c r="G37" s="61">
        <v>4</v>
      </c>
      <c r="J37" s="61">
        <v>2211</v>
      </c>
      <c r="K37" s="61">
        <v>-14.044</v>
      </c>
      <c r="L37" s="61">
        <v>40.230028099999998</v>
      </c>
      <c r="M37" s="61">
        <v>53.482999999999997</v>
      </c>
      <c r="R37" s="61">
        <v>52.652000000000001</v>
      </c>
      <c r="S37" s="61" t="s">
        <v>220</v>
      </c>
      <c r="T37" s="61" t="s">
        <v>244</v>
      </c>
      <c r="U37" s="61" t="s">
        <v>234</v>
      </c>
      <c r="V37" s="61">
        <v>1.0903</v>
      </c>
      <c r="X37" s="61">
        <v>1.1524483999999999</v>
      </c>
    </row>
    <row r="38" spans="1:25" x14ac:dyDescent="0.2">
      <c r="A38" s="61" t="s">
        <v>238</v>
      </c>
      <c r="B38" s="61">
        <v>8</v>
      </c>
      <c r="C38" s="61" t="s">
        <v>239</v>
      </c>
      <c r="D38" s="61" t="s">
        <v>149</v>
      </c>
      <c r="E38" s="61" t="s">
        <v>240</v>
      </c>
      <c r="F38" s="61">
        <v>0.72709999999999997</v>
      </c>
      <c r="G38" s="61">
        <v>5</v>
      </c>
      <c r="J38" s="61">
        <v>4292</v>
      </c>
      <c r="K38" s="61">
        <v>0</v>
      </c>
      <c r="L38" s="61">
        <v>63.600881200000003</v>
      </c>
      <c r="M38" s="61">
        <v>84.552999999999997</v>
      </c>
      <c r="R38" s="61">
        <v>83.23</v>
      </c>
      <c r="S38" s="61" t="s">
        <v>245</v>
      </c>
      <c r="T38" s="61" t="s">
        <v>246</v>
      </c>
      <c r="U38" s="61" t="s">
        <v>247</v>
      </c>
      <c r="V38" s="61">
        <v>1.1056589999999999</v>
      </c>
      <c r="X38" s="61">
        <v>1.1673669</v>
      </c>
    </row>
    <row r="39" spans="1:25" x14ac:dyDescent="0.2">
      <c r="A39" s="61" t="s">
        <v>248</v>
      </c>
      <c r="B39" s="61">
        <v>9</v>
      </c>
      <c r="C39" s="61" t="s">
        <v>249</v>
      </c>
      <c r="D39" s="61" t="s">
        <v>250</v>
      </c>
      <c r="E39" s="61" t="s">
        <v>251</v>
      </c>
      <c r="F39" s="61">
        <v>0.74050000000000005</v>
      </c>
      <c r="G39" s="61">
        <v>1</v>
      </c>
      <c r="H39" s="61">
        <v>3975</v>
      </c>
      <c r="I39" s="61">
        <v>-0.01</v>
      </c>
      <c r="L39" s="61">
        <v>11.9352412</v>
      </c>
      <c r="M39" s="61">
        <v>78.444000000000003</v>
      </c>
      <c r="N39" s="61">
        <v>77.846000000000004</v>
      </c>
      <c r="O39" s="61" t="s">
        <v>252</v>
      </c>
      <c r="P39" s="61" t="s">
        <v>227</v>
      </c>
      <c r="Q39" s="61" t="s">
        <v>253</v>
      </c>
      <c r="W39" s="61">
        <v>0.36646800000000002</v>
      </c>
      <c r="Y39" s="61">
        <v>0.72253250000000002</v>
      </c>
    </row>
    <row r="40" spans="1:25" x14ac:dyDescent="0.2">
      <c r="A40" s="61" t="s">
        <v>248</v>
      </c>
      <c r="B40" s="61">
        <v>9</v>
      </c>
      <c r="C40" s="61" t="s">
        <v>249</v>
      </c>
      <c r="D40" s="61" t="s">
        <v>250</v>
      </c>
      <c r="E40" s="61" t="s">
        <v>251</v>
      </c>
      <c r="F40" s="61">
        <v>0.74050000000000005</v>
      </c>
      <c r="G40" s="61">
        <v>2</v>
      </c>
      <c r="H40" s="61">
        <v>3975</v>
      </c>
      <c r="I40" s="61">
        <v>0</v>
      </c>
      <c r="L40" s="61">
        <v>11.9316081</v>
      </c>
      <c r="M40" s="61">
        <v>78.421000000000006</v>
      </c>
      <c r="N40" s="61">
        <v>77.822000000000003</v>
      </c>
      <c r="O40" s="61" t="s">
        <v>254</v>
      </c>
      <c r="P40" s="61" t="s">
        <v>230</v>
      </c>
      <c r="Q40" s="61" t="s">
        <v>255</v>
      </c>
      <c r="W40" s="61">
        <v>0.36647200000000002</v>
      </c>
      <c r="Y40" s="61">
        <v>0.72253990000000001</v>
      </c>
    </row>
    <row r="41" spans="1:25" x14ac:dyDescent="0.2">
      <c r="A41" s="61" t="s">
        <v>248</v>
      </c>
      <c r="B41" s="61">
        <v>9</v>
      </c>
      <c r="C41" s="61" t="s">
        <v>249</v>
      </c>
      <c r="D41" s="61" t="s">
        <v>250</v>
      </c>
      <c r="E41" s="61" t="s">
        <v>251</v>
      </c>
      <c r="F41" s="61">
        <v>0.74050000000000005</v>
      </c>
      <c r="G41" s="61">
        <v>3</v>
      </c>
      <c r="H41" s="61">
        <v>2975</v>
      </c>
      <c r="I41" s="61">
        <v>28.300999999999998</v>
      </c>
      <c r="L41" s="61">
        <v>10.288187600000001</v>
      </c>
      <c r="M41" s="61">
        <v>67.619</v>
      </c>
      <c r="N41" s="61">
        <v>67.087000000000003</v>
      </c>
      <c r="O41" s="61" t="s">
        <v>229</v>
      </c>
      <c r="P41" s="61" t="s">
        <v>208</v>
      </c>
      <c r="Q41" s="61" t="s">
        <v>256</v>
      </c>
      <c r="W41" s="61">
        <v>0.37680399999999997</v>
      </c>
      <c r="Y41" s="61">
        <v>0.74298839999999999</v>
      </c>
    </row>
    <row r="42" spans="1:25" x14ac:dyDescent="0.2">
      <c r="A42" s="61" t="s">
        <v>248</v>
      </c>
      <c r="B42" s="61">
        <v>9</v>
      </c>
      <c r="C42" s="61" t="s">
        <v>249</v>
      </c>
      <c r="D42" s="61" t="s">
        <v>250</v>
      </c>
      <c r="E42" s="61" t="s">
        <v>251</v>
      </c>
      <c r="F42" s="61">
        <v>0.74050000000000005</v>
      </c>
      <c r="G42" s="61">
        <v>4</v>
      </c>
      <c r="J42" s="61">
        <v>2436</v>
      </c>
      <c r="K42" s="61">
        <v>37.313000000000002</v>
      </c>
      <c r="L42" s="61">
        <v>43.680250899999997</v>
      </c>
      <c r="M42" s="61">
        <v>59.14</v>
      </c>
      <c r="R42" s="61">
        <v>58.189</v>
      </c>
      <c r="S42" s="61" t="s">
        <v>233</v>
      </c>
      <c r="T42" s="61" t="s">
        <v>221</v>
      </c>
      <c r="U42" s="61" t="s">
        <v>234</v>
      </c>
      <c r="V42" s="61">
        <v>1.146441</v>
      </c>
      <c r="X42" s="61">
        <v>1.2087412</v>
      </c>
    </row>
    <row r="43" spans="1:25" x14ac:dyDescent="0.2">
      <c r="A43" s="61" t="s">
        <v>248</v>
      </c>
      <c r="B43" s="61">
        <v>9</v>
      </c>
      <c r="C43" s="61" t="s">
        <v>249</v>
      </c>
      <c r="D43" s="61" t="s">
        <v>250</v>
      </c>
      <c r="E43" s="61" t="s">
        <v>251</v>
      </c>
      <c r="F43" s="61">
        <v>0.74050000000000005</v>
      </c>
      <c r="G43" s="61">
        <v>5</v>
      </c>
      <c r="J43" s="61">
        <v>4286</v>
      </c>
      <c r="K43" s="61">
        <v>0</v>
      </c>
      <c r="L43" s="61">
        <v>62.338051200000002</v>
      </c>
      <c r="M43" s="61">
        <v>84.402000000000001</v>
      </c>
      <c r="R43" s="61">
        <v>83.081000000000003</v>
      </c>
      <c r="S43" s="61" t="s">
        <v>257</v>
      </c>
      <c r="T43" s="61" t="s">
        <v>258</v>
      </c>
      <c r="U43" s="61" t="s">
        <v>259</v>
      </c>
      <c r="V43" s="61">
        <v>1.1056589999999999</v>
      </c>
      <c r="X43" s="61">
        <v>1.1677303000000001</v>
      </c>
    </row>
    <row r="44" spans="1:25" x14ac:dyDescent="0.2">
      <c r="A44" s="61" t="s">
        <v>260</v>
      </c>
      <c r="B44" s="61">
        <v>10</v>
      </c>
      <c r="C44" s="61" t="s">
        <v>261</v>
      </c>
      <c r="D44" s="61" t="s">
        <v>250</v>
      </c>
      <c r="E44" s="61" t="s">
        <v>262</v>
      </c>
      <c r="F44" s="61">
        <v>0.76480000000000004</v>
      </c>
      <c r="G44" s="61">
        <v>1</v>
      </c>
      <c r="H44" s="61">
        <v>3970</v>
      </c>
      <c r="I44" s="61">
        <v>-2.5000000000000001E-2</v>
      </c>
      <c r="L44" s="61">
        <v>11.540649</v>
      </c>
      <c r="M44" s="61">
        <v>78.34</v>
      </c>
      <c r="N44" s="61">
        <v>77.742000000000004</v>
      </c>
      <c r="O44" s="61" t="s">
        <v>263</v>
      </c>
      <c r="P44" s="61" t="s">
        <v>264</v>
      </c>
      <c r="Q44" s="61" t="s">
        <v>265</v>
      </c>
      <c r="W44" s="61">
        <v>0.36646299999999998</v>
      </c>
      <c r="Y44" s="61">
        <v>0.72255400000000003</v>
      </c>
    </row>
    <row r="45" spans="1:25" x14ac:dyDescent="0.2">
      <c r="A45" s="61" t="s">
        <v>260</v>
      </c>
      <c r="B45" s="61">
        <v>10</v>
      </c>
      <c r="C45" s="61" t="s">
        <v>261</v>
      </c>
      <c r="D45" s="61" t="s">
        <v>250</v>
      </c>
      <c r="E45" s="61" t="s">
        <v>262</v>
      </c>
      <c r="F45" s="61">
        <v>0.76480000000000004</v>
      </c>
      <c r="G45" s="61">
        <v>2</v>
      </c>
      <c r="H45" s="61">
        <v>3970</v>
      </c>
      <c r="I45" s="61">
        <v>0</v>
      </c>
      <c r="L45" s="61">
        <v>11.5412582</v>
      </c>
      <c r="M45" s="61">
        <v>78.343999999999994</v>
      </c>
      <c r="N45" s="61">
        <v>77.747</v>
      </c>
      <c r="O45" s="61" t="s">
        <v>266</v>
      </c>
      <c r="P45" s="61" t="s">
        <v>267</v>
      </c>
      <c r="Q45" s="61" t="s">
        <v>268</v>
      </c>
      <c r="W45" s="61">
        <v>0.36647200000000002</v>
      </c>
      <c r="Y45" s="61">
        <v>0.72257199999999999</v>
      </c>
    </row>
    <row r="46" spans="1:25" x14ac:dyDescent="0.2">
      <c r="A46" s="61" t="s">
        <v>260</v>
      </c>
      <c r="B46" s="61">
        <v>10</v>
      </c>
      <c r="C46" s="61" t="s">
        <v>261</v>
      </c>
      <c r="D46" s="61" t="s">
        <v>250</v>
      </c>
      <c r="E46" s="61" t="s">
        <v>262</v>
      </c>
      <c r="F46" s="61">
        <v>0.76480000000000004</v>
      </c>
      <c r="G46" s="61">
        <v>3</v>
      </c>
      <c r="H46" s="61">
        <v>3078</v>
      </c>
      <c r="I46" s="61">
        <v>28.331</v>
      </c>
      <c r="L46" s="61">
        <v>10.2816668</v>
      </c>
      <c r="M46" s="61">
        <v>69.793999999999997</v>
      </c>
      <c r="N46" s="61">
        <v>69.244</v>
      </c>
      <c r="O46" s="61" t="s">
        <v>229</v>
      </c>
      <c r="P46" s="61" t="s">
        <v>184</v>
      </c>
      <c r="Q46" s="61" t="s">
        <v>269</v>
      </c>
      <c r="W46" s="61">
        <v>0.37681500000000001</v>
      </c>
      <c r="Y46" s="61">
        <v>0.74304309999999996</v>
      </c>
    </row>
    <row r="47" spans="1:25" x14ac:dyDescent="0.2">
      <c r="A47" s="61" t="s">
        <v>260</v>
      </c>
      <c r="B47" s="61">
        <v>10</v>
      </c>
      <c r="C47" s="61" t="s">
        <v>261</v>
      </c>
      <c r="D47" s="61" t="s">
        <v>250</v>
      </c>
      <c r="E47" s="61" t="s">
        <v>262</v>
      </c>
      <c r="F47" s="61">
        <v>0.76480000000000004</v>
      </c>
      <c r="G47" s="61">
        <v>4</v>
      </c>
      <c r="J47" s="61">
        <v>2519</v>
      </c>
      <c r="K47" s="61">
        <v>37.335000000000001</v>
      </c>
      <c r="L47" s="61">
        <v>43.7447497</v>
      </c>
      <c r="M47" s="61">
        <v>61.170999999999999</v>
      </c>
      <c r="R47" s="61">
        <v>60.186999999999998</v>
      </c>
      <c r="S47" s="61" t="s">
        <v>233</v>
      </c>
      <c r="T47" s="61" t="s">
        <v>270</v>
      </c>
      <c r="U47" s="61" t="s">
        <v>271</v>
      </c>
      <c r="V47" s="61">
        <v>1.1464650000000001</v>
      </c>
      <c r="X47" s="61">
        <v>1.2087631000000001</v>
      </c>
    </row>
    <row r="48" spans="1:25" x14ac:dyDescent="0.2">
      <c r="A48" s="61" t="s">
        <v>260</v>
      </c>
      <c r="B48" s="61">
        <v>10</v>
      </c>
      <c r="C48" s="61" t="s">
        <v>261</v>
      </c>
      <c r="D48" s="61" t="s">
        <v>250</v>
      </c>
      <c r="E48" s="61" t="s">
        <v>262</v>
      </c>
      <c r="F48" s="61">
        <v>0.76480000000000004</v>
      </c>
      <c r="G48" s="61">
        <v>5</v>
      </c>
      <c r="J48" s="61">
        <v>4286</v>
      </c>
      <c r="K48" s="61">
        <v>0</v>
      </c>
      <c r="L48" s="61">
        <v>60.3560917</v>
      </c>
      <c r="M48" s="61">
        <v>84.4</v>
      </c>
      <c r="R48" s="61">
        <v>83.078999999999994</v>
      </c>
      <c r="S48" s="61" t="s">
        <v>236</v>
      </c>
      <c r="T48" s="61" t="s">
        <v>272</v>
      </c>
      <c r="U48" s="61" t="s">
        <v>273</v>
      </c>
      <c r="V48" s="61">
        <v>1.1056589999999999</v>
      </c>
      <c r="X48" s="61">
        <v>1.1677339</v>
      </c>
    </row>
    <row r="49" spans="1:25" x14ac:dyDescent="0.2">
      <c r="A49" s="61" t="s">
        <v>274</v>
      </c>
      <c r="B49" s="61">
        <v>11</v>
      </c>
      <c r="C49" s="61" t="s">
        <v>275</v>
      </c>
      <c r="D49" s="61" t="s">
        <v>276</v>
      </c>
      <c r="E49" s="61" t="s">
        <v>277</v>
      </c>
      <c r="F49" s="61">
        <v>0.74719999999999998</v>
      </c>
      <c r="G49" s="61">
        <v>1</v>
      </c>
      <c r="H49" s="61">
        <v>3971</v>
      </c>
      <c r="I49" s="61">
        <v>-2.7E-2</v>
      </c>
      <c r="L49" s="61">
        <v>11.813004899999999</v>
      </c>
      <c r="M49" s="61">
        <v>78.343999999999994</v>
      </c>
      <c r="N49" s="61">
        <v>77.745999999999995</v>
      </c>
      <c r="O49" s="61" t="s">
        <v>278</v>
      </c>
      <c r="P49" s="61" t="s">
        <v>279</v>
      </c>
      <c r="Q49" s="61" t="s">
        <v>242</v>
      </c>
      <c r="W49" s="61">
        <v>0.36646200000000001</v>
      </c>
      <c r="Y49" s="61">
        <v>0.72238990000000003</v>
      </c>
    </row>
    <row r="50" spans="1:25" x14ac:dyDescent="0.2">
      <c r="A50" s="61" t="s">
        <v>274</v>
      </c>
      <c r="B50" s="61">
        <v>11</v>
      </c>
      <c r="C50" s="61" t="s">
        <v>275</v>
      </c>
      <c r="D50" s="61" t="s">
        <v>276</v>
      </c>
      <c r="E50" s="61" t="s">
        <v>277</v>
      </c>
      <c r="F50" s="61">
        <v>0.74719999999999998</v>
      </c>
      <c r="G50" s="61">
        <v>2</v>
      </c>
      <c r="H50" s="61">
        <v>3970</v>
      </c>
      <c r="I50" s="61">
        <v>0</v>
      </c>
      <c r="L50" s="61">
        <v>11.822632499999999</v>
      </c>
      <c r="M50" s="61">
        <v>78.406999999999996</v>
      </c>
      <c r="N50" s="61">
        <v>77.808999999999997</v>
      </c>
      <c r="O50" s="61" t="s">
        <v>214</v>
      </c>
      <c r="P50" s="61" t="s">
        <v>280</v>
      </c>
      <c r="Q50" s="61" t="s">
        <v>281</v>
      </c>
      <c r="W50" s="61">
        <v>0.36647200000000002</v>
      </c>
      <c r="Y50" s="61">
        <v>0.72240910000000003</v>
      </c>
    </row>
    <row r="51" spans="1:25" x14ac:dyDescent="0.2">
      <c r="A51" s="61" t="s">
        <v>274</v>
      </c>
      <c r="B51" s="61">
        <v>11</v>
      </c>
      <c r="C51" s="61" t="s">
        <v>275</v>
      </c>
      <c r="D51" s="61" t="s">
        <v>276</v>
      </c>
      <c r="E51" s="61" t="s">
        <v>277</v>
      </c>
      <c r="F51" s="61">
        <v>0.74719999999999998</v>
      </c>
      <c r="G51" s="61">
        <v>3</v>
      </c>
      <c r="H51" s="61">
        <v>3828</v>
      </c>
      <c r="I51" s="61">
        <v>7.2240000000000002</v>
      </c>
      <c r="L51" s="61">
        <v>13.002883000000001</v>
      </c>
      <c r="M51" s="61">
        <v>86.234999999999999</v>
      </c>
      <c r="N51" s="61">
        <v>85.566999999999993</v>
      </c>
      <c r="O51" s="61" t="s">
        <v>266</v>
      </c>
      <c r="P51" s="61" t="s">
        <v>230</v>
      </c>
      <c r="Q51" s="61" t="s">
        <v>282</v>
      </c>
      <c r="W51" s="61">
        <v>0.36910999999999999</v>
      </c>
      <c r="Y51" s="61">
        <v>0.72762760000000004</v>
      </c>
    </row>
    <row r="52" spans="1:25" x14ac:dyDescent="0.2">
      <c r="A52" s="61" t="s">
        <v>274</v>
      </c>
      <c r="B52" s="61">
        <v>11</v>
      </c>
      <c r="C52" s="61" t="s">
        <v>275</v>
      </c>
      <c r="D52" s="61" t="s">
        <v>276</v>
      </c>
      <c r="E52" s="61" t="s">
        <v>277</v>
      </c>
      <c r="F52" s="61">
        <v>0.74719999999999998</v>
      </c>
      <c r="G52" s="61">
        <v>4</v>
      </c>
      <c r="J52" s="61">
        <v>2795</v>
      </c>
      <c r="K52" s="61">
        <v>-3.7850000000000001</v>
      </c>
      <c r="L52" s="61">
        <v>49.767981599999999</v>
      </c>
      <c r="M52" s="61">
        <v>67.992000000000004</v>
      </c>
      <c r="R52" s="61">
        <v>66.927999999999997</v>
      </c>
      <c r="S52" s="61" t="s">
        <v>233</v>
      </c>
      <c r="T52" s="61" t="s">
        <v>270</v>
      </c>
      <c r="U52" s="61" t="s">
        <v>271</v>
      </c>
      <c r="V52" s="61">
        <v>1.1015189999999999</v>
      </c>
      <c r="X52" s="61">
        <v>1.1635652999999999</v>
      </c>
    </row>
    <row r="53" spans="1:25" x14ac:dyDescent="0.2">
      <c r="A53" s="61" t="s">
        <v>274</v>
      </c>
      <c r="B53" s="61">
        <v>11</v>
      </c>
      <c r="C53" s="61" t="s">
        <v>275</v>
      </c>
      <c r="D53" s="61" t="s">
        <v>276</v>
      </c>
      <c r="E53" s="61" t="s">
        <v>277</v>
      </c>
      <c r="F53" s="61">
        <v>0.74719999999999998</v>
      </c>
      <c r="G53" s="61">
        <v>5</v>
      </c>
      <c r="J53" s="61">
        <v>4284</v>
      </c>
      <c r="K53" s="61">
        <v>0</v>
      </c>
      <c r="L53" s="61">
        <v>61.766705399999999</v>
      </c>
      <c r="M53" s="61">
        <v>84.385000000000005</v>
      </c>
      <c r="R53" s="61">
        <v>83.063999999999993</v>
      </c>
      <c r="S53" s="61" t="s">
        <v>179</v>
      </c>
      <c r="T53" s="61" t="s">
        <v>202</v>
      </c>
      <c r="U53" s="61" t="s">
        <v>283</v>
      </c>
      <c r="V53" s="61">
        <v>1.1056589999999999</v>
      </c>
      <c r="X53" s="61">
        <v>1.1673195999999999</v>
      </c>
    </row>
    <row r="54" spans="1:25" x14ac:dyDescent="0.2">
      <c r="A54" s="61" t="s">
        <v>284</v>
      </c>
      <c r="B54" s="61">
        <v>12</v>
      </c>
      <c r="C54" s="61" t="s">
        <v>285</v>
      </c>
      <c r="D54" s="61" t="s">
        <v>276</v>
      </c>
      <c r="E54" s="61" t="s">
        <v>286</v>
      </c>
      <c r="F54" s="61">
        <v>0.71719999999999995</v>
      </c>
      <c r="G54" s="61">
        <v>1</v>
      </c>
      <c r="H54" s="61">
        <v>3969</v>
      </c>
      <c r="I54" s="61">
        <v>-3.5000000000000003E-2</v>
      </c>
      <c r="L54" s="61">
        <v>12.2980847</v>
      </c>
      <c r="M54" s="61">
        <v>78.286000000000001</v>
      </c>
      <c r="N54" s="61">
        <v>77.688999999999993</v>
      </c>
      <c r="O54" s="61" t="s">
        <v>278</v>
      </c>
      <c r="P54" s="61" t="s">
        <v>279</v>
      </c>
      <c r="Q54" s="61" t="s">
        <v>255</v>
      </c>
      <c r="W54" s="61">
        <v>0.36645899999999998</v>
      </c>
      <c r="Y54" s="61">
        <v>0.72246440000000001</v>
      </c>
    </row>
    <row r="55" spans="1:25" x14ac:dyDescent="0.2">
      <c r="A55" s="61" t="s">
        <v>284</v>
      </c>
      <c r="B55" s="61">
        <v>12</v>
      </c>
      <c r="C55" s="61" t="s">
        <v>285</v>
      </c>
      <c r="D55" s="61" t="s">
        <v>276</v>
      </c>
      <c r="E55" s="61" t="s">
        <v>286</v>
      </c>
      <c r="F55" s="61">
        <v>0.71719999999999995</v>
      </c>
      <c r="G55" s="61">
        <v>2</v>
      </c>
      <c r="H55" s="61">
        <v>3970</v>
      </c>
      <c r="I55" s="61">
        <v>0</v>
      </c>
      <c r="L55" s="61">
        <v>12.310883799999999</v>
      </c>
      <c r="M55" s="61">
        <v>78.367000000000004</v>
      </c>
      <c r="N55" s="61">
        <v>77.769000000000005</v>
      </c>
      <c r="O55" s="61" t="s">
        <v>214</v>
      </c>
      <c r="P55" s="61" t="s">
        <v>280</v>
      </c>
      <c r="Q55" s="61" t="s">
        <v>287</v>
      </c>
      <c r="W55" s="61">
        <v>0.36647200000000002</v>
      </c>
      <c r="Y55" s="61">
        <v>0.72248979999999996</v>
      </c>
    </row>
    <row r="56" spans="1:25" x14ac:dyDescent="0.2">
      <c r="A56" s="61" t="s">
        <v>284</v>
      </c>
      <c r="B56" s="61">
        <v>12</v>
      </c>
      <c r="C56" s="61" t="s">
        <v>285</v>
      </c>
      <c r="D56" s="61" t="s">
        <v>276</v>
      </c>
      <c r="E56" s="61" t="s">
        <v>286</v>
      </c>
      <c r="F56" s="61">
        <v>0.71719999999999995</v>
      </c>
      <c r="G56" s="61">
        <v>3</v>
      </c>
      <c r="H56" s="61">
        <v>3665</v>
      </c>
      <c r="I56" s="61">
        <v>7.18</v>
      </c>
      <c r="L56" s="61">
        <v>12.9521537</v>
      </c>
      <c r="M56" s="61">
        <v>82.45</v>
      </c>
      <c r="N56" s="61">
        <v>81.811000000000007</v>
      </c>
      <c r="O56" s="61" t="s">
        <v>266</v>
      </c>
      <c r="P56" s="61" t="s">
        <v>230</v>
      </c>
      <c r="Q56" s="61" t="s">
        <v>288</v>
      </c>
      <c r="W56" s="61">
        <v>0.369093</v>
      </c>
      <c r="Y56" s="61">
        <v>0.72767700000000002</v>
      </c>
    </row>
    <row r="57" spans="1:25" x14ac:dyDescent="0.2">
      <c r="A57" s="61" t="s">
        <v>284</v>
      </c>
      <c r="B57" s="61">
        <v>12</v>
      </c>
      <c r="C57" s="61" t="s">
        <v>285</v>
      </c>
      <c r="D57" s="61" t="s">
        <v>276</v>
      </c>
      <c r="E57" s="61" t="s">
        <v>286</v>
      </c>
      <c r="F57" s="61">
        <v>0.71719999999999995</v>
      </c>
      <c r="G57" s="61">
        <v>4</v>
      </c>
      <c r="J57" s="61">
        <v>2671</v>
      </c>
      <c r="K57" s="61">
        <v>-3.843</v>
      </c>
      <c r="L57" s="61">
        <v>49.592438299999998</v>
      </c>
      <c r="M57" s="61">
        <v>65.031999999999996</v>
      </c>
      <c r="R57" s="61">
        <v>64.015000000000001</v>
      </c>
      <c r="S57" s="61" t="s">
        <v>233</v>
      </c>
      <c r="T57" s="61" t="s">
        <v>270</v>
      </c>
      <c r="U57" s="61" t="s">
        <v>271</v>
      </c>
      <c r="V57" s="61">
        <v>1.101456</v>
      </c>
      <c r="X57" s="61">
        <v>1.1633392</v>
      </c>
    </row>
    <row r="58" spans="1:25" x14ac:dyDescent="0.2">
      <c r="A58" s="61" t="s">
        <v>284</v>
      </c>
      <c r="B58" s="61">
        <v>12</v>
      </c>
      <c r="C58" s="61" t="s">
        <v>285</v>
      </c>
      <c r="D58" s="61" t="s">
        <v>276</v>
      </c>
      <c r="E58" s="61" t="s">
        <v>286</v>
      </c>
      <c r="F58" s="61">
        <v>0.71719999999999995</v>
      </c>
      <c r="G58" s="61">
        <v>5</v>
      </c>
      <c r="J58" s="61">
        <v>4285</v>
      </c>
      <c r="K58" s="61">
        <v>0</v>
      </c>
      <c r="L58" s="61">
        <v>64.337532999999993</v>
      </c>
      <c r="M58" s="61">
        <v>84.367999999999995</v>
      </c>
      <c r="R58" s="61">
        <v>83.048000000000002</v>
      </c>
      <c r="S58" s="61" t="s">
        <v>179</v>
      </c>
      <c r="T58" s="61" t="s">
        <v>202</v>
      </c>
      <c r="U58" s="61" t="s">
        <v>283</v>
      </c>
      <c r="V58" s="61">
        <v>1.1056589999999999</v>
      </c>
      <c r="X58" s="61">
        <v>1.1671415999999999</v>
      </c>
    </row>
    <row r="59" spans="1:25" x14ac:dyDescent="0.2">
      <c r="A59" s="61" t="s">
        <v>289</v>
      </c>
      <c r="B59" s="61">
        <v>13</v>
      </c>
      <c r="C59" s="61" t="s">
        <v>290</v>
      </c>
      <c r="D59" s="61" t="s">
        <v>291</v>
      </c>
      <c r="E59" s="61" t="s">
        <v>292</v>
      </c>
      <c r="F59" s="61">
        <v>0.85799999999999998</v>
      </c>
      <c r="G59" s="61">
        <v>1</v>
      </c>
      <c r="H59" s="61">
        <v>3974</v>
      </c>
      <c r="I59" s="61">
        <v>-0.02</v>
      </c>
      <c r="L59" s="61">
        <v>10.291200099999999</v>
      </c>
      <c r="M59" s="61">
        <v>78.372</v>
      </c>
      <c r="N59" s="61">
        <v>77.774000000000001</v>
      </c>
      <c r="O59" s="61" t="s">
        <v>278</v>
      </c>
      <c r="P59" s="61" t="s">
        <v>279</v>
      </c>
      <c r="Q59" s="61" t="s">
        <v>293</v>
      </c>
      <c r="W59" s="61">
        <v>0.36646499999999999</v>
      </c>
      <c r="Y59" s="61">
        <v>0.72169810000000001</v>
      </c>
    </row>
    <row r="60" spans="1:25" x14ac:dyDescent="0.2">
      <c r="A60" s="61" t="s">
        <v>289</v>
      </c>
      <c r="B60" s="61">
        <v>13</v>
      </c>
      <c r="C60" s="61" t="s">
        <v>290</v>
      </c>
      <c r="D60" s="61" t="s">
        <v>291</v>
      </c>
      <c r="E60" s="61" t="s">
        <v>292</v>
      </c>
      <c r="F60" s="61">
        <v>0.85799999999999998</v>
      </c>
      <c r="G60" s="61">
        <v>2</v>
      </c>
      <c r="H60" s="61">
        <v>3975</v>
      </c>
      <c r="I60" s="61">
        <v>0</v>
      </c>
      <c r="L60" s="61">
        <v>10.2949082</v>
      </c>
      <c r="M60" s="61">
        <v>78.400000000000006</v>
      </c>
      <c r="N60" s="61">
        <v>77.802000000000007</v>
      </c>
      <c r="O60" s="61" t="s">
        <v>214</v>
      </c>
      <c r="P60" s="61" t="s">
        <v>215</v>
      </c>
      <c r="Q60" s="61" t="s">
        <v>294</v>
      </c>
      <c r="W60" s="61">
        <v>0.36647200000000002</v>
      </c>
      <c r="Y60" s="61">
        <v>0.72171240000000003</v>
      </c>
    </row>
    <row r="61" spans="1:25" x14ac:dyDescent="0.2">
      <c r="A61" s="61" t="s">
        <v>289</v>
      </c>
      <c r="B61" s="61">
        <v>13</v>
      </c>
      <c r="C61" s="61" t="s">
        <v>290</v>
      </c>
      <c r="D61" s="61" t="s">
        <v>291</v>
      </c>
      <c r="E61" s="61" t="s">
        <v>292</v>
      </c>
      <c r="F61" s="61">
        <v>0.85799999999999998</v>
      </c>
      <c r="G61" s="61">
        <v>3</v>
      </c>
      <c r="H61" s="61">
        <v>3174</v>
      </c>
      <c r="I61" s="61">
        <v>14.689</v>
      </c>
      <c r="L61" s="61">
        <v>9.3065926999999995</v>
      </c>
      <c r="M61" s="61">
        <v>70.873999999999995</v>
      </c>
      <c r="N61" s="61">
        <v>70.322999999999993</v>
      </c>
      <c r="O61" s="61" t="s">
        <v>266</v>
      </c>
      <c r="P61" s="61" t="s">
        <v>230</v>
      </c>
      <c r="Q61" s="61" t="s">
        <v>295</v>
      </c>
      <c r="W61" s="61">
        <v>0.37183500000000003</v>
      </c>
      <c r="Y61" s="61">
        <v>0.73231389999999996</v>
      </c>
    </row>
    <row r="62" spans="1:25" x14ac:dyDescent="0.2">
      <c r="A62" s="61" t="s">
        <v>289</v>
      </c>
      <c r="B62" s="61">
        <v>13</v>
      </c>
      <c r="C62" s="61" t="s">
        <v>290</v>
      </c>
      <c r="D62" s="61" t="s">
        <v>291</v>
      </c>
      <c r="E62" s="61" t="s">
        <v>292</v>
      </c>
      <c r="F62" s="61">
        <v>0.85799999999999998</v>
      </c>
      <c r="G62" s="61">
        <v>4</v>
      </c>
      <c r="J62" s="61">
        <v>3425</v>
      </c>
      <c r="K62" s="61">
        <v>-18.53</v>
      </c>
      <c r="L62" s="61">
        <v>53.464794400000002</v>
      </c>
      <c r="M62" s="61">
        <v>83.873999999999995</v>
      </c>
      <c r="R62" s="61">
        <v>82.575000000000003</v>
      </c>
      <c r="S62" s="61" t="s">
        <v>233</v>
      </c>
      <c r="T62" s="61" t="s">
        <v>270</v>
      </c>
      <c r="U62" s="61" t="s">
        <v>245</v>
      </c>
      <c r="V62" s="61">
        <v>1.0853930000000001</v>
      </c>
      <c r="X62" s="61">
        <v>1.1471073000000001</v>
      </c>
    </row>
    <row r="63" spans="1:25" x14ac:dyDescent="0.2">
      <c r="A63" s="61" t="s">
        <v>289</v>
      </c>
      <c r="B63" s="61">
        <v>13</v>
      </c>
      <c r="C63" s="61" t="s">
        <v>290</v>
      </c>
      <c r="D63" s="61" t="s">
        <v>291</v>
      </c>
      <c r="E63" s="61" t="s">
        <v>292</v>
      </c>
      <c r="F63" s="61">
        <v>0.85799999999999998</v>
      </c>
      <c r="G63" s="61">
        <v>5</v>
      </c>
      <c r="J63" s="61">
        <v>4282</v>
      </c>
      <c r="K63" s="61">
        <v>0</v>
      </c>
      <c r="L63" s="61">
        <v>53.820905500000002</v>
      </c>
      <c r="M63" s="61">
        <v>84.433000000000007</v>
      </c>
      <c r="R63" s="61">
        <v>83.111999999999995</v>
      </c>
      <c r="S63" s="61" t="s">
        <v>246</v>
      </c>
      <c r="T63" s="61" t="s">
        <v>296</v>
      </c>
      <c r="U63" s="61" t="s">
        <v>297</v>
      </c>
      <c r="V63" s="61">
        <v>1.1056589999999999</v>
      </c>
      <c r="X63" s="61">
        <v>1.1668989999999999</v>
      </c>
    </row>
    <row r="64" spans="1:25" x14ac:dyDescent="0.2">
      <c r="A64" s="61" t="s">
        <v>298</v>
      </c>
      <c r="B64" s="61">
        <v>14</v>
      </c>
      <c r="C64" s="61" t="s">
        <v>299</v>
      </c>
      <c r="D64" s="61" t="s">
        <v>300</v>
      </c>
      <c r="E64" s="61" t="s">
        <v>301</v>
      </c>
      <c r="F64" s="61">
        <v>0.879</v>
      </c>
      <c r="G64" s="61">
        <v>1</v>
      </c>
      <c r="H64" s="61">
        <v>3969</v>
      </c>
      <c r="I64" s="61">
        <v>-1.6E-2</v>
      </c>
      <c r="L64" s="61">
        <v>10.042900299999999</v>
      </c>
      <c r="M64" s="61">
        <v>78.352999999999994</v>
      </c>
      <c r="N64" s="61">
        <v>77.754999999999995</v>
      </c>
      <c r="O64" s="61" t="s">
        <v>302</v>
      </c>
      <c r="P64" s="61" t="s">
        <v>279</v>
      </c>
      <c r="Q64" s="61" t="s">
        <v>303</v>
      </c>
      <c r="W64" s="61">
        <v>0.36646600000000001</v>
      </c>
      <c r="Y64" s="61">
        <v>0.72234600000000004</v>
      </c>
    </row>
    <row r="65" spans="1:25" x14ac:dyDescent="0.2">
      <c r="A65" s="61" t="s">
        <v>298</v>
      </c>
      <c r="B65" s="61">
        <v>14</v>
      </c>
      <c r="C65" s="61" t="s">
        <v>299</v>
      </c>
      <c r="D65" s="61" t="s">
        <v>300</v>
      </c>
      <c r="E65" s="61" t="s">
        <v>301</v>
      </c>
      <c r="F65" s="61">
        <v>0.879</v>
      </c>
      <c r="G65" s="61">
        <v>2</v>
      </c>
      <c r="H65" s="61">
        <v>3971</v>
      </c>
      <c r="I65" s="61">
        <v>0</v>
      </c>
      <c r="L65" s="61">
        <v>10.039388199999999</v>
      </c>
      <c r="M65" s="61">
        <v>78.325000000000003</v>
      </c>
      <c r="N65" s="61">
        <v>77.727999999999994</v>
      </c>
      <c r="O65" s="61" t="s">
        <v>226</v>
      </c>
      <c r="P65" s="61" t="s">
        <v>215</v>
      </c>
      <c r="Q65" s="61" t="s">
        <v>304</v>
      </c>
      <c r="W65" s="61">
        <v>0.36647200000000002</v>
      </c>
      <c r="Y65" s="61">
        <v>0.72235769999999999</v>
      </c>
    </row>
    <row r="66" spans="1:25" x14ac:dyDescent="0.2">
      <c r="A66" s="61" t="s">
        <v>298</v>
      </c>
      <c r="B66" s="61">
        <v>14</v>
      </c>
      <c r="C66" s="61" t="s">
        <v>299</v>
      </c>
      <c r="D66" s="61" t="s">
        <v>300</v>
      </c>
      <c r="E66" s="61" t="s">
        <v>301</v>
      </c>
      <c r="F66" s="61">
        <v>0.879</v>
      </c>
      <c r="G66" s="61">
        <v>3</v>
      </c>
      <c r="H66" s="61">
        <v>3376</v>
      </c>
      <c r="I66" s="61">
        <v>14.6</v>
      </c>
      <c r="L66" s="61">
        <v>9.6913164999999992</v>
      </c>
      <c r="M66" s="61">
        <v>75.61</v>
      </c>
      <c r="N66" s="61">
        <v>75.021000000000001</v>
      </c>
      <c r="O66" s="61" t="s">
        <v>266</v>
      </c>
      <c r="P66" s="61" t="s">
        <v>267</v>
      </c>
      <c r="Q66" s="61" t="s">
        <v>305</v>
      </c>
      <c r="W66" s="61">
        <v>0.37180299999999999</v>
      </c>
      <c r="Y66" s="61">
        <v>0.73290390000000005</v>
      </c>
    </row>
    <row r="67" spans="1:25" x14ac:dyDescent="0.2">
      <c r="A67" s="61" t="s">
        <v>298</v>
      </c>
      <c r="B67" s="61">
        <v>14</v>
      </c>
      <c r="C67" s="61" t="s">
        <v>299</v>
      </c>
      <c r="D67" s="61" t="s">
        <v>300</v>
      </c>
      <c r="E67" s="61" t="s">
        <v>301</v>
      </c>
      <c r="F67" s="61">
        <v>0.879</v>
      </c>
      <c r="G67" s="61">
        <v>4</v>
      </c>
      <c r="J67" s="61">
        <v>3281</v>
      </c>
      <c r="K67" s="61">
        <v>-17.8</v>
      </c>
      <c r="L67" s="61">
        <v>50.033085999999997</v>
      </c>
      <c r="M67" s="61">
        <v>80.412000000000006</v>
      </c>
      <c r="R67" s="61">
        <v>79.165000000000006</v>
      </c>
      <c r="S67" s="61" t="s">
        <v>306</v>
      </c>
      <c r="T67" s="61" t="s">
        <v>270</v>
      </c>
      <c r="U67" s="61" t="s">
        <v>245</v>
      </c>
      <c r="V67" s="61">
        <v>1.0861909999999999</v>
      </c>
      <c r="X67" s="61">
        <v>1.1478617</v>
      </c>
    </row>
    <row r="68" spans="1:25" x14ac:dyDescent="0.2">
      <c r="A68" s="61" t="s">
        <v>298</v>
      </c>
      <c r="B68" s="61">
        <v>14</v>
      </c>
      <c r="C68" s="61" t="s">
        <v>299</v>
      </c>
      <c r="D68" s="61" t="s">
        <v>300</v>
      </c>
      <c r="E68" s="61" t="s">
        <v>301</v>
      </c>
      <c r="F68" s="61">
        <v>0.879</v>
      </c>
      <c r="G68" s="61">
        <v>5</v>
      </c>
      <c r="J68" s="61">
        <v>4279</v>
      </c>
      <c r="K68" s="61">
        <v>0</v>
      </c>
      <c r="L68" s="61">
        <v>52.457951399999999</v>
      </c>
      <c r="M68" s="61">
        <v>84.308999999999997</v>
      </c>
      <c r="R68" s="61">
        <v>82.99</v>
      </c>
      <c r="S68" s="61" t="s">
        <v>307</v>
      </c>
      <c r="T68" s="61" t="s">
        <v>191</v>
      </c>
      <c r="U68" s="61" t="s">
        <v>308</v>
      </c>
      <c r="V68" s="61">
        <v>1.1056589999999999</v>
      </c>
      <c r="X68" s="61">
        <v>1.1668472000000001</v>
      </c>
    </row>
    <row r="69" spans="1:25" x14ac:dyDescent="0.2">
      <c r="A69" s="61" t="s">
        <v>309</v>
      </c>
      <c r="B69" s="61">
        <v>15</v>
      </c>
      <c r="C69" s="61" t="s">
        <v>310</v>
      </c>
      <c r="D69" s="61" t="s">
        <v>311</v>
      </c>
      <c r="E69" s="61" t="s">
        <v>49</v>
      </c>
      <c r="F69" s="61">
        <v>0.877</v>
      </c>
      <c r="G69" s="61">
        <v>1</v>
      </c>
      <c r="H69" s="61">
        <v>3968</v>
      </c>
      <c r="I69" s="61">
        <v>-2.3E-2</v>
      </c>
      <c r="L69" s="61">
        <v>10.0584946</v>
      </c>
      <c r="M69" s="61">
        <v>78.296000000000006</v>
      </c>
      <c r="N69" s="61">
        <v>77.697999999999993</v>
      </c>
      <c r="O69" s="61" t="s">
        <v>278</v>
      </c>
      <c r="P69" s="61" t="s">
        <v>279</v>
      </c>
      <c r="Q69" s="61" t="s">
        <v>312</v>
      </c>
      <c r="W69" s="61">
        <v>0.36646400000000001</v>
      </c>
      <c r="Y69" s="61">
        <v>0.72218990000000005</v>
      </c>
    </row>
    <row r="70" spans="1:25" x14ac:dyDescent="0.2">
      <c r="A70" s="61" t="s">
        <v>309</v>
      </c>
      <c r="B70" s="61">
        <v>15</v>
      </c>
      <c r="C70" s="61" t="s">
        <v>310</v>
      </c>
      <c r="D70" s="61" t="s">
        <v>311</v>
      </c>
      <c r="E70" s="61" t="s">
        <v>49</v>
      </c>
      <c r="F70" s="61">
        <v>0.877</v>
      </c>
      <c r="G70" s="61">
        <v>2</v>
      </c>
      <c r="H70" s="61">
        <v>3967</v>
      </c>
      <c r="I70" s="61">
        <v>0</v>
      </c>
      <c r="L70" s="61">
        <v>10.0561703</v>
      </c>
      <c r="M70" s="61">
        <v>78.278000000000006</v>
      </c>
      <c r="N70" s="61">
        <v>77.680999999999997</v>
      </c>
      <c r="O70" s="61" t="s">
        <v>214</v>
      </c>
      <c r="P70" s="61" t="s">
        <v>280</v>
      </c>
      <c r="Q70" s="61" t="s">
        <v>313</v>
      </c>
      <c r="W70" s="61">
        <v>0.36647200000000002</v>
      </c>
      <c r="Y70" s="61">
        <v>0.72220629999999997</v>
      </c>
    </row>
    <row r="71" spans="1:25" x14ac:dyDescent="0.2">
      <c r="A71" s="61" t="s">
        <v>309</v>
      </c>
      <c r="B71" s="61">
        <v>15</v>
      </c>
      <c r="C71" s="61" t="s">
        <v>310</v>
      </c>
      <c r="D71" s="61" t="s">
        <v>311</v>
      </c>
      <c r="E71" s="61" t="s">
        <v>49</v>
      </c>
      <c r="F71" s="61">
        <v>0.877</v>
      </c>
      <c r="G71" s="61">
        <v>3</v>
      </c>
      <c r="H71" s="61">
        <v>3572</v>
      </c>
      <c r="I71" s="61">
        <v>14.048</v>
      </c>
      <c r="L71" s="61">
        <v>10.2627848</v>
      </c>
      <c r="M71" s="61">
        <v>79.885999999999996</v>
      </c>
      <c r="N71" s="61">
        <v>79.263999999999996</v>
      </c>
      <c r="O71" s="61" t="s">
        <v>254</v>
      </c>
      <c r="P71" s="61" t="s">
        <v>230</v>
      </c>
      <c r="Q71" s="61" t="s">
        <v>314</v>
      </c>
      <c r="W71" s="61">
        <v>0.37160100000000001</v>
      </c>
      <c r="Y71" s="61">
        <v>0.73235170000000005</v>
      </c>
    </row>
    <row r="72" spans="1:25" x14ac:dyDescent="0.2">
      <c r="A72" s="61" t="s">
        <v>309</v>
      </c>
      <c r="B72" s="61">
        <v>15</v>
      </c>
      <c r="C72" s="61" t="s">
        <v>310</v>
      </c>
      <c r="D72" s="61" t="s">
        <v>311</v>
      </c>
      <c r="E72" s="61" t="s">
        <v>49</v>
      </c>
      <c r="F72" s="61">
        <v>0.877</v>
      </c>
      <c r="G72" s="61">
        <v>4</v>
      </c>
      <c r="J72" s="61">
        <v>3272</v>
      </c>
      <c r="K72" s="61">
        <v>-15.55</v>
      </c>
      <c r="L72" s="61">
        <v>49.972731899999999</v>
      </c>
      <c r="M72" s="61">
        <v>80.132000000000005</v>
      </c>
      <c r="R72" s="61">
        <v>78.888000000000005</v>
      </c>
      <c r="S72" s="61" t="s">
        <v>306</v>
      </c>
      <c r="T72" s="61" t="s">
        <v>315</v>
      </c>
      <c r="U72" s="61" t="s">
        <v>245</v>
      </c>
      <c r="V72" s="61">
        <v>1.088652</v>
      </c>
      <c r="X72" s="61">
        <v>1.1502452999999999</v>
      </c>
    </row>
    <row r="73" spans="1:25" x14ac:dyDescent="0.2">
      <c r="A73" s="61" t="s">
        <v>309</v>
      </c>
      <c r="B73" s="61">
        <v>15</v>
      </c>
      <c r="C73" s="61" t="s">
        <v>310</v>
      </c>
      <c r="D73" s="61" t="s">
        <v>311</v>
      </c>
      <c r="E73" s="61" t="s">
        <v>49</v>
      </c>
      <c r="F73" s="61">
        <v>0.877</v>
      </c>
      <c r="G73" s="61">
        <v>5</v>
      </c>
      <c r="J73" s="61">
        <v>4276</v>
      </c>
      <c r="K73" s="61">
        <v>0</v>
      </c>
      <c r="L73" s="61">
        <v>52.550132300000001</v>
      </c>
      <c r="M73" s="61">
        <v>84.265000000000001</v>
      </c>
      <c r="R73" s="61">
        <v>82.947000000000003</v>
      </c>
      <c r="S73" s="61" t="s">
        <v>307</v>
      </c>
      <c r="T73" s="61" t="s">
        <v>191</v>
      </c>
      <c r="U73" s="61" t="s">
        <v>297</v>
      </c>
      <c r="V73" s="61">
        <v>1.1056589999999999</v>
      </c>
      <c r="X73" s="61">
        <v>1.1667664</v>
      </c>
    </row>
    <row r="74" spans="1:25" x14ac:dyDescent="0.2">
      <c r="A74" s="61" t="s">
        <v>316</v>
      </c>
      <c r="B74" s="61">
        <v>16</v>
      </c>
      <c r="C74" s="61" t="s">
        <v>317</v>
      </c>
      <c r="D74" s="61" t="s">
        <v>318</v>
      </c>
      <c r="F74" s="61">
        <v>0.78400000000000003</v>
      </c>
      <c r="G74" s="61">
        <v>1</v>
      </c>
      <c r="H74" s="61">
        <v>3966</v>
      </c>
      <c r="I74" s="61">
        <v>1.4999999999999999E-2</v>
      </c>
      <c r="L74" s="61">
        <v>11.2476512</v>
      </c>
      <c r="M74" s="61">
        <v>78.268000000000001</v>
      </c>
      <c r="N74" s="61">
        <v>77.67</v>
      </c>
      <c r="O74" s="61" t="s">
        <v>278</v>
      </c>
      <c r="P74" s="61" t="s">
        <v>279</v>
      </c>
      <c r="Q74" s="61" t="s">
        <v>319</v>
      </c>
      <c r="W74" s="61">
        <v>0.366477</v>
      </c>
      <c r="Y74" s="61">
        <v>0.72229770000000004</v>
      </c>
    </row>
    <row r="75" spans="1:25" x14ac:dyDescent="0.2">
      <c r="A75" s="61" t="s">
        <v>316</v>
      </c>
      <c r="B75" s="61">
        <v>16</v>
      </c>
      <c r="C75" s="61" t="s">
        <v>317</v>
      </c>
      <c r="D75" s="61" t="s">
        <v>318</v>
      </c>
      <c r="F75" s="61">
        <v>0.78400000000000003</v>
      </c>
      <c r="G75" s="61">
        <v>2</v>
      </c>
      <c r="H75" s="61">
        <v>3969</v>
      </c>
      <c r="I75" s="61">
        <v>0</v>
      </c>
      <c r="L75" s="61">
        <v>11.2417132</v>
      </c>
      <c r="M75" s="61">
        <v>78.227000000000004</v>
      </c>
      <c r="N75" s="61">
        <v>77.63</v>
      </c>
      <c r="O75" s="61" t="s">
        <v>266</v>
      </c>
      <c r="P75" s="61" t="s">
        <v>280</v>
      </c>
      <c r="Q75" s="61" t="s">
        <v>320</v>
      </c>
      <c r="W75" s="61">
        <v>0.36647200000000002</v>
      </c>
      <c r="Y75" s="61">
        <v>0.72228709999999996</v>
      </c>
    </row>
    <row r="76" spans="1:25" x14ac:dyDescent="0.2">
      <c r="A76" s="61" t="s">
        <v>316</v>
      </c>
      <c r="B76" s="61">
        <v>16</v>
      </c>
      <c r="C76" s="61" t="s">
        <v>317</v>
      </c>
      <c r="D76" s="61" t="s">
        <v>318</v>
      </c>
      <c r="F76" s="61">
        <v>0.78400000000000003</v>
      </c>
      <c r="G76" s="61">
        <v>3</v>
      </c>
      <c r="H76" s="61">
        <v>3356</v>
      </c>
      <c r="I76" s="61">
        <v>13.77</v>
      </c>
      <c r="L76" s="61">
        <v>10.8385642</v>
      </c>
      <c r="M76" s="61">
        <v>75.421000000000006</v>
      </c>
      <c r="N76" s="61">
        <v>74.834000000000003</v>
      </c>
      <c r="O76" s="61" t="s">
        <v>254</v>
      </c>
      <c r="P76" s="61" t="s">
        <v>230</v>
      </c>
      <c r="Q76" s="61" t="s">
        <v>321</v>
      </c>
      <c r="W76" s="61">
        <v>0.3715</v>
      </c>
      <c r="Y76" s="61">
        <v>0.73223289999999996</v>
      </c>
    </row>
    <row r="77" spans="1:25" x14ac:dyDescent="0.2">
      <c r="A77" s="61" t="s">
        <v>316</v>
      </c>
      <c r="B77" s="61">
        <v>16</v>
      </c>
      <c r="C77" s="61" t="s">
        <v>317</v>
      </c>
      <c r="D77" s="61" t="s">
        <v>318</v>
      </c>
      <c r="F77" s="61">
        <v>0.78400000000000003</v>
      </c>
      <c r="G77" s="61">
        <v>4</v>
      </c>
      <c r="J77" s="61">
        <v>2876</v>
      </c>
      <c r="K77" s="61">
        <v>-15.106999999999999</v>
      </c>
      <c r="L77" s="61">
        <v>48.8808054</v>
      </c>
      <c r="M77" s="61">
        <v>70.069000000000003</v>
      </c>
      <c r="R77" s="61">
        <v>68.980999999999995</v>
      </c>
      <c r="S77" s="61" t="s">
        <v>306</v>
      </c>
      <c r="T77" s="61" t="s">
        <v>315</v>
      </c>
      <c r="U77" s="61" t="s">
        <v>245</v>
      </c>
      <c r="V77" s="61">
        <v>1.089137</v>
      </c>
      <c r="X77" s="61">
        <v>1.1507674000000001</v>
      </c>
    </row>
    <row r="78" spans="1:25" x14ac:dyDescent="0.2">
      <c r="A78" s="61" t="s">
        <v>316</v>
      </c>
      <c r="B78" s="61">
        <v>16</v>
      </c>
      <c r="C78" s="61" t="s">
        <v>317</v>
      </c>
      <c r="D78" s="61" t="s">
        <v>318</v>
      </c>
      <c r="F78" s="61">
        <v>0.78400000000000003</v>
      </c>
      <c r="G78" s="61">
        <v>5</v>
      </c>
      <c r="J78" s="61">
        <v>4274</v>
      </c>
      <c r="K78" s="61">
        <v>0</v>
      </c>
      <c r="L78" s="61">
        <v>58.741526399999998</v>
      </c>
      <c r="M78" s="61">
        <v>84.203999999999994</v>
      </c>
      <c r="R78" s="61">
        <v>82.887</v>
      </c>
      <c r="S78" s="61" t="s">
        <v>322</v>
      </c>
      <c r="T78" s="61" t="s">
        <v>202</v>
      </c>
      <c r="U78" s="61" t="s">
        <v>323</v>
      </c>
      <c r="V78" s="61">
        <v>1.1056589999999999</v>
      </c>
      <c r="X78" s="61">
        <v>1.1667954</v>
      </c>
    </row>
    <row r="79" spans="1:25" x14ac:dyDescent="0.2">
      <c r="A79" s="61" t="s">
        <v>324</v>
      </c>
      <c r="B79" s="61">
        <v>17</v>
      </c>
      <c r="C79" s="61" t="s">
        <v>325</v>
      </c>
      <c r="D79" s="61" t="s">
        <v>326</v>
      </c>
      <c r="F79" s="61">
        <v>0.82499999999999996</v>
      </c>
      <c r="G79" s="61">
        <v>1</v>
      </c>
      <c r="H79" s="61">
        <v>3969</v>
      </c>
      <c r="I79" s="61">
        <v>-1E-3</v>
      </c>
      <c r="L79" s="61">
        <v>10.706596899999999</v>
      </c>
      <c r="M79" s="61">
        <v>78.399000000000001</v>
      </c>
      <c r="N79" s="61">
        <v>77.801000000000002</v>
      </c>
      <c r="O79" s="61" t="s">
        <v>263</v>
      </c>
      <c r="P79" s="61" t="s">
        <v>264</v>
      </c>
      <c r="Q79" s="61" t="s">
        <v>327</v>
      </c>
      <c r="W79" s="61">
        <v>0.36647200000000002</v>
      </c>
      <c r="Y79" s="61">
        <v>0.72150709999999996</v>
      </c>
    </row>
    <row r="80" spans="1:25" x14ac:dyDescent="0.2">
      <c r="A80" s="61" t="s">
        <v>324</v>
      </c>
      <c r="B80" s="61">
        <v>17</v>
      </c>
      <c r="C80" s="61" t="s">
        <v>325</v>
      </c>
      <c r="D80" s="61" t="s">
        <v>326</v>
      </c>
      <c r="F80" s="61">
        <v>0.82499999999999996</v>
      </c>
      <c r="G80" s="61">
        <v>2</v>
      </c>
      <c r="H80" s="61">
        <v>3969</v>
      </c>
      <c r="I80" s="61">
        <v>0</v>
      </c>
      <c r="L80" s="61">
        <v>10.682600300000001</v>
      </c>
      <c r="M80" s="61">
        <v>78.222999999999999</v>
      </c>
      <c r="N80" s="61">
        <v>77.626999999999995</v>
      </c>
      <c r="O80" s="61" t="s">
        <v>266</v>
      </c>
      <c r="P80" s="61" t="s">
        <v>280</v>
      </c>
      <c r="Q80" s="61" t="s">
        <v>328</v>
      </c>
      <c r="W80" s="61">
        <v>0.36647200000000002</v>
      </c>
      <c r="Y80" s="61">
        <v>0.72150769999999997</v>
      </c>
    </row>
    <row r="81" spans="1:25" x14ac:dyDescent="0.2">
      <c r="A81" s="61" t="s">
        <v>324</v>
      </c>
      <c r="B81" s="61">
        <v>17</v>
      </c>
      <c r="C81" s="61" t="s">
        <v>325</v>
      </c>
      <c r="D81" s="61" t="s">
        <v>326</v>
      </c>
      <c r="F81" s="61">
        <v>0.82499999999999996</v>
      </c>
      <c r="G81" s="61">
        <v>3</v>
      </c>
      <c r="H81" s="61">
        <v>3513</v>
      </c>
      <c r="I81" s="61">
        <v>13.72</v>
      </c>
      <c r="L81" s="61">
        <v>10.6950124</v>
      </c>
      <c r="M81" s="61">
        <v>78.313999999999993</v>
      </c>
      <c r="N81" s="61">
        <v>77.704999999999998</v>
      </c>
      <c r="O81" s="61" t="s">
        <v>229</v>
      </c>
      <c r="P81" s="61" t="s">
        <v>184</v>
      </c>
      <c r="Q81" s="61" t="s">
        <v>329</v>
      </c>
      <c r="W81" s="61">
        <v>0.37148100000000001</v>
      </c>
      <c r="Y81" s="61">
        <v>0.73140660000000002</v>
      </c>
    </row>
    <row r="82" spans="1:25" x14ac:dyDescent="0.2">
      <c r="A82" s="61" t="s">
        <v>324</v>
      </c>
      <c r="B82" s="61">
        <v>17</v>
      </c>
      <c r="C82" s="61" t="s">
        <v>325</v>
      </c>
      <c r="D82" s="61" t="s">
        <v>326</v>
      </c>
      <c r="F82" s="61">
        <v>0.82499999999999996</v>
      </c>
      <c r="G82" s="61">
        <v>4</v>
      </c>
      <c r="J82" s="61">
        <v>3203</v>
      </c>
      <c r="K82" s="61">
        <v>-15.74</v>
      </c>
      <c r="L82" s="61">
        <v>51.773510700000003</v>
      </c>
      <c r="M82" s="61">
        <v>78.096999999999994</v>
      </c>
      <c r="R82" s="61">
        <v>76.885000000000005</v>
      </c>
      <c r="S82" s="61" t="s">
        <v>306</v>
      </c>
      <c r="T82" s="61" t="s">
        <v>315</v>
      </c>
      <c r="U82" s="61" t="s">
        <v>245</v>
      </c>
      <c r="V82" s="61">
        <v>1.0884450000000001</v>
      </c>
      <c r="X82" s="61">
        <v>1.1499535000000001</v>
      </c>
    </row>
    <row r="83" spans="1:25" x14ac:dyDescent="0.2">
      <c r="A83" s="61" t="s">
        <v>324</v>
      </c>
      <c r="B83" s="61">
        <v>17</v>
      </c>
      <c r="C83" s="61" t="s">
        <v>325</v>
      </c>
      <c r="D83" s="61" t="s">
        <v>326</v>
      </c>
      <c r="F83" s="61">
        <v>0.82499999999999996</v>
      </c>
      <c r="G83" s="61">
        <v>5</v>
      </c>
      <c r="J83" s="61">
        <v>4273</v>
      </c>
      <c r="K83" s="61">
        <v>0</v>
      </c>
      <c r="L83" s="61">
        <v>55.797510299999999</v>
      </c>
      <c r="M83" s="61">
        <v>84.167000000000002</v>
      </c>
      <c r="R83" s="61">
        <v>82.85</v>
      </c>
      <c r="S83" s="61" t="s">
        <v>307</v>
      </c>
      <c r="T83" s="61" t="s">
        <v>191</v>
      </c>
      <c r="U83" s="61" t="s">
        <v>330</v>
      </c>
      <c r="V83" s="61">
        <v>1.1056589999999999</v>
      </c>
      <c r="X83" s="61">
        <v>1.1666664</v>
      </c>
    </row>
    <row r="84" spans="1:25" x14ac:dyDescent="0.2">
      <c r="A84" s="61" t="s">
        <v>331</v>
      </c>
      <c r="B84" s="61">
        <v>18</v>
      </c>
      <c r="C84" s="61" t="s">
        <v>332</v>
      </c>
      <c r="D84" s="61" t="s">
        <v>333</v>
      </c>
      <c r="F84" s="61">
        <v>0.78500000000000003</v>
      </c>
      <c r="G84" s="61">
        <v>1</v>
      </c>
      <c r="H84" s="61">
        <v>3967</v>
      </c>
      <c r="I84" s="61">
        <v>-3.6999999999999998E-2</v>
      </c>
      <c r="L84" s="61">
        <v>11.2318832</v>
      </c>
      <c r="M84" s="61">
        <v>78.257999999999996</v>
      </c>
      <c r="N84" s="61">
        <v>77.661000000000001</v>
      </c>
      <c r="O84" s="61" t="s">
        <v>263</v>
      </c>
      <c r="P84" s="61" t="s">
        <v>279</v>
      </c>
      <c r="Q84" s="61" t="s">
        <v>334</v>
      </c>
      <c r="W84" s="61">
        <v>0.36645899999999998</v>
      </c>
      <c r="Y84" s="61">
        <v>0.72158449999999996</v>
      </c>
    </row>
    <row r="85" spans="1:25" x14ac:dyDescent="0.2">
      <c r="A85" s="61" t="s">
        <v>331</v>
      </c>
      <c r="B85" s="61">
        <v>18</v>
      </c>
      <c r="C85" s="61" t="s">
        <v>332</v>
      </c>
      <c r="D85" s="61" t="s">
        <v>333</v>
      </c>
      <c r="F85" s="61">
        <v>0.78500000000000003</v>
      </c>
      <c r="G85" s="61">
        <v>2</v>
      </c>
      <c r="H85" s="61">
        <v>3967</v>
      </c>
      <c r="I85" s="61">
        <v>0</v>
      </c>
      <c r="L85" s="61">
        <v>11.228873699999999</v>
      </c>
      <c r="M85" s="61">
        <v>78.236999999999995</v>
      </c>
      <c r="N85" s="61">
        <v>77.64</v>
      </c>
      <c r="O85" s="61" t="s">
        <v>266</v>
      </c>
      <c r="P85" s="61" t="s">
        <v>280</v>
      </c>
      <c r="Q85" s="61" t="s">
        <v>335</v>
      </c>
      <c r="W85" s="61">
        <v>0.36647200000000002</v>
      </c>
      <c r="Y85" s="61">
        <v>0.72161090000000006</v>
      </c>
    </row>
    <row r="86" spans="1:25" x14ac:dyDescent="0.2">
      <c r="A86" s="61" t="s">
        <v>331</v>
      </c>
      <c r="B86" s="61">
        <v>18</v>
      </c>
      <c r="C86" s="61" t="s">
        <v>332</v>
      </c>
      <c r="D86" s="61" t="s">
        <v>333</v>
      </c>
      <c r="F86" s="61">
        <v>0.78500000000000003</v>
      </c>
      <c r="G86" s="61">
        <v>3</v>
      </c>
      <c r="H86" s="61">
        <v>3381</v>
      </c>
      <c r="I86" s="61">
        <v>14.81</v>
      </c>
      <c r="L86" s="61">
        <v>10.923259</v>
      </c>
      <c r="M86" s="61">
        <v>76.108000000000004</v>
      </c>
      <c r="N86" s="61">
        <v>75.515000000000001</v>
      </c>
      <c r="O86" s="61" t="s">
        <v>229</v>
      </c>
      <c r="P86" s="61" t="s">
        <v>184</v>
      </c>
      <c r="Q86" s="61" t="s">
        <v>336</v>
      </c>
      <c r="W86" s="61">
        <v>0.37187900000000002</v>
      </c>
      <c r="Y86" s="61">
        <v>0.73229770000000005</v>
      </c>
    </row>
    <row r="87" spans="1:25" x14ac:dyDescent="0.2">
      <c r="A87" s="61" t="s">
        <v>331</v>
      </c>
      <c r="B87" s="61">
        <v>18</v>
      </c>
      <c r="C87" s="61" t="s">
        <v>332</v>
      </c>
      <c r="D87" s="61" t="s">
        <v>333</v>
      </c>
      <c r="F87" s="61">
        <v>0.78500000000000003</v>
      </c>
      <c r="G87" s="61">
        <v>4</v>
      </c>
      <c r="J87" s="61">
        <v>2718</v>
      </c>
      <c r="K87" s="61">
        <v>-14.654999999999999</v>
      </c>
      <c r="L87" s="61">
        <v>46.089725899999998</v>
      </c>
      <c r="M87" s="61">
        <v>66.152000000000001</v>
      </c>
      <c r="R87" s="61">
        <v>65.125</v>
      </c>
      <c r="S87" s="61" t="s">
        <v>306</v>
      </c>
      <c r="T87" s="61" t="s">
        <v>315</v>
      </c>
      <c r="U87" s="61" t="s">
        <v>245</v>
      </c>
      <c r="V87" s="61">
        <v>1.089631</v>
      </c>
      <c r="X87" s="61">
        <v>1.1510937000000001</v>
      </c>
    </row>
    <row r="88" spans="1:25" x14ac:dyDescent="0.2">
      <c r="A88" s="61" t="s">
        <v>331</v>
      </c>
      <c r="B88" s="61">
        <v>18</v>
      </c>
      <c r="C88" s="61" t="s">
        <v>332</v>
      </c>
      <c r="D88" s="61" t="s">
        <v>333</v>
      </c>
      <c r="F88" s="61">
        <v>0.78500000000000003</v>
      </c>
      <c r="G88" s="61">
        <v>5</v>
      </c>
      <c r="J88" s="61">
        <v>4270</v>
      </c>
      <c r="K88" s="61">
        <v>0</v>
      </c>
      <c r="L88" s="61">
        <v>58.584408500000002</v>
      </c>
      <c r="M88" s="61">
        <v>84.085999999999999</v>
      </c>
      <c r="R88" s="61">
        <v>82.771000000000001</v>
      </c>
      <c r="S88" s="61" t="s">
        <v>179</v>
      </c>
      <c r="T88" s="61" t="s">
        <v>258</v>
      </c>
      <c r="U88" s="61" t="s">
        <v>283</v>
      </c>
      <c r="V88" s="61">
        <v>1.1056589999999999</v>
      </c>
      <c r="X88" s="61">
        <v>1.1666080999999999</v>
      </c>
    </row>
    <row r="89" spans="1:25" x14ac:dyDescent="0.2">
      <c r="A89" s="61" t="s">
        <v>337</v>
      </c>
      <c r="B89" s="61">
        <v>19</v>
      </c>
      <c r="C89" s="61" t="s">
        <v>338</v>
      </c>
      <c r="D89" s="61" t="s">
        <v>339</v>
      </c>
      <c r="F89" s="61">
        <v>0.879</v>
      </c>
      <c r="G89" s="61">
        <v>1</v>
      </c>
      <c r="H89" s="61">
        <v>3967</v>
      </c>
      <c r="I89" s="61">
        <v>-2.9000000000000001E-2</v>
      </c>
      <c r="L89" s="61">
        <v>10.0288852</v>
      </c>
      <c r="M89" s="61">
        <v>78.242999999999995</v>
      </c>
      <c r="N89" s="61">
        <v>77.647000000000006</v>
      </c>
      <c r="O89" s="61" t="s">
        <v>252</v>
      </c>
      <c r="P89" s="61" t="s">
        <v>340</v>
      </c>
      <c r="Q89" s="61" t="s">
        <v>341</v>
      </c>
      <c r="W89" s="61">
        <v>0.36646200000000001</v>
      </c>
      <c r="Y89" s="61">
        <v>0.7212906</v>
      </c>
    </row>
    <row r="90" spans="1:25" x14ac:dyDescent="0.2">
      <c r="A90" s="61" t="s">
        <v>337</v>
      </c>
      <c r="B90" s="61">
        <v>19</v>
      </c>
      <c r="C90" s="61" t="s">
        <v>338</v>
      </c>
      <c r="D90" s="61" t="s">
        <v>339</v>
      </c>
      <c r="F90" s="61">
        <v>0.879</v>
      </c>
      <c r="G90" s="61">
        <v>2</v>
      </c>
      <c r="H90" s="61">
        <v>3969</v>
      </c>
      <c r="I90" s="61">
        <v>0</v>
      </c>
      <c r="L90" s="61">
        <v>10.030551600000001</v>
      </c>
      <c r="M90" s="61">
        <v>78.256</v>
      </c>
      <c r="N90" s="61">
        <v>77.66</v>
      </c>
      <c r="O90" s="61" t="s">
        <v>254</v>
      </c>
      <c r="P90" s="61" t="s">
        <v>267</v>
      </c>
      <c r="Q90" s="61" t="s">
        <v>342</v>
      </c>
      <c r="W90" s="61">
        <v>0.36647200000000002</v>
      </c>
      <c r="Y90" s="61">
        <v>0.72131129999999999</v>
      </c>
    </row>
    <row r="91" spans="1:25" x14ac:dyDescent="0.2">
      <c r="A91" s="61" t="s">
        <v>337</v>
      </c>
      <c r="B91" s="61">
        <v>19</v>
      </c>
      <c r="C91" s="61" t="s">
        <v>338</v>
      </c>
      <c r="D91" s="61" t="s">
        <v>339</v>
      </c>
      <c r="F91" s="61">
        <v>0.879</v>
      </c>
      <c r="G91" s="61">
        <v>3</v>
      </c>
      <c r="H91" s="61">
        <v>3359</v>
      </c>
      <c r="I91" s="61">
        <v>15.416</v>
      </c>
      <c r="L91" s="61">
        <v>9.5636332999999993</v>
      </c>
      <c r="M91" s="61">
        <v>74.614000000000004</v>
      </c>
      <c r="N91" s="61">
        <v>74.033000000000001</v>
      </c>
      <c r="O91" s="61" t="s">
        <v>183</v>
      </c>
      <c r="P91" s="61" t="s">
        <v>208</v>
      </c>
      <c r="Q91" s="61" t="s">
        <v>343</v>
      </c>
      <c r="W91" s="61">
        <v>0.37210100000000002</v>
      </c>
      <c r="Y91" s="61">
        <v>0.73243119999999995</v>
      </c>
    </row>
    <row r="92" spans="1:25" x14ac:dyDescent="0.2">
      <c r="A92" s="61" t="s">
        <v>337</v>
      </c>
      <c r="B92" s="61">
        <v>19</v>
      </c>
      <c r="C92" s="61" t="s">
        <v>338</v>
      </c>
      <c r="D92" s="61" t="s">
        <v>339</v>
      </c>
      <c r="F92" s="61">
        <v>0.879</v>
      </c>
      <c r="G92" s="61">
        <v>4</v>
      </c>
      <c r="J92" s="61">
        <v>3319</v>
      </c>
      <c r="K92" s="61">
        <v>-16.847000000000001</v>
      </c>
      <c r="L92" s="61">
        <v>50.256903000000001</v>
      </c>
      <c r="M92" s="61">
        <v>80.771000000000001</v>
      </c>
      <c r="R92" s="61">
        <v>79.518000000000001</v>
      </c>
      <c r="S92" s="61" t="s">
        <v>306</v>
      </c>
      <c r="T92" s="61" t="s">
        <v>270</v>
      </c>
      <c r="U92" s="61" t="s">
        <v>271</v>
      </c>
      <c r="V92" s="61">
        <v>1.087234</v>
      </c>
      <c r="X92" s="61">
        <v>1.1486854</v>
      </c>
    </row>
    <row r="93" spans="1:25" x14ac:dyDescent="0.2">
      <c r="A93" s="61" t="s">
        <v>337</v>
      </c>
      <c r="B93" s="61">
        <v>19</v>
      </c>
      <c r="C93" s="61" t="s">
        <v>338</v>
      </c>
      <c r="D93" s="61" t="s">
        <v>339</v>
      </c>
      <c r="F93" s="61">
        <v>0.879</v>
      </c>
      <c r="G93" s="61">
        <v>5</v>
      </c>
      <c r="J93" s="61">
        <v>4265</v>
      </c>
      <c r="K93" s="61">
        <v>0</v>
      </c>
      <c r="L93" s="61">
        <v>52.301195800000002</v>
      </c>
      <c r="M93" s="61">
        <v>84.057000000000002</v>
      </c>
      <c r="R93" s="61">
        <v>82.742000000000004</v>
      </c>
      <c r="S93" s="61" t="s">
        <v>307</v>
      </c>
      <c r="T93" s="61" t="s">
        <v>191</v>
      </c>
      <c r="U93" s="61" t="s">
        <v>297</v>
      </c>
      <c r="V93" s="61">
        <v>1.1056589999999999</v>
      </c>
      <c r="X93" s="61">
        <v>1.1665881</v>
      </c>
    </row>
    <row r="94" spans="1:25" x14ac:dyDescent="0.2">
      <c r="A94" s="61" t="s">
        <v>344</v>
      </c>
      <c r="B94" s="61">
        <v>20</v>
      </c>
      <c r="C94" s="61" t="s">
        <v>345</v>
      </c>
      <c r="D94" s="61" t="s">
        <v>346</v>
      </c>
      <c r="F94" s="61">
        <v>0.86</v>
      </c>
      <c r="G94" s="61">
        <v>1</v>
      </c>
      <c r="H94" s="61">
        <v>3961</v>
      </c>
      <c r="I94" s="61">
        <v>-5.0999999999999997E-2</v>
      </c>
      <c r="L94" s="61">
        <v>10.235488500000001</v>
      </c>
      <c r="M94" s="61">
        <v>78.129000000000005</v>
      </c>
      <c r="N94" s="61">
        <v>77.533000000000001</v>
      </c>
      <c r="O94" s="61" t="s">
        <v>226</v>
      </c>
      <c r="P94" s="61" t="s">
        <v>264</v>
      </c>
      <c r="Q94" s="61" t="s">
        <v>347</v>
      </c>
      <c r="W94" s="61">
        <v>0.36645299999999997</v>
      </c>
      <c r="Y94" s="61">
        <v>0.72204749999999995</v>
      </c>
    </row>
    <row r="95" spans="1:25" x14ac:dyDescent="0.2">
      <c r="A95" s="61" t="s">
        <v>344</v>
      </c>
      <c r="B95" s="61">
        <v>20</v>
      </c>
      <c r="C95" s="61" t="s">
        <v>345</v>
      </c>
      <c r="D95" s="61" t="s">
        <v>346</v>
      </c>
      <c r="F95" s="61">
        <v>0.86</v>
      </c>
      <c r="G95" s="61">
        <v>2</v>
      </c>
      <c r="H95" s="61">
        <v>3962</v>
      </c>
      <c r="I95" s="61">
        <v>0</v>
      </c>
      <c r="L95" s="61">
        <v>10.2365011</v>
      </c>
      <c r="M95" s="61">
        <v>78.137</v>
      </c>
      <c r="N95" s="61">
        <v>77.540999999999997</v>
      </c>
      <c r="O95" s="61" t="s">
        <v>229</v>
      </c>
      <c r="P95" s="61" t="s">
        <v>267</v>
      </c>
      <c r="Q95" s="61" t="s">
        <v>348</v>
      </c>
      <c r="W95" s="61">
        <v>0.36647200000000002</v>
      </c>
      <c r="Y95" s="61">
        <v>0.72208450000000002</v>
      </c>
    </row>
    <row r="96" spans="1:25" x14ac:dyDescent="0.2">
      <c r="A96" s="61" t="s">
        <v>344</v>
      </c>
      <c r="B96" s="61">
        <v>20</v>
      </c>
      <c r="C96" s="61" t="s">
        <v>345</v>
      </c>
      <c r="D96" s="61" t="s">
        <v>346</v>
      </c>
      <c r="F96" s="61">
        <v>0.86</v>
      </c>
      <c r="G96" s="61">
        <v>3</v>
      </c>
      <c r="H96" s="61">
        <v>3820</v>
      </c>
      <c r="I96" s="61">
        <v>14.243</v>
      </c>
      <c r="L96" s="61">
        <v>11.1251888</v>
      </c>
      <c r="M96" s="61">
        <v>84.92</v>
      </c>
      <c r="N96" s="61">
        <v>84.257999999999996</v>
      </c>
      <c r="O96" s="61" t="s">
        <v>183</v>
      </c>
      <c r="P96" s="61" t="s">
        <v>208</v>
      </c>
      <c r="Q96" s="61" t="s">
        <v>349</v>
      </c>
      <c r="W96" s="61">
        <v>0.371672</v>
      </c>
      <c r="Y96" s="61">
        <v>0.7323691</v>
      </c>
    </row>
    <row r="97" spans="1:25" x14ac:dyDescent="0.2">
      <c r="A97" s="61" t="s">
        <v>344</v>
      </c>
      <c r="B97" s="61">
        <v>20</v>
      </c>
      <c r="C97" s="61" t="s">
        <v>345</v>
      </c>
      <c r="D97" s="61" t="s">
        <v>346</v>
      </c>
      <c r="F97" s="61">
        <v>0.86</v>
      </c>
      <c r="G97" s="61">
        <v>4</v>
      </c>
      <c r="J97" s="61">
        <v>3203</v>
      </c>
      <c r="K97" s="61">
        <v>-15.301</v>
      </c>
      <c r="L97" s="61">
        <v>49.572023799999997</v>
      </c>
      <c r="M97" s="61">
        <v>77.947999999999993</v>
      </c>
      <c r="R97" s="61">
        <v>76.738</v>
      </c>
      <c r="S97" s="61" t="s">
        <v>306</v>
      </c>
      <c r="T97" s="61" t="s">
        <v>315</v>
      </c>
      <c r="U97" s="61" t="s">
        <v>245</v>
      </c>
      <c r="V97" s="61">
        <v>1.0889249999999999</v>
      </c>
      <c r="X97" s="61">
        <v>1.1502954000000001</v>
      </c>
    </row>
    <row r="98" spans="1:25" x14ac:dyDescent="0.2">
      <c r="A98" s="61" t="s">
        <v>344</v>
      </c>
      <c r="B98" s="61">
        <v>20</v>
      </c>
      <c r="C98" s="61" t="s">
        <v>345</v>
      </c>
      <c r="D98" s="61" t="s">
        <v>346</v>
      </c>
      <c r="F98" s="61">
        <v>0.86</v>
      </c>
      <c r="G98" s="61">
        <v>5</v>
      </c>
      <c r="J98" s="61">
        <v>4263</v>
      </c>
      <c r="K98" s="61">
        <v>0</v>
      </c>
      <c r="L98" s="61">
        <v>53.4351342</v>
      </c>
      <c r="M98" s="61">
        <v>84.022999999999996</v>
      </c>
      <c r="R98" s="61">
        <v>82.709000000000003</v>
      </c>
      <c r="S98" s="61" t="s">
        <v>307</v>
      </c>
      <c r="T98" s="61" t="s">
        <v>210</v>
      </c>
      <c r="U98" s="61" t="s">
        <v>308</v>
      </c>
      <c r="V98" s="61">
        <v>1.1056589999999999</v>
      </c>
      <c r="X98" s="61">
        <v>1.1665146</v>
      </c>
    </row>
    <row r="99" spans="1:25" x14ac:dyDescent="0.2">
      <c r="A99" s="61" t="s">
        <v>350</v>
      </c>
      <c r="B99" s="61">
        <v>21</v>
      </c>
      <c r="C99" s="61" t="s">
        <v>351</v>
      </c>
      <c r="D99" s="61" t="s">
        <v>352</v>
      </c>
      <c r="F99" s="61">
        <v>0.80100000000000005</v>
      </c>
      <c r="G99" s="61">
        <v>1</v>
      </c>
      <c r="H99" s="61">
        <v>3962</v>
      </c>
      <c r="I99" s="61">
        <v>6.0000000000000001E-3</v>
      </c>
      <c r="L99" s="61">
        <v>10.998605</v>
      </c>
      <c r="M99" s="61">
        <v>78.194000000000003</v>
      </c>
      <c r="N99" s="61">
        <v>77.597999999999999</v>
      </c>
      <c r="O99" s="61" t="s">
        <v>226</v>
      </c>
      <c r="P99" s="61" t="s">
        <v>340</v>
      </c>
      <c r="Q99" s="61" t="s">
        <v>353</v>
      </c>
      <c r="W99" s="61">
        <v>0.36647400000000002</v>
      </c>
      <c r="Y99" s="61">
        <v>0.72205859999999999</v>
      </c>
    </row>
    <row r="100" spans="1:25" x14ac:dyDescent="0.2">
      <c r="A100" s="61" t="s">
        <v>350</v>
      </c>
      <c r="B100" s="61">
        <v>21</v>
      </c>
      <c r="C100" s="61" t="s">
        <v>351</v>
      </c>
      <c r="D100" s="61" t="s">
        <v>352</v>
      </c>
      <c r="F100" s="61">
        <v>0.80100000000000005</v>
      </c>
      <c r="G100" s="61">
        <v>2</v>
      </c>
      <c r="H100" s="61">
        <v>3962</v>
      </c>
      <c r="I100" s="61">
        <v>0</v>
      </c>
      <c r="L100" s="61">
        <v>10.9905756</v>
      </c>
      <c r="M100" s="61">
        <v>78.137</v>
      </c>
      <c r="N100" s="61">
        <v>77.540999999999997</v>
      </c>
      <c r="O100" s="61" t="s">
        <v>229</v>
      </c>
      <c r="P100" s="61" t="s">
        <v>267</v>
      </c>
      <c r="Q100" s="61" t="s">
        <v>354</v>
      </c>
      <c r="W100" s="61">
        <v>0.36647200000000002</v>
      </c>
      <c r="Y100" s="61">
        <v>0.72205430000000004</v>
      </c>
    </row>
    <row r="101" spans="1:25" x14ac:dyDescent="0.2">
      <c r="A101" s="61" t="s">
        <v>350</v>
      </c>
      <c r="B101" s="61">
        <v>21</v>
      </c>
      <c r="C101" s="61" t="s">
        <v>351</v>
      </c>
      <c r="D101" s="61" t="s">
        <v>352</v>
      </c>
      <c r="F101" s="61">
        <v>0.80100000000000005</v>
      </c>
      <c r="G101" s="61">
        <v>3</v>
      </c>
      <c r="H101" s="61">
        <v>3752</v>
      </c>
      <c r="I101" s="61">
        <v>15.093</v>
      </c>
      <c r="L101" s="61">
        <v>11.805195599999999</v>
      </c>
      <c r="M101" s="61">
        <v>83.929000000000002</v>
      </c>
      <c r="N101" s="61">
        <v>83.274000000000001</v>
      </c>
      <c r="O101" s="61" t="s">
        <v>207</v>
      </c>
      <c r="P101" s="61" t="s">
        <v>208</v>
      </c>
      <c r="Q101" s="61" t="s">
        <v>355</v>
      </c>
      <c r="W101" s="61">
        <v>0.37198300000000001</v>
      </c>
      <c r="Y101" s="61">
        <v>0.73295270000000001</v>
      </c>
    </row>
    <row r="102" spans="1:25" x14ac:dyDescent="0.2">
      <c r="A102" s="61" t="s">
        <v>350</v>
      </c>
      <c r="B102" s="61">
        <v>21</v>
      </c>
      <c r="C102" s="61" t="s">
        <v>351</v>
      </c>
      <c r="D102" s="61" t="s">
        <v>352</v>
      </c>
      <c r="F102" s="61">
        <v>0.80100000000000005</v>
      </c>
      <c r="G102" s="61">
        <v>4</v>
      </c>
      <c r="J102" s="61">
        <v>2781</v>
      </c>
      <c r="K102" s="61">
        <v>-16.140999999999998</v>
      </c>
      <c r="L102" s="61">
        <v>46.0368013</v>
      </c>
      <c r="M102" s="61">
        <v>67.423000000000002</v>
      </c>
      <c r="R102" s="61">
        <v>66.376999999999995</v>
      </c>
      <c r="S102" s="61" t="s">
        <v>306</v>
      </c>
      <c r="T102" s="61" t="s">
        <v>315</v>
      </c>
      <c r="U102" s="61" t="s">
        <v>245</v>
      </c>
      <c r="V102" s="61">
        <v>1.0880069999999999</v>
      </c>
      <c r="X102" s="61">
        <v>1.1492564999999999</v>
      </c>
    </row>
    <row r="103" spans="1:25" x14ac:dyDescent="0.2">
      <c r="A103" s="61" t="s">
        <v>350</v>
      </c>
      <c r="B103" s="61">
        <v>21</v>
      </c>
      <c r="C103" s="61" t="s">
        <v>351</v>
      </c>
      <c r="D103" s="61" t="s">
        <v>352</v>
      </c>
      <c r="F103" s="61">
        <v>0.80100000000000005</v>
      </c>
      <c r="G103" s="61">
        <v>5</v>
      </c>
      <c r="J103" s="61">
        <v>4263</v>
      </c>
      <c r="K103" s="61">
        <v>0</v>
      </c>
      <c r="L103" s="61">
        <v>57.282291499999999</v>
      </c>
      <c r="M103" s="61">
        <v>83.893000000000001</v>
      </c>
      <c r="R103" s="61">
        <v>82.581000000000003</v>
      </c>
      <c r="S103" s="61" t="s">
        <v>179</v>
      </c>
      <c r="T103" s="61" t="s">
        <v>202</v>
      </c>
      <c r="U103" s="61" t="s">
        <v>283</v>
      </c>
      <c r="V103" s="61">
        <v>1.1056589999999999</v>
      </c>
      <c r="X103" s="61">
        <v>1.1663699999999999</v>
      </c>
    </row>
    <row r="104" spans="1:25" x14ac:dyDescent="0.2">
      <c r="A104" s="61" t="s">
        <v>356</v>
      </c>
      <c r="B104" s="61">
        <v>22</v>
      </c>
      <c r="C104" s="61" t="s">
        <v>357</v>
      </c>
      <c r="D104" s="61" t="s">
        <v>358</v>
      </c>
      <c r="F104" s="61">
        <v>0.82</v>
      </c>
      <c r="G104" s="61">
        <v>1</v>
      </c>
      <c r="H104" s="61">
        <v>3964</v>
      </c>
      <c r="I104" s="61">
        <v>-3.3000000000000002E-2</v>
      </c>
      <c r="L104" s="61">
        <v>10.740758700000001</v>
      </c>
      <c r="M104" s="61">
        <v>78.173000000000002</v>
      </c>
      <c r="N104" s="61">
        <v>77.575999999999993</v>
      </c>
      <c r="O104" s="61" t="s">
        <v>214</v>
      </c>
      <c r="P104" s="61" t="s">
        <v>340</v>
      </c>
      <c r="Q104" s="61" t="s">
        <v>359</v>
      </c>
      <c r="W104" s="61">
        <v>0.36646000000000001</v>
      </c>
      <c r="Y104" s="61">
        <v>0.72138460000000004</v>
      </c>
    </row>
    <row r="105" spans="1:25" x14ac:dyDescent="0.2">
      <c r="A105" s="61" t="s">
        <v>356</v>
      </c>
      <c r="B105" s="61">
        <v>22</v>
      </c>
      <c r="C105" s="61" t="s">
        <v>357</v>
      </c>
      <c r="D105" s="61" t="s">
        <v>358</v>
      </c>
      <c r="F105" s="61">
        <v>0.82</v>
      </c>
      <c r="G105" s="61">
        <v>2</v>
      </c>
      <c r="H105" s="61">
        <v>3963</v>
      </c>
      <c r="I105" s="61">
        <v>0</v>
      </c>
      <c r="L105" s="61">
        <v>10.7481899</v>
      </c>
      <c r="M105" s="61">
        <v>78.227000000000004</v>
      </c>
      <c r="N105" s="61">
        <v>77.63</v>
      </c>
      <c r="O105" s="61" t="s">
        <v>183</v>
      </c>
      <c r="P105" s="61" t="s">
        <v>230</v>
      </c>
      <c r="Q105" s="61" t="s">
        <v>360</v>
      </c>
      <c r="W105" s="61">
        <v>0.36647200000000002</v>
      </c>
      <c r="Y105" s="61">
        <v>0.72140839999999995</v>
      </c>
    </row>
    <row r="106" spans="1:25" x14ac:dyDescent="0.2">
      <c r="A106" s="61" t="s">
        <v>356</v>
      </c>
      <c r="B106" s="61">
        <v>22</v>
      </c>
      <c r="C106" s="61" t="s">
        <v>357</v>
      </c>
      <c r="D106" s="61" t="s">
        <v>358</v>
      </c>
      <c r="F106" s="61">
        <v>0.82</v>
      </c>
      <c r="G106" s="61">
        <v>3</v>
      </c>
      <c r="H106" s="61">
        <v>3924</v>
      </c>
      <c r="I106" s="61">
        <v>13.622</v>
      </c>
      <c r="L106" s="61">
        <v>11.991626200000001</v>
      </c>
      <c r="M106" s="61">
        <v>87.277000000000001</v>
      </c>
      <c r="N106" s="61">
        <v>86.596999999999994</v>
      </c>
      <c r="O106" s="61" t="s">
        <v>197</v>
      </c>
      <c r="P106" s="61" t="s">
        <v>198</v>
      </c>
      <c r="Q106" s="61" t="s">
        <v>361</v>
      </c>
      <c r="W106" s="61">
        <v>0.371446</v>
      </c>
      <c r="Y106" s="61">
        <v>0.73123539999999998</v>
      </c>
    </row>
    <row r="107" spans="1:25" x14ac:dyDescent="0.2">
      <c r="A107" s="61" t="s">
        <v>356</v>
      </c>
      <c r="B107" s="61">
        <v>22</v>
      </c>
      <c r="C107" s="61" t="s">
        <v>357</v>
      </c>
      <c r="D107" s="61" t="s">
        <v>358</v>
      </c>
      <c r="F107" s="61">
        <v>0.82</v>
      </c>
      <c r="G107" s="61">
        <v>4</v>
      </c>
      <c r="J107" s="61">
        <v>2760</v>
      </c>
      <c r="K107" s="61">
        <v>-13.933</v>
      </c>
      <c r="L107" s="61">
        <v>44.414666400000002</v>
      </c>
      <c r="M107" s="61">
        <v>66.590999999999994</v>
      </c>
      <c r="R107" s="61">
        <v>65.555999999999997</v>
      </c>
      <c r="S107" s="61" t="s">
        <v>306</v>
      </c>
      <c r="T107" s="61" t="s">
        <v>270</v>
      </c>
      <c r="U107" s="61" t="s">
        <v>245</v>
      </c>
      <c r="V107" s="61">
        <v>1.0904210000000001</v>
      </c>
      <c r="X107" s="61">
        <v>1.1517099</v>
      </c>
    </row>
    <row r="108" spans="1:25" x14ac:dyDescent="0.2">
      <c r="A108" s="61" t="s">
        <v>356</v>
      </c>
      <c r="B108" s="61">
        <v>22</v>
      </c>
      <c r="C108" s="61" t="s">
        <v>357</v>
      </c>
      <c r="D108" s="61" t="s">
        <v>358</v>
      </c>
      <c r="F108" s="61">
        <v>0.82</v>
      </c>
      <c r="G108" s="61">
        <v>5</v>
      </c>
      <c r="J108" s="61">
        <v>4259</v>
      </c>
      <c r="K108" s="61">
        <v>0</v>
      </c>
      <c r="L108" s="61">
        <v>55.939921900000002</v>
      </c>
      <c r="M108" s="61">
        <v>83.87</v>
      </c>
      <c r="R108" s="61">
        <v>82.558999999999997</v>
      </c>
      <c r="S108" s="61" t="s">
        <v>179</v>
      </c>
      <c r="T108" s="61" t="s">
        <v>258</v>
      </c>
      <c r="U108" s="61" t="s">
        <v>362</v>
      </c>
      <c r="V108" s="61">
        <v>1.1056589999999999</v>
      </c>
      <c r="X108" s="61">
        <v>1.1664215</v>
      </c>
    </row>
    <row r="109" spans="1:25" x14ac:dyDescent="0.2">
      <c r="A109" s="61" t="s">
        <v>363</v>
      </c>
      <c r="B109" s="61">
        <v>23</v>
      </c>
      <c r="C109" s="61" t="s">
        <v>364</v>
      </c>
      <c r="D109" s="61" t="s">
        <v>365</v>
      </c>
      <c r="F109" s="61">
        <v>0.81299999999999994</v>
      </c>
      <c r="G109" s="61">
        <v>1</v>
      </c>
      <c r="H109" s="61">
        <v>3962</v>
      </c>
      <c r="I109" s="61">
        <v>2.8000000000000001E-2</v>
      </c>
      <c r="L109" s="61">
        <v>10.842118899999999</v>
      </c>
      <c r="M109" s="61">
        <v>78.236999999999995</v>
      </c>
      <c r="N109" s="61">
        <v>77.64</v>
      </c>
      <c r="O109" s="61" t="s">
        <v>266</v>
      </c>
      <c r="P109" s="61" t="s">
        <v>227</v>
      </c>
      <c r="Q109" s="61" t="s">
        <v>366</v>
      </c>
      <c r="W109" s="61">
        <v>0.36648199999999997</v>
      </c>
      <c r="Y109" s="61">
        <v>0.72130590000000006</v>
      </c>
    </row>
    <row r="110" spans="1:25" x14ac:dyDescent="0.2">
      <c r="A110" s="61" t="s">
        <v>363</v>
      </c>
      <c r="B110" s="61">
        <v>23</v>
      </c>
      <c r="C110" s="61" t="s">
        <v>364</v>
      </c>
      <c r="D110" s="61" t="s">
        <v>365</v>
      </c>
      <c r="F110" s="61">
        <v>0.81299999999999994</v>
      </c>
      <c r="G110" s="61">
        <v>2</v>
      </c>
      <c r="H110" s="61">
        <v>3962</v>
      </c>
      <c r="I110" s="61">
        <v>0</v>
      </c>
      <c r="L110" s="61">
        <v>10.835286200000001</v>
      </c>
      <c r="M110" s="61">
        <v>78.186999999999998</v>
      </c>
      <c r="N110" s="61">
        <v>77.590999999999994</v>
      </c>
      <c r="O110" s="61" t="s">
        <v>207</v>
      </c>
      <c r="P110" s="61" t="s">
        <v>184</v>
      </c>
      <c r="Q110" s="61" t="s">
        <v>367</v>
      </c>
      <c r="W110" s="61">
        <v>0.36647200000000002</v>
      </c>
      <c r="Y110" s="61">
        <v>0.72128550000000002</v>
      </c>
    </row>
    <row r="111" spans="1:25" x14ac:dyDescent="0.2">
      <c r="A111" s="61" t="s">
        <v>363</v>
      </c>
      <c r="B111" s="61">
        <v>23</v>
      </c>
      <c r="C111" s="61" t="s">
        <v>364</v>
      </c>
      <c r="D111" s="61" t="s">
        <v>365</v>
      </c>
      <c r="F111" s="61">
        <v>0.81299999999999994</v>
      </c>
      <c r="G111" s="61">
        <v>3</v>
      </c>
      <c r="J111" s="61">
        <v>4260</v>
      </c>
      <c r="K111" s="61">
        <v>0</v>
      </c>
      <c r="L111" s="61">
        <v>55.914907200000002</v>
      </c>
      <c r="M111" s="61">
        <v>83.117000000000004</v>
      </c>
      <c r="R111" s="61">
        <v>81.816999999999993</v>
      </c>
      <c r="S111" s="61" t="s">
        <v>176</v>
      </c>
      <c r="T111" s="61" t="s">
        <v>177</v>
      </c>
      <c r="U111" s="61" t="s">
        <v>368</v>
      </c>
      <c r="V111" s="61">
        <v>1.1056589999999999</v>
      </c>
      <c r="X111" s="61">
        <v>1.1669657</v>
      </c>
    </row>
    <row r="112" spans="1:25" x14ac:dyDescent="0.2">
      <c r="A112" s="61" t="s">
        <v>369</v>
      </c>
      <c r="B112" s="61">
        <v>24</v>
      </c>
      <c r="C112" s="61" t="s">
        <v>370</v>
      </c>
      <c r="D112" s="61" t="s">
        <v>371</v>
      </c>
      <c r="F112" s="61">
        <v>0.81299999999999994</v>
      </c>
      <c r="G112" s="61">
        <v>1</v>
      </c>
      <c r="H112" s="61">
        <v>3965</v>
      </c>
      <c r="I112" s="61">
        <v>3.3000000000000002E-2</v>
      </c>
      <c r="L112" s="61">
        <v>10.8382258</v>
      </c>
      <c r="M112" s="61">
        <v>78.209000000000003</v>
      </c>
      <c r="N112" s="61">
        <v>77.613</v>
      </c>
      <c r="O112" s="61" t="s">
        <v>372</v>
      </c>
      <c r="P112" s="61" t="s">
        <v>198</v>
      </c>
      <c r="Q112" s="61" t="s">
        <v>373</v>
      </c>
      <c r="W112" s="61">
        <v>0.36648399999999998</v>
      </c>
      <c r="Y112" s="61">
        <v>0.72128740000000002</v>
      </c>
    </row>
    <row r="113" spans="1:25" x14ac:dyDescent="0.2">
      <c r="A113" s="61" t="s">
        <v>369</v>
      </c>
      <c r="B113" s="61">
        <v>24</v>
      </c>
      <c r="C113" s="61" t="s">
        <v>370</v>
      </c>
      <c r="D113" s="61" t="s">
        <v>371</v>
      </c>
      <c r="F113" s="61">
        <v>0.81299999999999994</v>
      </c>
      <c r="G113" s="61">
        <v>2</v>
      </c>
      <c r="H113" s="61">
        <v>3966</v>
      </c>
      <c r="I113" s="61">
        <v>0</v>
      </c>
      <c r="L113" s="61">
        <v>10.823893500000001</v>
      </c>
      <c r="M113" s="61">
        <v>78.105000000000004</v>
      </c>
      <c r="N113" s="61">
        <v>77.510000000000005</v>
      </c>
      <c r="O113" s="61" t="s">
        <v>374</v>
      </c>
      <c r="P113" s="61" t="s">
        <v>168</v>
      </c>
      <c r="Q113" s="61" t="s">
        <v>375</v>
      </c>
      <c r="W113" s="61">
        <v>0.36647200000000002</v>
      </c>
      <c r="Y113" s="61">
        <v>0.72126349999999995</v>
      </c>
    </row>
    <row r="114" spans="1:25" x14ac:dyDescent="0.2">
      <c r="A114" s="61" t="s">
        <v>369</v>
      </c>
      <c r="B114" s="61">
        <v>24</v>
      </c>
      <c r="C114" s="61" t="s">
        <v>370</v>
      </c>
      <c r="D114" s="61" t="s">
        <v>371</v>
      </c>
      <c r="F114" s="61">
        <v>0.81299999999999994</v>
      </c>
      <c r="G114" s="61">
        <v>3</v>
      </c>
      <c r="H114" s="61">
        <v>7170</v>
      </c>
      <c r="I114" s="61">
        <v>14.154</v>
      </c>
      <c r="L114" s="61">
        <v>21.421761799999999</v>
      </c>
      <c r="M114" s="61">
        <v>154.57900000000001</v>
      </c>
      <c r="N114" s="61">
        <v>153.37</v>
      </c>
      <c r="O114" s="61" t="s">
        <v>374</v>
      </c>
      <c r="P114" s="61" t="s">
        <v>185</v>
      </c>
      <c r="Q114" s="61" t="s">
        <v>376</v>
      </c>
      <c r="W114" s="61">
        <v>0.37164000000000003</v>
      </c>
      <c r="Y114" s="61">
        <v>0.73147249999999997</v>
      </c>
    </row>
    <row r="115" spans="1:25" x14ac:dyDescent="0.2">
      <c r="A115" s="61" t="s">
        <v>369</v>
      </c>
      <c r="B115" s="61">
        <v>24</v>
      </c>
      <c r="C115" s="61" t="s">
        <v>370</v>
      </c>
      <c r="D115" s="61" t="s">
        <v>371</v>
      </c>
      <c r="F115" s="61">
        <v>0.81299999999999994</v>
      </c>
      <c r="G115" s="61">
        <v>4</v>
      </c>
      <c r="J115" s="61">
        <v>5972</v>
      </c>
      <c r="K115" s="61">
        <v>-14.739000000000001</v>
      </c>
      <c r="L115" s="61">
        <v>99.779938099999995</v>
      </c>
      <c r="M115" s="61">
        <v>148.322</v>
      </c>
      <c r="R115" s="61">
        <v>146.01900000000001</v>
      </c>
      <c r="S115" s="61" t="s">
        <v>377</v>
      </c>
      <c r="T115" s="61" t="s">
        <v>306</v>
      </c>
      <c r="U115" s="61" t="s">
        <v>235</v>
      </c>
      <c r="V115" s="61">
        <v>1.08954</v>
      </c>
      <c r="X115" s="61">
        <v>1.1505407999999999</v>
      </c>
    </row>
    <row r="116" spans="1:25" x14ac:dyDescent="0.2">
      <c r="A116" s="61" t="s">
        <v>369</v>
      </c>
      <c r="B116" s="61">
        <v>24</v>
      </c>
      <c r="C116" s="61" t="s">
        <v>370</v>
      </c>
      <c r="D116" s="61" t="s">
        <v>371</v>
      </c>
      <c r="F116" s="61">
        <v>0.81299999999999994</v>
      </c>
      <c r="G116" s="61">
        <v>5</v>
      </c>
      <c r="J116" s="61">
        <v>4255</v>
      </c>
      <c r="K116" s="61">
        <v>0</v>
      </c>
      <c r="L116" s="61">
        <v>56.412494299999999</v>
      </c>
      <c r="M116" s="61">
        <v>83.856999999999999</v>
      </c>
      <c r="R116" s="61">
        <v>82.546000000000006</v>
      </c>
      <c r="S116" s="61" t="s">
        <v>163</v>
      </c>
      <c r="T116" s="61" t="s">
        <v>378</v>
      </c>
      <c r="U116" s="61" t="s">
        <v>379</v>
      </c>
      <c r="V116" s="61">
        <v>1.1056589999999999</v>
      </c>
      <c r="X116" s="61">
        <v>1.1661604999999999</v>
      </c>
    </row>
    <row r="117" spans="1:25" x14ac:dyDescent="0.2">
      <c r="A117" s="61" t="s">
        <v>380</v>
      </c>
      <c r="B117" s="61">
        <v>25</v>
      </c>
      <c r="C117" s="61" t="s">
        <v>381</v>
      </c>
      <c r="D117" s="61" t="s">
        <v>382</v>
      </c>
      <c r="F117" s="61">
        <v>0.83099999999999996</v>
      </c>
      <c r="G117" s="61">
        <v>1</v>
      </c>
      <c r="H117" s="61">
        <v>3961</v>
      </c>
      <c r="I117" s="61">
        <v>-0.05</v>
      </c>
      <c r="L117" s="61">
        <v>10.592238800000001</v>
      </c>
      <c r="M117" s="61">
        <v>78.126000000000005</v>
      </c>
      <c r="N117" s="61">
        <v>77.53</v>
      </c>
      <c r="O117" s="61" t="s">
        <v>226</v>
      </c>
      <c r="P117" s="61" t="s">
        <v>264</v>
      </c>
      <c r="Q117" s="61" t="s">
        <v>383</v>
      </c>
      <c r="W117" s="61">
        <v>0.366454</v>
      </c>
      <c r="Y117" s="61">
        <v>0.72119080000000002</v>
      </c>
    </row>
    <row r="118" spans="1:25" x14ac:dyDescent="0.2">
      <c r="A118" s="61" t="s">
        <v>380</v>
      </c>
      <c r="B118" s="61">
        <v>25</v>
      </c>
      <c r="C118" s="61" t="s">
        <v>381</v>
      </c>
      <c r="D118" s="61" t="s">
        <v>382</v>
      </c>
      <c r="F118" s="61">
        <v>0.83099999999999996</v>
      </c>
      <c r="G118" s="61">
        <v>2</v>
      </c>
      <c r="H118" s="61">
        <v>3961</v>
      </c>
      <c r="I118" s="61">
        <v>0</v>
      </c>
      <c r="L118" s="61">
        <v>10.579549</v>
      </c>
      <c r="M118" s="61">
        <v>78.031999999999996</v>
      </c>
      <c r="N118" s="61">
        <v>77.436999999999998</v>
      </c>
      <c r="O118" s="61" t="s">
        <v>183</v>
      </c>
      <c r="P118" s="61" t="s">
        <v>267</v>
      </c>
      <c r="Q118" s="61" t="s">
        <v>384</v>
      </c>
      <c r="W118" s="61">
        <v>0.36647200000000002</v>
      </c>
      <c r="Y118" s="61">
        <v>0.7212267</v>
      </c>
    </row>
    <row r="119" spans="1:25" x14ac:dyDescent="0.2">
      <c r="A119" s="61" t="s">
        <v>380</v>
      </c>
      <c r="B119" s="61">
        <v>25</v>
      </c>
      <c r="C119" s="61" t="s">
        <v>381</v>
      </c>
      <c r="D119" s="61" t="s">
        <v>382</v>
      </c>
      <c r="F119" s="61">
        <v>0.83099999999999996</v>
      </c>
      <c r="G119" s="61">
        <v>3</v>
      </c>
      <c r="H119" s="61">
        <v>3950</v>
      </c>
      <c r="I119" s="61">
        <v>13.513999999999999</v>
      </c>
      <c r="L119" s="61">
        <v>11.880596499999999</v>
      </c>
      <c r="M119" s="61">
        <v>87.628</v>
      </c>
      <c r="N119" s="61">
        <v>86.945999999999998</v>
      </c>
      <c r="O119" s="61" t="s">
        <v>197</v>
      </c>
      <c r="P119" s="61" t="s">
        <v>198</v>
      </c>
      <c r="Q119" s="61" t="s">
        <v>385</v>
      </c>
      <c r="W119" s="61">
        <v>0.37140600000000001</v>
      </c>
      <c r="Y119" s="61">
        <v>0.73097369999999995</v>
      </c>
    </row>
    <row r="120" spans="1:25" x14ac:dyDescent="0.2">
      <c r="A120" s="61" t="s">
        <v>380</v>
      </c>
      <c r="B120" s="61">
        <v>25</v>
      </c>
      <c r="C120" s="61" t="s">
        <v>381</v>
      </c>
      <c r="D120" s="61" t="s">
        <v>382</v>
      </c>
      <c r="F120" s="61">
        <v>0.83099999999999996</v>
      </c>
      <c r="G120" s="61">
        <v>4</v>
      </c>
      <c r="J120" s="61">
        <v>3048</v>
      </c>
      <c r="K120" s="61">
        <v>-14.887</v>
      </c>
      <c r="L120" s="61">
        <v>48.599839099999997</v>
      </c>
      <c r="M120" s="61">
        <v>73.843000000000004</v>
      </c>
      <c r="R120" s="61">
        <v>72.695999999999998</v>
      </c>
      <c r="S120" s="61" t="s">
        <v>244</v>
      </c>
      <c r="T120" s="61" t="s">
        <v>315</v>
      </c>
      <c r="U120" s="61" t="s">
        <v>386</v>
      </c>
      <c r="V120" s="61">
        <v>1.089378</v>
      </c>
      <c r="X120" s="61">
        <v>1.1504970999999999</v>
      </c>
    </row>
    <row r="121" spans="1:25" x14ac:dyDescent="0.2">
      <c r="A121" s="61" t="s">
        <v>380</v>
      </c>
      <c r="B121" s="61">
        <v>25</v>
      </c>
      <c r="C121" s="61" t="s">
        <v>381</v>
      </c>
      <c r="D121" s="61" t="s">
        <v>382</v>
      </c>
      <c r="F121" s="61">
        <v>0.83099999999999996</v>
      </c>
      <c r="G121" s="61">
        <v>5</v>
      </c>
      <c r="J121" s="61">
        <v>4250</v>
      </c>
      <c r="K121" s="61">
        <v>0</v>
      </c>
      <c r="L121" s="61">
        <v>55.141841100000001</v>
      </c>
      <c r="M121" s="61">
        <v>83.783000000000001</v>
      </c>
      <c r="R121" s="61">
        <v>82.472999999999999</v>
      </c>
      <c r="S121" s="61" t="s">
        <v>322</v>
      </c>
      <c r="T121" s="61" t="s">
        <v>272</v>
      </c>
      <c r="U121" s="61" t="s">
        <v>192</v>
      </c>
      <c r="V121" s="61">
        <v>1.1056589999999999</v>
      </c>
      <c r="X121" s="61">
        <v>1.1662440000000001</v>
      </c>
    </row>
    <row r="122" spans="1:25" x14ac:dyDescent="0.2">
      <c r="A122" s="61" t="s">
        <v>387</v>
      </c>
      <c r="B122" s="61">
        <v>26</v>
      </c>
      <c r="C122" s="61" t="s">
        <v>388</v>
      </c>
      <c r="D122" s="61" t="s">
        <v>389</v>
      </c>
      <c r="F122" s="61">
        <v>0.82699999999999996</v>
      </c>
      <c r="G122" s="61">
        <v>1</v>
      </c>
      <c r="H122" s="61">
        <v>3953</v>
      </c>
      <c r="I122" s="61">
        <v>-3.3000000000000002E-2</v>
      </c>
      <c r="L122" s="61">
        <v>10.625781099999999</v>
      </c>
      <c r="M122" s="61">
        <v>77.995999999999995</v>
      </c>
      <c r="N122" s="61">
        <v>77.400999999999996</v>
      </c>
      <c r="O122" s="61" t="s">
        <v>266</v>
      </c>
      <c r="P122" s="61" t="s">
        <v>227</v>
      </c>
      <c r="Q122" s="61" t="s">
        <v>390</v>
      </c>
      <c r="W122" s="61">
        <v>0.36646000000000001</v>
      </c>
      <c r="Y122" s="61">
        <v>0.72182939999999995</v>
      </c>
    </row>
    <row r="123" spans="1:25" x14ac:dyDescent="0.2">
      <c r="A123" s="61" t="s">
        <v>387</v>
      </c>
      <c r="B123" s="61">
        <v>26</v>
      </c>
      <c r="C123" s="61" t="s">
        <v>388</v>
      </c>
      <c r="D123" s="61" t="s">
        <v>389</v>
      </c>
      <c r="F123" s="61">
        <v>0.82699999999999996</v>
      </c>
      <c r="G123" s="61">
        <v>2</v>
      </c>
      <c r="H123" s="61">
        <v>3952</v>
      </c>
      <c r="I123" s="61">
        <v>0</v>
      </c>
      <c r="L123" s="61">
        <v>10.6263345</v>
      </c>
      <c r="M123" s="61">
        <v>78</v>
      </c>
      <c r="N123" s="61">
        <v>77.405000000000001</v>
      </c>
      <c r="O123" s="61" t="s">
        <v>197</v>
      </c>
      <c r="P123" s="61" t="s">
        <v>184</v>
      </c>
      <c r="Q123" s="61" t="s">
        <v>391</v>
      </c>
      <c r="W123" s="61">
        <v>0.36647200000000002</v>
      </c>
      <c r="Y123" s="61">
        <v>0.72185339999999998</v>
      </c>
    </row>
    <row r="124" spans="1:25" x14ac:dyDescent="0.2">
      <c r="A124" s="61" t="s">
        <v>387</v>
      </c>
      <c r="B124" s="61">
        <v>26</v>
      </c>
      <c r="C124" s="61" t="s">
        <v>388</v>
      </c>
      <c r="D124" s="61" t="s">
        <v>389</v>
      </c>
      <c r="F124" s="61">
        <v>0.82699999999999996</v>
      </c>
      <c r="G124" s="61">
        <v>3</v>
      </c>
      <c r="H124" s="61">
        <v>3530</v>
      </c>
      <c r="I124" s="61">
        <v>13.816000000000001</v>
      </c>
      <c r="L124" s="61">
        <v>10.652313100000001</v>
      </c>
      <c r="M124" s="61">
        <v>78.191000000000003</v>
      </c>
      <c r="N124" s="61">
        <v>77.581999999999994</v>
      </c>
      <c r="O124" s="61" t="s">
        <v>392</v>
      </c>
      <c r="P124" s="61" t="s">
        <v>393</v>
      </c>
      <c r="Q124" s="61" t="s">
        <v>385</v>
      </c>
      <c r="W124" s="61">
        <v>0.37151600000000001</v>
      </c>
      <c r="Y124" s="61">
        <v>0.73182619999999998</v>
      </c>
    </row>
    <row r="125" spans="1:25" x14ac:dyDescent="0.2">
      <c r="A125" s="61" t="s">
        <v>387</v>
      </c>
      <c r="B125" s="61">
        <v>26</v>
      </c>
      <c r="C125" s="61" t="s">
        <v>388</v>
      </c>
      <c r="D125" s="61" t="s">
        <v>389</v>
      </c>
      <c r="F125" s="61">
        <v>0.82699999999999996</v>
      </c>
      <c r="G125" s="61">
        <v>4</v>
      </c>
      <c r="J125" s="61">
        <v>2965</v>
      </c>
      <c r="K125" s="61">
        <v>-14.618</v>
      </c>
      <c r="L125" s="61">
        <v>47.222319400000003</v>
      </c>
      <c r="M125" s="61">
        <v>71.403999999999996</v>
      </c>
      <c r="R125" s="61">
        <v>70.295000000000002</v>
      </c>
      <c r="S125" s="61" t="s">
        <v>306</v>
      </c>
      <c r="T125" s="61" t="s">
        <v>270</v>
      </c>
      <c r="U125" s="61" t="s">
        <v>245</v>
      </c>
      <c r="V125" s="61">
        <v>1.089672</v>
      </c>
      <c r="X125" s="61">
        <v>1.1507428</v>
      </c>
    </row>
    <row r="126" spans="1:25" x14ac:dyDescent="0.2">
      <c r="A126" s="61" t="s">
        <v>387</v>
      </c>
      <c r="B126" s="61">
        <v>26</v>
      </c>
      <c r="C126" s="61" t="s">
        <v>388</v>
      </c>
      <c r="D126" s="61" t="s">
        <v>389</v>
      </c>
      <c r="F126" s="61">
        <v>0.82699999999999996</v>
      </c>
      <c r="G126" s="61">
        <v>5</v>
      </c>
      <c r="J126" s="61">
        <v>4246</v>
      </c>
      <c r="K126" s="61">
        <v>0</v>
      </c>
      <c r="L126" s="61">
        <v>55.171232400000001</v>
      </c>
      <c r="M126" s="61">
        <v>83.424000000000007</v>
      </c>
      <c r="R126" s="61">
        <v>82.12</v>
      </c>
      <c r="S126" s="61" t="s">
        <v>322</v>
      </c>
      <c r="T126" s="61" t="s">
        <v>202</v>
      </c>
      <c r="U126" s="61" t="s">
        <v>323</v>
      </c>
      <c r="V126" s="61">
        <v>1.1056589999999999</v>
      </c>
      <c r="X126" s="61">
        <v>1.1661893000000001</v>
      </c>
    </row>
    <row r="127" spans="1:25" x14ac:dyDescent="0.2">
      <c r="A127" s="61" t="s">
        <v>394</v>
      </c>
      <c r="B127" s="61">
        <v>27</v>
      </c>
      <c r="C127" s="61" t="s">
        <v>395</v>
      </c>
      <c r="D127" s="61" t="s">
        <v>396</v>
      </c>
      <c r="F127" s="61">
        <v>0.79700000000000004</v>
      </c>
      <c r="G127" s="61">
        <v>1</v>
      </c>
      <c r="H127" s="61">
        <v>3958</v>
      </c>
      <c r="I127" s="61">
        <v>-1.4E-2</v>
      </c>
      <c r="L127" s="61">
        <v>11.0380009</v>
      </c>
      <c r="M127" s="61">
        <v>78.082999999999998</v>
      </c>
      <c r="N127" s="61">
        <v>77.488</v>
      </c>
      <c r="O127" s="61" t="s">
        <v>254</v>
      </c>
      <c r="P127" s="61" t="s">
        <v>215</v>
      </c>
      <c r="Q127" s="61" t="s">
        <v>397</v>
      </c>
      <c r="W127" s="61">
        <v>0.36646699999999999</v>
      </c>
      <c r="Y127" s="61">
        <v>0.72001910000000002</v>
      </c>
    </row>
    <row r="128" spans="1:25" x14ac:dyDescent="0.2">
      <c r="A128" s="61" t="s">
        <v>394</v>
      </c>
      <c r="B128" s="61">
        <v>27</v>
      </c>
      <c r="C128" s="61" t="s">
        <v>395</v>
      </c>
      <c r="D128" s="61" t="s">
        <v>396</v>
      </c>
      <c r="F128" s="61">
        <v>0.79700000000000004</v>
      </c>
      <c r="G128" s="61">
        <v>2</v>
      </c>
      <c r="H128" s="61">
        <v>3958</v>
      </c>
      <c r="I128" s="61">
        <v>0</v>
      </c>
      <c r="L128" s="61">
        <v>11.0361917</v>
      </c>
      <c r="M128" s="61">
        <v>78.069999999999993</v>
      </c>
      <c r="N128" s="61">
        <v>77.475999999999999</v>
      </c>
      <c r="O128" s="61" t="s">
        <v>392</v>
      </c>
      <c r="P128" s="61" t="s">
        <v>208</v>
      </c>
      <c r="Q128" s="61" t="s">
        <v>391</v>
      </c>
      <c r="W128" s="61">
        <v>0.36647200000000002</v>
      </c>
      <c r="Y128" s="61">
        <v>0.72002900000000003</v>
      </c>
    </row>
    <row r="129" spans="1:25" x14ac:dyDescent="0.2">
      <c r="A129" s="61" t="s">
        <v>394</v>
      </c>
      <c r="B129" s="61">
        <v>27</v>
      </c>
      <c r="C129" s="61" t="s">
        <v>395</v>
      </c>
      <c r="D129" s="61" t="s">
        <v>396</v>
      </c>
      <c r="F129" s="61">
        <v>0.79700000000000004</v>
      </c>
      <c r="G129" s="61">
        <v>3</v>
      </c>
      <c r="H129" s="61">
        <v>3665</v>
      </c>
      <c r="I129" s="61">
        <v>14.487</v>
      </c>
      <c r="L129" s="61">
        <v>11.4566397</v>
      </c>
      <c r="M129" s="61">
        <v>81.043999999999997</v>
      </c>
      <c r="N129" s="61">
        <v>80.414000000000001</v>
      </c>
      <c r="O129" s="61" t="s">
        <v>372</v>
      </c>
      <c r="P129" s="61" t="s">
        <v>218</v>
      </c>
      <c r="Q129" s="61" t="s">
        <v>398</v>
      </c>
      <c r="W129" s="61">
        <v>0.37176100000000001</v>
      </c>
      <c r="Y129" s="61">
        <v>0.73045970000000005</v>
      </c>
    </row>
    <row r="130" spans="1:25" x14ac:dyDescent="0.2">
      <c r="A130" s="61" t="s">
        <v>394</v>
      </c>
      <c r="B130" s="61">
        <v>27</v>
      </c>
      <c r="C130" s="61" t="s">
        <v>395</v>
      </c>
      <c r="D130" s="61" t="s">
        <v>396</v>
      </c>
      <c r="F130" s="61">
        <v>0.79700000000000004</v>
      </c>
      <c r="G130" s="61">
        <v>4</v>
      </c>
      <c r="J130" s="61">
        <v>2887</v>
      </c>
      <c r="K130" s="61">
        <v>-14.909000000000001</v>
      </c>
      <c r="L130" s="61">
        <v>47.686262399999997</v>
      </c>
      <c r="M130" s="61">
        <v>69.489999999999995</v>
      </c>
      <c r="R130" s="61">
        <v>68.411000000000001</v>
      </c>
      <c r="S130" s="61" t="s">
        <v>306</v>
      </c>
      <c r="T130" s="61" t="s">
        <v>270</v>
      </c>
      <c r="U130" s="61" t="s">
        <v>271</v>
      </c>
      <c r="V130" s="61">
        <v>1.089353</v>
      </c>
      <c r="X130" s="61">
        <v>1.1503759</v>
      </c>
    </row>
    <row r="131" spans="1:25" x14ac:dyDescent="0.2">
      <c r="A131" s="61" t="s">
        <v>394</v>
      </c>
      <c r="B131" s="61">
        <v>27</v>
      </c>
      <c r="C131" s="61" t="s">
        <v>395</v>
      </c>
      <c r="D131" s="61" t="s">
        <v>396</v>
      </c>
      <c r="F131" s="61">
        <v>0.79700000000000004</v>
      </c>
      <c r="G131" s="61">
        <v>5</v>
      </c>
      <c r="J131" s="61">
        <v>4245</v>
      </c>
      <c r="K131" s="61">
        <v>0</v>
      </c>
      <c r="L131" s="61">
        <v>57.366350699999998</v>
      </c>
      <c r="M131" s="61">
        <v>83.596000000000004</v>
      </c>
      <c r="R131" s="61">
        <v>82.29</v>
      </c>
      <c r="S131" s="61" t="s">
        <v>179</v>
      </c>
      <c r="T131" s="61" t="s">
        <v>202</v>
      </c>
      <c r="U131" s="61" t="s">
        <v>323</v>
      </c>
      <c r="V131" s="61">
        <v>1.1056589999999999</v>
      </c>
      <c r="X131" s="61">
        <v>1.1661341999999999</v>
      </c>
    </row>
    <row r="132" spans="1:25" x14ac:dyDescent="0.2">
      <c r="A132" s="61" t="s">
        <v>399</v>
      </c>
      <c r="B132" s="61">
        <v>28</v>
      </c>
      <c r="C132" s="61" t="s">
        <v>400</v>
      </c>
      <c r="D132" s="61" t="s">
        <v>401</v>
      </c>
      <c r="F132" s="61">
        <v>0.78600000000000003</v>
      </c>
      <c r="G132" s="61">
        <v>1</v>
      </c>
      <c r="H132" s="61">
        <v>3954</v>
      </c>
      <c r="I132" s="61">
        <v>-0.04</v>
      </c>
      <c r="L132" s="61">
        <v>11.181124000000001</v>
      </c>
      <c r="M132" s="61">
        <v>78.003</v>
      </c>
      <c r="N132" s="61">
        <v>77.409000000000006</v>
      </c>
      <c r="O132" s="61" t="s">
        <v>229</v>
      </c>
      <c r="P132" s="61" t="s">
        <v>215</v>
      </c>
      <c r="Q132" s="61" t="s">
        <v>402</v>
      </c>
      <c r="W132" s="61">
        <v>0.36645800000000001</v>
      </c>
      <c r="Y132" s="61">
        <v>0.72109909999999999</v>
      </c>
    </row>
    <row r="133" spans="1:25" x14ac:dyDescent="0.2">
      <c r="A133" s="61" t="s">
        <v>399</v>
      </c>
      <c r="B133" s="61">
        <v>28</v>
      </c>
      <c r="C133" s="61" t="s">
        <v>400</v>
      </c>
      <c r="D133" s="61" t="s">
        <v>401</v>
      </c>
      <c r="F133" s="61">
        <v>0.78600000000000003</v>
      </c>
      <c r="G133" s="61">
        <v>2</v>
      </c>
      <c r="H133" s="61">
        <v>3955</v>
      </c>
      <c r="I133" s="61">
        <v>0</v>
      </c>
      <c r="L133" s="61">
        <v>11.178751200000001</v>
      </c>
      <c r="M133" s="61">
        <v>77.986999999999995</v>
      </c>
      <c r="N133" s="61">
        <v>77.391999999999996</v>
      </c>
      <c r="O133" s="61" t="s">
        <v>392</v>
      </c>
      <c r="P133" s="61" t="s">
        <v>198</v>
      </c>
      <c r="Q133" s="61" t="s">
        <v>403</v>
      </c>
      <c r="W133" s="61">
        <v>0.36647200000000002</v>
      </c>
      <c r="Y133" s="61">
        <v>0.72112770000000004</v>
      </c>
    </row>
    <row r="134" spans="1:25" x14ac:dyDescent="0.2">
      <c r="A134" s="61" t="s">
        <v>399</v>
      </c>
      <c r="B134" s="61">
        <v>28</v>
      </c>
      <c r="C134" s="61" t="s">
        <v>400</v>
      </c>
      <c r="D134" s="61" t="s">
        <v>401</v>
      </c>
      <c r="F134" s="61">
        <v>0.78600000000000003</v>
      </c>
      <c r="G134" s="61">
        <v>3</v>
      </c>
      <c r="H134" s="61">
        <v>3424</v>
      </c>
      <c r="I134" s="61">
        <v>14.393000000000001</v>
      </c>
      <c r="L134" s="61">
        <v>10.8517572</v>
      </c>
      <c r="M134" s="61">
        <v>75.706000000000003</v>
      </c>
      <c r="N134" s="61">
        <v>75.117000000000004</v>
      </c>
      <c r="O134" s="61" t="s">
        <v>404</v>
      </c>
      <c r="P134" s="61" t="s">
        <v>218</v>
      </c>
      <c r="Q134" s="61" t="s">
        <v>405</v>
      </c>
      <c r="W134" s="61">
        <v>0.37172699999999997</v>
      </c>
      <c r="Y134" s="61">
        <v>0.73150680000000001</v>
      </c>
    </row>
    <row r="135" spans="1:25" x14ac:dyDescent="0.2">
      <c r="A135" s="61" t="s">
        <v>399</v>
      </c>
      <c r="B135" s="61">
        <v>28</v>
      </c>
      <c r="C135" s="61" t="s">
        <v>400</v>
      </c>
      <c r="D135" s="61" t="s">
        <v>401</v>
      </c>
      <c r="F135" s="61">
        <v>0.78600000000000003</v>
      </c>
      <c r="G135" s="61">
        <v>4</v>
      </c>
      <c r="J135" s="61">
        <v>2798</v>
      </c>
      <c r="K135" s="61">
        <v>-15.183</v>
      </c>
      <c r="L135" s="61">
        <v>46.792765099999997</v>
      </c>
      <c r="M135" s="61">
        <v>67.247</v>
      </c>
      <c r="R135" s="61">
        <v>66.203000000000003</v>
      </c>
      <c r="S135" s="61" t="s">
        <v>306</v>
      </c>
      <c r="T135" s="61" t="s">
        <v>270</v>
      </c>
      <c r="U135" s="61" t="s">
        <v>271</v>
      </c>
      <c r="V135" s="61">
        <v>1.0890550000000001</v>
      </c>
      <c r="X135" s="61">
        <v>1.1500353000000001</v>
      </c>
    </row>
    <row r="136" spans="1:25" x14ac:dyDescent="0.2">
      <c r="A136" s="61" t="s">
        <v>399</v>
      </c>
      <c r="B136" s="61">
        <v>28</v>
      </c>
      <c r="C136" s="61" t="s">
        <v>400</v>
      </c>
      <c r="D136" s="61" t="s">
        <v>401</v>
      </c>
      <c r="F136" s="61">
        <v>0.78600000000000003</v>
      </c>
      <c r="G136" s="61">
        <v>5</v>
      </c>
      <c r="J136" s="61">
        <v>4240</v>
      </c>
      <c r="K136" s="61">
        <v>0</v>
      </c>
      <c r="L136" s="61">
        <v>58.093328999999997</v>
      </c>
      <c r="M136" s="61">
        <v>83.486999999999995</v>
      </c>
      <c r="R136" s="61">
        <v>82.182000000000002</v>
      </c>
      <c r="S136" s="61" t="s">
        <v>179</v>
      </c>
      <c r="T136" s="61" t="s">
        <v>258</v>
      </c>
      <c r="U136" s="61" t="s">
        <v>362</v>
      </c>
      <c r="V136" s="61">
        <v>1.1056589999999999</v>
      </c>
      <c r="X136" s="61">
        <v>1.1660838</v>
      </c>
    </row>
    <row r="137" spans="1:25" x14ac:dyDescent="0.2">
      <c r="A137" s="61" t="s">
        <v>406</v>
      </c>
      <c r="B137" s="61">
        <v>29</v>
      </c>
      <c r="C137" s="61" t="s">
        <v>407</v>
      </c>
      <c r="D137" s="61" t="s">
        <v>408</v>
      </c>
      <c r="F137" s="61">
        <v>0.82</v>
      </c>
      <c r="G137" s="61">
        <v>1</v>
      </c>
      <c r="H137" s="61">
        <v>3955</v>
      </c>
      <c r="I137" s="61">
        <v>-1.0999999999999999E-2</v>
      </c>
      <c r="L137" s="61">
        <v>10.721578600000001</v>
      </c>
      <c r="M137" s="61">
        <v>78.033000000000001</v>
      </c>
      <c r="N137" s="61">
        <v>77.438999999999993</v>
      </c>
      <c r="O137" s="61" t="s">
        <v>229</v>
      </c>
      <c r="P137" s="61" t="s">
        <v>280</v>
      </c>
      <c r="Q137" s="61" t="s">
        <v>409</v>
      </c>
      <c r="W137" s="61">
        <v>0.36646800000000002</v>
      </c>
      <c r="Y137" s="61">
        <v>0.72002169999999999</v>
      </c>
    </row>
    <row r="138" spans="1:25" x14ac:dyDescent="0.2">
      <c r="A138" s="61" t="s">
        <v>406</v>
      </c>
      <c r="B138" s="61">
        <v>29</v>
      </c>
      <c r="C138" s="61" t="s">
        <v>407</v>
      </c>
      <c r="D138" s="61" t="s">
        <v>408</v>
      </c>
      <c r="F138" s="61">
        <v>0.82</v>
      </c>
      <c r="G138" s="61">
        <v>2</v>
      </c>
      <c r="H138" s="61">
        <v>3956</v>
      </c>
      <c r="I138" s="61">
        <v>0</v>
      </c>
      <c r="L138" s="61">
        <v>10.7176837</v>
      </c>
      <c r="M138" s="61">
        <v>78.004999999999995</v>
      </c>
      <c r="N138" s="61">
        <v>77.411000000000001</v>
      </c>
      <c r="O138" s="61" t="s">
        <v>372</v>
      </c>
      <c r="P138" s="61" t="s">
        <v>198</v>
      </c>
      <c r="Q138" s="61" t="s">
        <v>410</v>
      </c>
      <c r="W138" s="61">
        <v>0.36647200000000002</v>
      </c>
      <c r="Y138" s="61">
        <v>0.72002999999999995</v>
      </c>
    </row>
    <row r="139" spans="1:25" x14ac:dyDescent="0.2">
      <c r="A139" s="61" t="s">
        <v>406</v>
      </c>
      <c r="B139" s="61">
        <v>29</v>
      </c>
      <c r="C139" s="61" t="s">
        <v>407</v>
      </c>
      <c r="D139" s="61" t="s">
        <v>408</v>
      </c>
      <c r="F139" s="61">
        <v>0.82</v>
      </c>
      <c r="G139" s="61">
        <v>3</v>
      </c>
      <c r="H139" s="61">
        <v>3572</v>
      </c>
      <c r="I139" s="61">
        <v>14.337</v>
      </c>
      <c r="L139" s="61">
        <v>10.8422185</v>
      </c>
      <c r="M139" s="61">
        <v>78.911000000000001</v>
      </c>
      <c r="N139" s="61">
        <v>78.298000000000002</v>
      </c>
      <c r="O139" s="61" t="s">
        <v>404</v>
      </c>
      <c r="P139" s="61" t="s">
        <v>411</v>
      </c>
      <c r="Q139" s="61" t="s">
        <v>412</v>
      </c>
      <c r="W139" s="61">
        <v>0.37170700000000001</v>
      </c>
      <c r="Y139" s="61">
        <v>0.73035300000000003</v>
      </c>
    </row>
    <row r="140" spans="1:25" x14ac:dyDescent="0.2">
      <c r="A140" s="61" t="s">
        <v>406</v>
      </c>
      <c r="B140" s="61">
        <v>29</v>
      </c>
      <c r="C140" s="61" t="s">
        <v>407</v>
      </c>
      <c r="D140" s="61" t="s">
        <v>408</v>
      </c>
      <c r="F140" s="61">
        <v>0.82</v>
      </c>
      <c r="G140" s="61">
        <v>4</v>
      </c>
      <c r="J140" s="61">
        <v>2869</v>
      </c>
      <c r="K140" s="61">
        <v>-15.204000000000001</v>
      </c>
      <c r="L140" s="61">
        <v>45.918151899999998</v>
      </c>
      <c r="M140" s="61">
        <v>68.844999999999999</v>
      </c>
      <c r="R140" s="61">
        <v>67.775999999999996</v>
      </c>
      <c r="S140" s="61" t="s">
        <v>306</v>
      </c>
      <c r="T140" s="61" t="s">
        <v>270</v>
      </c>
      <c r="U140" s="61" t="s">
        <v>271</v>
      </c>
      <c r="V140" s="61">
        <v>1.089032</v>
      </c>
      <c r="X140" s="61">
        <v>1.1499741000000001</v>
      </c>
    </row>
    <row r="141" spans="1:25" x14ac:dyDescent="0.2">
      <c r="A141" s="61" t="s">
        <v>406</v>
      </c>
      <c r="B141" s="61">
        <v>29</v>
      </c>
      <c r="C141" s="61" t="s">
        <v>407</v>
      </c>
      <c r="D141" s="61" t="s">
        <v>408</v>
      </c>
      <c r="F141" s="61">
        <v>0.82</v>
      </c>
      <c r="G141" s="61">
        <v>5</v>
      </c>
      <c r="J141" s="61">
        <v>4236</v>
      </c>
      <c r="K141" s="61">
        <v>0</v>
      </c>
      <c r="L141" s="61">
        <v>55.664760800000003</v>
      </c>
      <c r="M141" s="61">
        <v>83.457999999999998</v>
      </c>
      <c r="R141" s="61">
        <v>82.153000000000006</v>
      </c>
      <c r="S141" s="61" t="s">
        <v>179</v>
      </c>
      <c r="T141" s="61" t="s">
        <v>258</v>
      </c>
      <c r="U141" s="61" t="s">
        <v>362</v>
      </c>
      <c r="V141" s="61">
        <v>1.1056589999999999</v>
      </c>
      <c r="X141" s="61">
        <v>1.1660508000000001</v>
      </c>
    </row>
    <row r="142" spans="1:25" x14ac:dyDescent="0.2">
      <c r="A142" s="61" t="s">
        <v>413</v>
      </c>
      <c r="B142" s="61">
        <v>30</v>
      </c>
      <c r="C142" s="61" t="s">
        <v>414</v>
      </c>
      <c r="D142" s="61" t="s">
        <v>415</v>
      </c>
      <c r="F142" s="61">
        <v>0.84699999999999998</v>
      </c>
      <c r="G142" s="61">
        <v>1</v>
      </c>
      <c r="H142" s="61">
        <v>3953</v>
      </c>
      <c r="I142" s="61">
        <v>0.02</v>
      </c>
      <c r="L142" s="61">
        <v>10.371997</v>
      </c>
      <c r="M142" s="61">
        <v>77.974000000000004</v>
      </c>
      <c r="N142" s="61">
        <v>77.381</v>
      </c>
      <c r="O142" s="61" t="s">
        <v>229</v>
      </c>
      <c r="P142" s="61" t="s">
        <v>280</v>
      </c>
      <c r="Q142" s="61" t="s">
        <v>416</v>
      </c>
      <c r="W142" s="61">
        <v>0.366479</v>
      </c>
      <c r="Y142" s="61">
        <v>0.71988509999999994</v>
      </c>
    </row>
    <row r="143" spans="1:25" x14ac:dyDescent="0.2">
      <c r="A143" s="61" t="s">
        <v>413</v>
      </c>
      <c r="B143" s="61">
        <v>30</v>
      </c>
      <c r="C143" s="61" t="s">
        <v>414</v>
      </c>
      <c r="D143" s="61" t="s">
        <v>415</v>
      </c>
      <c r="F143" s="61">
        <v>0.84699999999999998</v>
      </c>
      <c r="G143" s="61">
        <v>2</v>
      </c>
      <c r="H143" s="61">
        <v>3953</v>
      </c>
      <c r="I143" s="61">
        <v>0</v>
      </c>
      <c r="L143" s="61">
        <v>10.372314899999999</v>
      </c>
      <c r="M143" s="61">
        <v>77.977000000000004</v>
      </c>
      <c r="N143" s="61">
        <v>77.382999999999996</v>
      </c>
      <c r="O143" s="61" t="s">
        <v>372</v>
      </c>
      <c r="P143" s="61" t="s">
        <v>198</v>
      </c>
      <c r="Q143" s="61" t="s">
        <v>417</v>
      </c>
      <c r="W143" s="61">
        <v>0.36647200000000002</v>
      </c>
      <c r="Y143" s="61">
        <v>0.71987080000000003</v>
      </c>
    </row>
    <row r="144" spans="1:25" x14ac:dyDescent="0.2">
      <c r="A144" s="61" t="s">
        <v>413</v>
      </c>
      <c r="B144" s="61">
        <v>30</v>
      </c>
      <c r="C144" s="61" t="s">
        <v>414</v>
      </c>
      <c r="D144" s="61" t="s">
        <v>415</v>
      </c>
      <c r="F144" s="61">
        <v>0.84699999999999998</v>
      </c>
      <c r="G144" s="61">
        <v>3</v>
      </c>
      <c r="H144" s="61">
        <v>4532</v>
      </c>
      <c r="I144" s="61">
        <v>14.772</v>
      </c>
      <c r="L144" s="61">
        <v>13.359018000000001</v>
      </c>
      <c r="M144" s="61">
        <v>100.43</v>
      </c>
      <c r="N144" s="61">
        <v>99.647000000000006</v>
      </c>
      <c r="O144" s="61" t="s">
        <v>404</v>
      </c>
      <c r="P144" s="61" t="s">
        <v>218</v>
      </c>
      <c r="Q144" s="61" t="s">
        <v>418</v>
      </c>
      <c r="W144" s="61">
        <v>0.37186599999999997</v>
      </c>
      <c r="Y144" s="61">
        <v>0.73050499999999996</v>
      </c>
    </row>
    <row r="145" spans="1:25" x14ac:dyDescent="0.2">
      <c r="A145" s="61" t="s">
        <v>413</v>
      </c>
      <c r="B145" s="61">
        <v>30</v>
      </c>
      <c r="C145" s="61" t="s">
        <v>414</v>
      </c>
      <c r="D145" s="61" t="s">
        <v>415</v>
      </c>
      <c r="F145" s="61">
        <v>0.84699999999999998</v>
      </c>
      <c r="G145" s="61">
        <v>4</v>
      </c>
      <c r="J145" s="61">
        <v>3082</v>
      </c>
      <c r="K145" s="61">
        <v>-14.494999999999999</v>
      </c>
      <c r="L145" s="61">
        <v>48.234161100000001</v>
      </c>
      <c r="M145" s="61">
        <v>74.697999999999993</v>
      </c>
      <c r="R145" s="61">
        <v>73.537999999999997</v>
      </c>
      <c r="S145" s="61" t="s">
        <v>306</v>
      </c>
      <c r="T145" s="61" t="s">
        <v>315</v>
      </c>
      <c r="U145" s="61" t="s">
        <v>271</v>
      </c>
      <c r="V145" s="61">
        <v>1.089807</v>
      </c>
      <c r="X145" s="61">
        <v>1.1506896</v>
      </c>
    </row>
    <row r="146" spans="1:25" x14ac:dyDescent="0.2">
      <c r="A146" s="61" t="s">
        <v>413</v>
      </c>
      <c r="B146" s="61">
        <v>30</v>
      </c>
      <c r="C146" s="61" t="s">
        <v>414</v>
      </c>
      <c r="D146" s="61" t="s">
        <v>415</v>
      </c>
      <c r="F146" s="61">
        <v>0.84699999999999998</v>
      </c>
      <c r="G146" s="61">
        <v>5</v>
      </c>
      <c r="J146" s="61">
        <v>4236</v>
      </c>
      <c r="K146" s="61">
        <v>0</v>
      </c>
      <c r="L146" s="61">
        <v>53.850299100000001</v>
      </c>
      <c r="M146" s="61">
        <v>83.396000000000001</v>
      </c>
      <c r="R146" s="61">
        <v>82.091999999999999</v>
      </c>
      <c r="S146" s="61" t="s">
        <v>322</v>
      </c>
      <c r="T146" s="61" t="s">
        <v>272</v>
      </c>
      <c r="U146" s="61" t="s">
        <v>323</v>
      </c>
      <c r="V146" s="61">
        <v>1.1056589999999999</v>
      </c>
      <c r="X146" s="61">
        <v>1.1659978</v>
      </c>
    </row>
    <row r="147" spans="1:25" x14ac:dyDescent="0.2">
      <c r="A147" s="61" t="s">
        <v>419</v>
      </c>
      <c r="B147" s="61">
        <v>31</v>
      </c>
      <c r="C147" s="61" t="s">
        <v>420</v>
      </c>
      <c r="D147" s="61" t="s">
        <v>421</v>
      </c>
      <c r="F147" s="61">
        <v>0.872</v>
      </c>
      <c r="G147" s="61">
        <v>1</v>
      </c>
      <c r="H147" s="61">
        <v>3948</v>
      </c>
      <c r="I147" s="61">
        <v>-4.1000000000000002E-2</v>
      </c>
      <c r="L147" s="61">
        <v>10.06428</v>
      </c>
      <c r="M147" s="61">
        <v>77.894000000000005</v>
      </c>
      <c r="N147" s="61">
        <v>77.3</v>
      </c>
      <c r="O147" s="61" t="s">
        <v>183</v>
      </c>
      <c r="P147" s="61" t="s">
        <v>267</v>
      </c>
      <c r="Q147" s="61" t="s">
        <v>422</v>
      </c>
      <c r="W147" s="61">
        <v>0.36645699999999998</v>
      </c>
      <c r="Y147" s="61">
        <v>0.72100739999999996</v>
      </c>
    </row>
    <row r="148" spans="1:25" x14ac:dyDescent="0.2">
      <c r="A148" s="61" t="s">
        <v>419</v>
      </c>
      <c r="B148" s="61">
        <v>31</v>
      </c>
      <c r="C148" s="61" t="s">
        <v>420</v>
      </c>
      <c r="D148" s="61" t="s">
        <v>421</v>
      </c>
      <c r="F148" s="61">
        <v>0.872</v>
      </c>
      <c r="G148" s="61">
        <v>2</v>
      </c>
      <c r="H148" s="61">
        <v>3949</v>
      </c>
      <c r="I148" s="61">
        <v>0</v>
      </c>
      <c r="L148" s="61">
        <v>10.060529799999999</v>
      </c>
      <c r="M148" s="61">
        <v>77.864999999999995</v>
      </c>
      <c r="N148" s="61">
        <v>77.272000000000006</v>
      </c>
      <c r="O148" s="61" t="s">
        <v>404</v>
      </c>
      <c r="P148" s="61" t="s">
        <v>393</v>
      </c>
      <c r="Q148" s="61" t="s">
        <v>423</v>
      </c>
      <c r="W148" s="61">
        <v>0.36647200000000002</v>
      </c>
      <c r="Y148" s="61">
        <v>0.72103680000000003</v>
      </c>
    </row>
    <row r="149" spans="1:25" x14ac:dyDescent="0.2">
      <c r="A149" s="61" t="s">
        <v>419</v>
      </c>
      <c r="B149" s="61">
        <v>31</v>
      </c>
      <c r="C149" s="61" t="s">
        <v>420</v>
      </c>
      <c r="D149" s="61" t="s">
        <v>421</v>
      </c>
      <c r="F149" s="61">
        <v>0.872</v>
      </c>
      <c r="G149" s="61">
        <v>3</v>
      </c>
      <c r="H149" s="61">
        <v>3689</v>
      </c>
      <c r="I149" s="61">
        <v>14.795999999999999</v>
      </c>
      <c r="L149" s="61">
        <v>10.544718</v>
      </c>
      <c r="M149" s="61">
        <v>81.613</v>
      </c>
      <c r="N149" s="61">
        <v>80.977000000000004</v>
      </c>
      <c r="O149" s="61" t="s">
        <v>167</v>
      </c>
      <c r="P149" s="61" t="s">
        <v>411</v>
      </c>
      <c r="Q149" s="61" t="s">
        <v>424</v>
      </c>
      <c r="W149" s="61">
        <v>0.37187399999999998</v>
      </c>
      <c r="Y149" s="61">
        <v>0.73170550000000001</v>
      </c>
    </row>
    <row r="150" spans="1:25" x14ac:dyDescent="0.2">
      <c r="A150" s="61" t="s">
        <v>419</v>
      </c>
      <c r="B150" s="61">
        <v>31</v>
      </c>
      <c r="C150" s="61" t="s">
        <v>420</v>
      </c>
      <c r="D150" s="61" t="s">
        <v>421</v>
      </c>
      <c r="F150" s="61">
        <v>0.872</v>
      </c>
      <c r="G150" s="61">
        <v>4</v>
      </c>
      <c r="J150" s="61">
        <v>2966</v>
      </c>
      <c r="K150" s="61">
        <v>-15.18</v>
      </c>
      <c r="L150" s="61">
        <v>44.902761900000002</v>
      </c>
      <c r="M150" s="61">
        <v>71.591999999999999</v>
      </c>
      <c r="R150" s="61">
        <v>70.48</v>
      </c>
      <c r="S150" s="61" t="s">
        <v>306</v>
      </c>
      <c r="T150" s="61" t="s">
        <v>270</v>
      </c>
      <c r="U150" s="61" t="s">
        <v>245</v>
      </c>
      <c r="V150" s="61">
        <v>1.0890580000000001</v>
      </c>
      <c r="X150" s="61">
        <v>1.1498894</v>
      </c>
    </row>
    <row r="151" spans="1:25" x14ac:dyDescent="0.2">
      <c r="A151" s="61" t="s">
        <v>419</v>
      </c>
      <c r="B151" s="61">
        <v>31</v>
      </c>
      <c r="C151" s="61" t="s">
        <v>420</v>
      </c>
      <c r="D151" s="61" t="s">
        <v>421</v>
      </c>
      <c r="F151" s="61">
        <v>0.872</v>
      </c>
      <c r="G151" s="61">
        <v>5</v>
      </c>
      <c r="J151" s="61">
        <v>4229</v>
      </c>
      <c r="K151" s="61">
        <v>0</v>
      </c>
      <c r="L151" s="61">
        <v>52.252512299999999</v>
      </c>
      <c r="M151" s="61">
        <v>83.31</v>
      </c>
      <c r="R151" s="61">
        <v>82.007999999999996</v>
      </c>
      <c r="S151" s="61" t="s">
        <v>322</v>
      </c>
      <c r="T151" s="61" t="s">
        <v>202</v>
      </c>
      <c r="U151" s="61" t="s">
        <v>283</v>
      </c>
      <c r="V151" s="61">
        <v>1.1056589999999999</v>
      </c>
      <c r="X151" s="61">
        <v>1.1659432999999999</v>
      </c>
    </row>
    <row r="152" spans="1:25" x14ac:dyDescent="0.2">
      <c r="A152" s="61" t="s">
        <v>425</v>
      </c>
      <c r="B152" s="61">
        <v>32</v>
      </c>
      <c r="C152" s="61" t="s">
        <v>426</v>
      </c>
      <c r="D152" s="61" t="s">
        <v>427</v>
      </c>
      <c r="F152" s="61">
        <v>0.82</v>
      </c>
      <c r="G152" s="61">
        <v>1</v>
      </c>
      <c r="H152" s="61">
        <v>3951</v>
      </c>
      <c r="I152" s="61">
        <v>-2.5999999999999999E-2</v>
      </c>
      <c r="L152" s="61">
        <v>10.6992166</v>
      </c>
      <c r="M152" s="61">
        <v>77.87</v>
      </c>
      <c r="N152" s="61">
        <v>77.277000000000001</v>
      </c>
      <c r="O152" s="61" t="s">
        <v>207</v>
      </c>
      <c r="P152" s="61" t="s">
        <v>267</v>
      </c>
      <c r="Q152" s="61" t="s">
        <v>428</v>
      </c>
      <c r="W152" s="61">
        <v>0.36646200000000001</v>
      </c>
      <c r="Y152" s="61">
        <v>0.71998770000000001</v>
      </c>
    </row>
    <row r="153" spans="1:25" x14ac:dyDescent="0.2">
      <c r="A153" s="61" t="s">
        <v>425</v>
      </c>
      <c r="B153" s="61">
        <v>32</v>
      </c>
      <c r="C153" s="61" t="s">
        <v>426</v>
      </c>
      <c r="D153" s="61" t="s">
        <v>427</v>
      </c>
      <c r="F153" s="61">
        <v>0.82</v>
      </c>
      <c r="G153" s="61">
        <v>2</v>
      </c>
      <c r="H153" s="61">
        <v>3949</v>
      </c>
      <c r="I153" s="61">
        <v>0</v>
      </c>
      <c r="L153" s="61">
        <v>10.703213099999999</v>
      </c>
      <c r="M153" s="61">
        <v>77.899000000000001</v>
      </c>
      <c r="N153" s="61">
        <v>77.305999999999997</v>
      </c>
      <c r="O153" s="61" t="s">
        <v>404</v>
      </c>
      <c r="P153" s="61" t="s">
        <v>393</v>
      </c>
      <c r="Q153" s="61" t="s">
        <v>429</v>
      </c>
      <c r="W153" s="61">
        <v>0.36647200000000002</v>
      </c>
      <c r="Y153" s="61">
        <v>0.72000679999999995</v>
      </c>
    </row>
    <row r="154" spans="1:25" x14ac:dyDescent="0.2">
      <c r="A154" s="61" t="s">
        <v>425</v>
      </c>
      <c r="B154" s="61">
        <v>32</v>
      </c>
      <c r="C154" s="61" t="s">
        <v>426</v>
      </c>
      <c r="D154" s="61" t="s">
        <v>427</v>
      </c>
      <c r="F154" s="61">
        <v>0.82</v>
      </c>
      <c r="G154" s="61">
        <v>3</v>
      </c>
      <c r="H154" s="61">
        <v>3229</v>
      </c>
      <c r="I154" s="61">
        <v>13.695</v>
      </c>
      <c r="L154" s="61">
        <v>9.8514175000000002</v>
      </c>
      <c r="M154" s="61">
        <v>71.7</v>
      </c>
      <c r="N154" s="61">
        <v>71.144000000000005</v>
      </c>
      <c r="O154" s="61" t="s">
        <v>374</v>
      </c>
      <c r="P154" s="61" t="s">
        <v>168</v>
      </c>
      <c r="Q154" s="61" t="s">
        <v>430</v>
      </c>
      <c r="W154" s="61">
        <v>0.37147200000000002</v>
      </c>
      <c r="Y154" s="61">
        <v>0.72986720000000005</v>
      </c>
    </row>
    <row r="155" spans="1:25" x14ac:dyDescent="0.2">
      <c r="A155" s="61" t="s">
        <v>425</v>
      </c>
      <c r="B155" s="61">
        <v>32</v>
      </c>
      <c r="C155" s="61" t="s">
        <v>426</v>
      </c>
      <c r="D155" s="61" t="s">
        <v>427</v>
      </c>
      <c r="F155" s="61">
        <v>0.82</v>
      </c>
      <c r="G155" s="61">
        <v>4</v>
      </c>
      <c r="J155" s="61">
        <v>2481</v>
      </c>
      <c r="K155" s="61">
        <v>-14.686999999999999</v>
      </c>
      <c r="L155" s="61">
        <v>39.5431369</v>
      </c>
      <c r="M155" s="61">
        <v>59.286999999999999</v>
      </c>
      <c r="R155" s="61">
        <v>58.366</v>
      </c>
      <c r="S155" s="61" t="s">
        <v>306</v>
      </c>
      <c r="T155" s="61" t="s">
        <v>270</v>
      </c>
      <c r="U155" s="61" t="s">
        <v>245</v>
      </c>
      <c r="V155" s="61">
        <v>1.0895969999999999</v>
      </c>
      <c r="X155" s="61">
        <v>1.1504321</v>
      </c>
    </row>
    <row r="156" spans="1:25" x14ac:dyDescent="0.2">
      <c r="A156" s="61" t="s">
        <v>425</v>
      </c>
      <c r="B156" s="61">
        <v>32</v>
      </c>
      <c r="C156" s="61" t="s">
        <v>426</v>
      </c>
      <c r="D156" s="61" t="s">
        <v>427</v>
      </c>
      <c r="F156" s="61">
        <v>0.82</v>
      </c>
      <c r="G156" s="61">
        <v>5</v>
      </c>
      <c r="J156" s="61">
        <v>4226</v>
      </c>
      <c r="K156" s="61">
        <v>0</v>
      </c>
      <c r="L156" s="61">
        <v>55.514657100000001</v>
      </c>
      <c r="M156" s="61">
        <v>83.233000000000004</v>
      </c>
      <c r="R156" s="61">
        <v>81.932000000000002</v>
      </c>
      <c r="S156" s="61" t="s">
        <v>257</v>
      </c>
      <c r="T156" s="61" t="s">
        <v>431</v>
      </c>
      <c r="U156" s="61" t="s">
        <v>432</v>
      </c>
      <c r="V156" s="61">
        <v>1.1056589999999999</v>
      </c>
      <c r="X156" s="61">
        <v>1.1659409999999999</v>
      </c>
    </row>
    <row r="157" spans="1:25" x14ac:dyDescent="0.2">
      <c r="A157" s="61" t="s">
        <v>433</v>
      </c>
      <c r="B157" s="61">
        <v>33</v>
      </c>
      <c r="C157" s="61" t="s">
        <v>434</v>
      </c>
      <c r="D157" s="61" t="s">
        <v>435</v>
      </c>
      <c r="F157" s="61">
        <v>0.85199999999999998</v>
      </c>
      <c r="G157" s="61">
        <v>1</v>
      </c>
      <c r="H157" s="61">
        <v>3948</v>
      </c>
      <c r="I157" s="61">
        <v>-4.5999999999999999E-2</v>
      </c>
      <c r="L157" s="61">
        <v>10.301338299999999</v>
      </c>
      <c r="M157" s="61">
        <v>77.900000000000006</v>
      </c>
      <c r="N157" s="61">
        <v>77.307000000000002</v>
      </c>
      <c r="O157" s="61" t="s">
        <v>197</v>
      </c>
      <c r="P157" s="61" t="s">
        <v>230</v>
      </c>
      <c r="Q157" s="61" t="s">
        <v>436</v>
      </c>
      <c r="W157" s="61">
        <v>0.36645499999999998</v>
      </c>
      <c r="Y157" s="61">
        <v>0.71986110000000003</v>
      </c>
    </row>
    <row r="158" spans="1:25" x14ac:dyDescent="0.2">
      <c r="A158" s="61" t="s">
        <v>433</v>
      </c>
      <c r="B158" s="61">
        <v>33</v>
      </c>
      <c r="C158" s="61" t="s">
        <v>434</v>
      </c>
      <c r="D158" s="61" t="s">
        <v>435</v>
      </c>
      <c r="F158" s="61">
        <v>0.85199999999999998</v>
      </c>
      <c r="G158" s="61">
        <v>2</v>
      </c>
      <c r="H158" s="61">
        <v>3948</v>
      </c>
      <c r="I158" s="61">
        <v>0</v>
      </c>
      <c r="L158" s="61">
        <v>10.2948868</v>
      </c>
      <c r="M158" s="61">
        <v>77.852000000000004</v>
      </c>
      <c r="N158" s="61">
        <v>77.259</v>
      </c>
      <c r="O158" s="61" t="s">
        <v>167</v>
      </c>
      <c r="P158" s="61" t="s">
        <v>218</v>
      </c>
      <c r="Q158" s="61" t="s">
        <v>429</v>
      </c>
      <c r="W158" s="61">
        <v>0.36647200000000002</v>
      </c>
      <c r="Y158" s="61">
        <v>0.71989400000000003</v>
      </c>
    </row>
    <row r="159" spans="1:25" x14ac:dyDescent="0.2">
      <c r="A159" s="61" t="s">
        <v>433</v>
      </c>
      <c r="B159" s="61">
        <v>33</v>
      </c>
      <c r="C159" s="61" t="s">
        <v>434</v>
      </c>
      <c r="D159" s="61" t="s">
        <v>435</v>
      </c>
      <c r="F159" s="61">
        <v>0.85199999999999998</v>
      </c>
      <c r="G159" s="61">
        <v>3</v>
      </c>
      <c r="H159" s="61">
        <v>3881</v>
      </c>
      <c r="I159" s="61">
        <v>14.345000000000001</v>
      </c>
      <c r="L159" s="61">
        <v>11.316341400000001</v>
      </c>
      <c r="M159" s="61">
        <v>85.575999999999993</v>
      </c>
      <c r="N159" s="61">
        <v>84.91</v>
      </c>
      <c r="O159" s="61" t="s">
        <v>437</v>
      </c>
      <c r="P159" s="61" t="s">
        <v>185</v>
      </c>
      <c r="Q159" s="61" t="s">
        <v>438</v>
      </c>
      <c r="W159" s="61">
        <v>0.37170999999999998</v>
      </c>
      <c r="Y159" s="61">
        <v>0.73022109999999996</v>
      </c>
    </row>
    <row r="160" spans="1:25" x14ac:dyDescent="0.2">
      <c r="A160" s="61" t="s">
        <v>433</v>
      </c>
      <c r="B160" s="61">
        <v>33</v>
      </c>
      <c r="C160" s="61" t="s">
        <v>434</v>
      </c>
      <c r="D160" s="61" t="s">
        <v>435</v>
      </c>
      <c r="F160" s="61">
        <v>0.85199999999999998</v>
      </c>
      <c r="G160" s="61">
        <v>4</v>
      </c>
      <c r="J160" s="61">
        <v>2920</v>
      </c>
      <c r="K160" s="61">
        <v>-13.891</v>
      </c>
      <c r="L160" s="61">
        <v>45.033283900000001</v>
      </c>
      <c r="M160" s="61">
        <v>70.153000000000006</v>
      </c>
      <c r="R160" s="61">
        <v>69.063000000000002</v>
      </c>
      <c r="S160" s="61" t="s">
        <v>306</v>
      </c>
      <c r="T160" s="61" t="s">
        <v>270</v>
      </c>
      <c r="U160" s="61" t="s">
        <v>271</v>
      </c>
      <c r="V160" s="61">
        <v>1.090468</v>
      </c>
      <c r="X160" s="61">
        <v>1.1512479</v>
      </c>
    </row>
    <row r="161" spans="1:25" x14ac:dyDescent="0.2">
      <c r="A161" s="61" t="s">
        <v>433</v>
      </c>
      <c r="B161" s="61">
        <v>33</v>
      </c>
      <c r="C161" s="61" t="s">
        <v>434</v>
      </c>
      <c r="D161" s="61" t="s">
        <v>435</v>
      </c>
      <c r="F161" s="61">
        <v>0.85199999999999998</v>
      </c>
      <c r="G161" s="61">
        <v>5</v>
      </c>
      <c r="J161" s="61">
        <v>4223</v>
      </c>
      <c r="K161" s="61">
        <v>0</v>
      </c>
      <c r="L161" s="61">
        <v>53.402356900000001</v>
      </c>
      <c r="M161" s="61">
        <v>83.19</v>
      </c>
      <c r="R161" s="61">
        <v>81.89</v>
      </c>
      <c r="S161" s="61" t="s">
        <v>179</v>
      </c>
      <c r="T161" s="61" t="s">
        <v>202</v>
      </c>
      <c r="U161" s="61" t="s">
        <v>362</v>
      </c>
      <c r="V161" s="61">
        <v>1.1056589999999999</v>
      </c>
      <c r="X161" s="61">
        <v>1.1658942000000001</v>
      </c>
    </row>
    <row r="162" spans="1:25" x14ac:dyDescent="0.2">
      <c r="A162" s="61" t="s">
        <v>439</v>
      </c>
      <c r="B162" s="61">
        <v>34</v>
      </c>
      <c r="C162" s="61" t="s">
        <v>440</v>
      </c>
      <c r="D162" s="61" t="s">
        <v>441</v>
      </c>
      <c r="F162" s="61">
        <v>0.79500000000000004</v>
      </c>
      <c r="G162" s="61">
        <v>1</v>
      </c>
      <c r="H162" s="61">
        <v>3945</v>
      </c>
      <c r="I162" s="61">
        <v>-1E-3</v>
      </c>
      <c r="L162" s="61">
        <v>11.0239534</v>
      </c>
      <c r="M162" s="61">
        <v>77.787999999999997</v>
      </c>
      <c r="N162" s="61">
        <v>77.194999999999993</v>
      </c>
      <c r="O162" s="61" t="s">
        <v>197</v>
      </c>
      <c r="P162" s="61" t="s">
        <v>230</v>
      </c>
      <c r="Q162" s="61" t="s">
        <v>442</v>
      </c>
      <c r="W162" s="61">
        <v>0.36647200000000002</v>
      </c>
      <c r="Y162" s="61">
        <v>0.71980860000000002</v>
      </c>
    </row>
    <row r="163" spans="1:25" x14ac:dyDescent="0.2">
      <c r="A163" s="61" t="s">
        <v>439</v>
      </c>
      <c r="B163" s="61">
        <v>34</v>
      </c>
      <c r="C163" s="61" t="s">
        <v>440</v>
      </c>
      <c r="D163" s="61" t="s">
        <v>441</v>
      </c>
      <c r="F163" s="61">
        <v>0.79500000000000004</v>
      </c>
      <c r="G163" s="61">
        <v>2</v>
      </c>
      <c r="H163" s="61">
        <v>3945</v>
      </c>
      <c r="I163" s="61">
        <v>0</v>
      </c>
      <c r="L163" s="61">
        <v>11.0241258</v>
      </c>
      <c r="M163" s="61">
        <v>77.789000000000001</v>
      </c>
      <c r="N163" s="61">
        <v>77.197000000000003</v>
      </c>
      <c r="O163" s="61" t="s">
        <v>374</v>
      </c>
      <c r="P163" s="61" t="s">
        <v>218</v>
      </c>
      <c r="Q163" s="61" t="s">
        <v>443</v>
      </c>
      <c r="W163" s="61">
        <v>0.36647200000000002</v>
      </c>
      <c r="Y163" s="61">
        <v>0.71980909999999998</v>
      </c>
    </row>
    <row r="164" spans="1:25" x14ac:dyDescent="0.2">
      <c r="A164" s="61" t="s">
        <v>439</v>
      </c>
      <c r="B164" s="61">
        <v>34</v>
      </c>
      <c r="C164" s="61" t="s">
        <v>440</v>
      </c>
      <c r="D164" s="61" t="s">
        <v>441</v>
      </c>
      <c r="F164" s="61">
        <v>0.79500000000000004</v>
      </c>
      <c r="G164" s="61">
        <v>3</v>
      </c>
      <c r="H164" s="61">
        <v>3809</v>
      </c>
      <c r="I164" s="61">
        <v>13.798</v>
      </c>
      <c r="L164" s="61">
        <v>11.878564799999999</v>
      </c>
      <c r="M164" s="61">
        <v>83.817999999999998</v>
      </c>
      <c r="N164" s="61">
        <v>83.165999999999997</v>
      </c>
      <c r="O164" s="61" t="s">
        <v>437</v>
      </c>
      <c r="P164" s="61" t="s">
        <v>185</v>
      </c>
      <c r="Q164" s="61" t="s">
        <v>444</v>
      </c>
      <c r="W164" s="61">
        <v>0.37151000000000001</v>
      </c>
      <c r="Y164" s="61">
        <v>0.72974110000000003</v>
      </c>
    </row>
    <row r="165" spans="1:25" x14ac:dyDescent="0.2">
      <c r="A165" s="61" t="s">
        <v>439</v>
      </c>
      <c r="B165" s="61">
        <v>34</v>
      </c>
      <c r="C165" s="61" t="s">
        <v>440</v>
      </c>
      <c r="D165" s="61" t="s">
        <v>441</v>
      </c>
      <c r="F165" s="61">
        <v>0.79500000000000004</v>
      </c>
      <c r="G165" s="61">
        <v>4</v>
      </c>
      <c r="J165" s="61">
        <v>2765</v>
      </c>
      <c r="K165" s="61">
        <v>-15.182</v>
      </c>
      <c r="L165" s="61">
        <v>45.515621099999997</v>
      </c>
      <c r="M165" s="61">
        <v>66.161000000000001</v>
      </c>
      <c r="R165" s="61">
        <v>65.134</v>
      </c>
      <c r="S165" s="61" t="s">
        <v>306</v>
      </c>
      <c r="T165" s="61" t="s">
        <v>270</v>
      </c>
      <c r="U165" s="61" t="s">
        <v>245</v>
      </c>
      <c r="V165" s="61">
        <v>1.089056</v>
      </c>
      <c r="X165" s="61">
        <v>1.1497637999999999</v>
      </c>
    </row>
    <row r="166" spans="1:25" x14ac:dyDescent="0.2">
      <c r="A166" s="61" t="s">
        <v>439</v>
      </c>
      <c r="B166" s="61">
        <v>34</v>
      </c>
      <c r="C166" s="61" t="s">
        <v>440</v>
      </c>
      <c r="D166" s="61" t="s">
        <v>441</v>
      </c>
      <c r="F166" s="61">
        <v>0.79500000000000004</v>
      </c>
      <c r="G166" s="61">
        <v>5</v>
      </c>
      <c r="J166" s="61">
        <v>4221</v>
      </c>
      <c r="K166" s="61">
        <v>0</v>
      </c>
      <c r="L166" s="61">
        <v>57.229842499999997</v>
      </c>
      <c r="M166" s="61">
        <v>83.188000000000002</v>
      </c>
      <c r="R166" s="61">
        <v>81.888000000000005</v>
      </c>
      <c r="S166" s="61" t="s">
        <v>236</v>
      </c>
      <c r="T166" s="61" t="s">
        <v>258</v>
      </c>
      <c r="U166" s="61" t="s">
        <v>273</v>
      </c>
      <c r="V166" s="61">
        <v>1.1056589999999999</v>
      </c>
      <c r="X166" s="61">
        <v>1.1658119</v>
      </c>
    </row>
    <row r="167" spans="1:25" x14ac:dyDescent="0.2">
      <c r="A167" s="61" t="s">
        <v>445</v>
      </c>
      <c r="B167" s="61">
        <v>35</v>
      </c>
      <c r="C167" s="61" t="s">
        <v>446</v>
      </c>
      <c r="D167" s="61" t="s">
        <v>447</v>
      </c>
      <c r="F167" s="61">
        <v>0.80100000000000005</v>
      </c>
      <c r="G167" s="61">
        <v>1</v>
      </c>
      <c r="H167" s="61">
        <v>3945</v>
      </c>
      <c r="I167" s="61">
        <v>-2.3E-2</v>
      </c>
      <c r="L167" s="61">
        <v>10.9504298</v>
      </c>
      <c r="M167" s="61">
        <v>77.852000000000004</v>
      </c>
      <c r="N167" s="61">
        <v>77.259</v>
      </c>
      <c r="O167" s="61" t="s">
        <v>392</v>
      </c>
      <c r="P167" s="61" t="s">
        <v>230</v>
      </c>
      <c r="Q167" s="61" t="s">
        <v>448</v>
      </c>
      <c r="W167" s="61">
        <v>0.36646299999999998</v>
      </c>
      <c r="Y167" s="61">
        <v>0.71973410000000004</v>
      </c>
    </row>
    <row r="168" spans="1:25" x14ac:dyDescent="0.2">
      <c r="A168" s="61" t="s">
        <v>445</v>
      </c>
      <c r="B168" s="61">
        <v>35</v>
      </c>
      <c r="C168" s="61" t="s">
        <v>446</v>
      </c>
      <c r="D168" s="61" t="s">
        <v>447</v>
      </c>
      <c r="F168" s="61">
        <v>0.80100000000000005</v>
      </c>
      <c r="G168" s="61">
        <v>2</v>
      </c>
      <c r="H168" s="61">
        <v>3944</v>
      </c>
      <c r="I168" s="61">
        <v>0</v>
      </c>
      <c r="L168" s="61">
        <v>10.944194100000001</v>
      </c>
      <c r="M168" s="61">
        <v>77.808000000000007</v>
      </c>
      <c r="N168" s="61">
        <v>77.215000000000003</v>
      </c>
      <c r="O168" s="61" t="s">
        <v>374</v>
      </c>
      <c r="P168" s="61" t="s">
        <v>411</v>
      </c>
      <c r="Q168" s="61" t="s">
        <v>449</v>
      </c>
      <c r="W168" s="61">
        <v>0.36647200000000002</v>
      </c>
      <c r="Y168" s="61">
        <v>0.71975100000000003</v>
      </c>
    </row>
    <row r="169" spans="1:25" x14ac:dyDescent="0.2">
      <c r="A169" s="61" t="s">
        <v>445</v>
      </c>
      <c r="B169" s="61">
        <v>35</v>
      </c>
      <c r="C169" s="61" t="s">
        <v>446</v>
      </c>
      <c r="D169" s="61" t="s">
        <v>447</v>
      </c>
      <c r="F169" s="61">
        <v>0.80100000000000005</v>
      </c>
      <c r="G169" s="61">
        <v>3</v>
      </c>
      <c r="H169" s="61">
        <v>3865</v>
      </c>
      <c r="I169" s="61">
        <v>14.638</v>
      </c>
      <c r="L169" s="61">
        <v>12.032850099999999</v>
      </c>
      <c r="M169" s="61">
        <v>85.546999999999997</v>
      </c>
      <c r="N169" s="61">
        <v>84.882000000000005</v>
      </c>
      <c r="O169" s="61" t="s">
        <v>170</v>
      </c>
      <c r="P169" s="61" t="s">
        <v>185</v>
      </c>
      <c r="Q169" s="61" t="s">
        <v>450</v>
      </c>
      <c r="W169" s="61">
        <v>0.37181700000000001</v>
      </c>
      <c r="Y169" s="61">
        <v>0.73028700000000002</v>
      </c>
    </row>
    <row r="170" spans="1:25" x14ac:dyDescent="0.2">
      <c r="A170" s="61" t="s">
        <v>445</v>
      </c>
      <c r="B170" s="61">
        <v>35</v>
      </c>
      <c r="C170" s="61" t="s">
        <v>446</v>
      </c>
      <c r="D170" s="61" t="s">
        <v>447</v>
      </c>
      <c r="F170" s="61">
        <v>0.80100000000000005</v>
      </c>
      <c r="G170" s="61">
        <v>4</v>
      </c>
      <c r="J170" s="61">
        <v>2657</v>
      </c>
      <c r="K170" s="61">
        <v>-13.866</v>
      </c>
      <c r="L170" s="61">
        <v>43.583379299999997</v>
      </c>
      <c r="M170" s="61">
        <v>63.83</v>
      </c>
      <c r="R170" s="61">
        <v>62.838999999999999</v>
      </c>
      <c r="S170" s="61" t="s">
        <v>306</v>
      </c>
      <c r="T170" s="61" t="s">
        <v>270</v>
      </c>
      <c r="U170" s="61" t="s">
        <v>271</v>
      </c>
      <c r="V170" s="61">
        <v>1.0904940000000001</v>
      </c>
      <c r="X170" s="61">
        <v>1.1511994999999999</v>
      </c>
    </row>
    <row r="171" spans="1:25" x14ac:dyDescent="0.2">
      <c r="A171" s="61" t="s">
        <v>445</v>
      </c>
      <c r="B171" s="61">
        <v>35</v>
      </c>
      <c r="C171" s="61" t="s">
        <v>446</v>
      </c>
      <c r="D171" s="61" t="s">
        <v>447</v>
      </c>
      <c r="F171" s="61">
        <v>0.80100000000000005</v>
      </c>
      <c r="G171" s="61">
        <v>5</v>
      </c>
      <c r="J171" s="61">
        <v>4217</v>
      </c>
      <c r="K171" s="61">
        <v>0</v>
      </c>
      <c r="L171" s="61">
        <v>56.704188799999997</v>
      </c>
      <c r="M171" s="61">
        <v>83.046000000000006</v>
      </c>
      <c r="R171" s="61">
        <v>81.748000000000005</v>
      </c>
      <c r="S171" s="61" t="s">
        <v>236</v>
      </c>
      <c r="T171" s="61" t="s">
        <v>189</v>
      </c>
      <c r="U171" s="61" t="s">
        <v>259</v>
      </c>
      <c r="V171" s="61">
        <v>1.1056589999999999</v>
      </c>
      <c r="X171" s="61">
        <v>1.1658116000000001</v>
      </c>
    </row>
    <row r="172" spans="1:25" x14ac:dyDescent="0.2">
      <c r="A172" s="61" t="s">
        <v>451</v>
      </c>
      <c r="B172" s="61">
        <v>36</v>
      </c>
      <c r="C172" s="61" t="s">
        <v>452</v>
      </c>
      <c r="D172" s="61" t="s">
        <v>453</v>
      </c>
      <c r="F172" s="61">
        <v>0.77800000000000002</v>
      </c>
      <c r="G172" s="61">
        <v>1</v>
      </c>
      <c r="H172" s="61">
        <v>3940</v>
      </c>
      <c r="I172" s="61">
        <v>4.2999999999999997E-2</v>
      </c>
      <c r="L172" s="61">
        <v>11.2546065</v>
      </c>
      <c r="M172" s="61">
        <v>77.716999999999999</v>
      </c>
      <c r="N172" s="61">
        <v>77.125</v>
      </c>
      <c r="O172" s="61" t="s">
        <v>372</v>
      </c>
      <c r="P172" s="61" t="s">
        <v>184</v>
      </c>
      <c r="Q172" s="61" t="s">
        <v>454</v>
      </c>
      <c r="W172" s="61">
        <v>0.36648799999999998</v>
      </c>
      <c r="Y172" s="61">
        <v>0.71978980000000004</v>
      </c>
    </row>
    <row r="173" spans="1:25" x14ac:dyDescent="0.2">
      <c r="A173" s="61" t="s">
        <v>451</v>
      </c>
      <c r="B173" s="61">
        <v>36</v>
      </c>
      <c r="C173" s="61" t="s">
        <v>452</v>
      </c>
      <c r="D173" s="61" t="s">
        <v>453</v>
      </c>
      <c r="F173" s="61">
        <v>0.77800000000000002</v>
      </c>
      <c r="G173" s="61">
        <v>2</v>
      </c>
      <c r="H173" s="61">
        <v>3940</v>
      </c>
      <c r="I173" s="61">
        <v>0</v>
      </c>
      <c r="L173" s="61">
        <v>11.258185599999999</v>
      </c>
      <c r="M173" s="61">
        <v>77.742000000000004</v>
      </c>
      <c r="N173" s="61">
        <v>77.150000000000006</v>
      </c>
      <c r="O173" s="61" t="s">
        <v>437</v>
      </c>
      <c r="P173" s="61" t="s">
        <v>411</v>
      </c>
      <c r="Q173" s="61" t="s">
        <v>455</v>
      </c>
      <c r="W173" s="61">
        <v>0.36647200000000002</v>
      </c>
      <c r="Y173" s="61">
        <v>0.71975849999999997</v>
      </c>
    </row>
    <row r="174" spans="1:25" x14ac:dyDescent="0.2">
      <c r="A174" s="61" t="s">
        <v>451</v>
      </c>
      <c r="B174" s="61">
        <v>36</v>
      </c>
      <c r="C174" s="61" t="s">
        <v>452</v>
      </c>
      <c r="D174" s="61" t="s">
        <v>453</v>
      </c>
      <c r="F174" s="61">
        <v>0.77800000000000002</v>
      </c>
      <c r="G174" s="61">
        <v>3</v>
      </c>
      <c r="H174" s="61">
        <v>3749</v>
      </c>
      <c r="I174" s="61">
        <v>14.378</v>
      </c>
      <c r="L174" s="61">
        <v>11.9861716</v>
      </c>
      <c r="M174" s="61">
        <v>82.769000000000005</v>
      </c>
      <c r="N174" s="61">
        <v>82.125</v>
      </c>
      <c r="O174" s="61" t="s">
        <v>173</v>
      </c>
      <c r="P174" s="61" t="s">
        <v>456</v>
      </c>
      <c r="Q174" s="61" t="s">
        <v>457</v>
      </c>
      <c r="W174" s="61">
        <v>0.37172100000000002</v>
      </c>
      <c r="Y174" s="61">
        <v>0.7301069</v>
      </c>
    </row>
    <row r="175" spans="1:25" x14ac:dyDescent="0.2">
      <c r="A175" s="61" t="s">
        <v>451</v>
      </c>
      <c r="B175" s="61">
        <v>36</v>
      </c>
      <c r="C175" s="61" t="s">
        <v>452</v>
      </c>
      <c r="D175" s="61" t="s">
        <v>453</v>
      </c>
      <c r="F175" s="61">
        <v>0.77800000000000002</v>
      </c>
      <c r="G175" s="61">
        <v>4</v>
      </c>
      <c r="J175" s="61">
        <v>2660</v>
      </c>
      <c r="K175" s="61">
        <v>-14.795999999999999</v>
      </c>
      <c r="L175" s="61">
        <v>44.821975700000003</v>
      </c>
      <c r="M175" s="61">
        <v>63.759</v>
      </c>
      <c r="R175" s="61">
        <v>62.768999999999998</v>
      </c>
      <c r="S175" s="61" t="s">
        <v>306</v>
      </c>
      <c r="T175" s="61" t="s">
        <v>270</v>
      </c>
      <c r="U175" s="61" t="s">
        <v>271</v>
      </c>
      <c r="V175" s="61">
        <v>1.089477</v>
      </c>
      <c r="X175" s="61">
        <v>1.1501307999999999</v>
      </c>
    </row>
    <row r="176" spans="1:25" x14ac:dyDescent="0.2">
      <c r="A176" s="61" t="s">
        <v>451</v>
      </c>
      <c r="B176" s="61">
        <v>36</v>
      </c>
      <c r="C176" s="61" t="s">
        <v>452</v>
      </c>
      <c r="D176" s="61" t="s">
        <v>453</v>
      </c>
      <c r="F176" s="61">
        <v>0.77800000000000002</v>
      </c>
      <c r="G176" s="61">
        <v>5</v>
      </c>
      <c r="J176" s="61">
        <v>4215</v>
      </c>
      <c r="K176" s="61">
        <v>0</v>
      </c>
      <c r="L176" s="61">
        <v>58.3652072</v>
      </c>
      <c r="M176" s="61">
        <v>83.024000000000001</v>
      </c>
      <c r="R176" s="61">
        <v>81.727000000000004</v>
      </c>
      <c r="S176" s="61" t="s">
        <v>236</v>
      </c>
      <c r="T176" s="61" t="s">
        <v>189</v>
      </c>
      <c r="U176" s="61" t="s">
        <v>273</v>
      </c>
      <c r="V176" s="61">
        <v>1.1056589999999999</v>
      </c>
      <c r="X176" s="61">
        <v>1.1657542000000001</v>
      </c>
    </row>
    <row r="177" spans="1:25" x14ac:dyDescent="0.2">
      <c r="A177" s="61" t="s">
        <v>458</v>
      </c>
      <c r="B177" s="61">
        <v>37</v>
      </c>
      <c r="C177" s="61" t="s">
        <v>459</v>
      </c>
      <c r="D177" s="61" t="s">
        <v>149</v>
      </c>
      <c r="F177" s="61">
        <v>0.76400000000000001</v>
      </c>
      <c r="G177" s="61">
        <v>1</v>
      </c>
      <c r="H177" s="61">
        <v>3942</v>
      </c>
      <c r="I177" s="61">
        <v>-3.9E-2</v>
      </c>
      <c r="L177" s="61">
        <v>11.4662501</v>
      </c>
      <c r="M177" s="61">
        <v>77.754000000000005</v>
      </c>
      <c r="N177" s="61">
        <v>77.162000000000006</v>
      </c>
      <c r="O177" s="61" t="s">
        <v>404</v>
      </c>
      <c r="P177" s="61" t="s">
        <v>208</v>
      </c>
      <c r="Q177" s="61" t="s">
        <v>460</v>
      </c>
      <c r="W177" s="61">
        <v>0.36645800000000001</v>
      </c>
      <c r="Y177" s="61">
        <v>0.71966229999999998</v>
      </c>
    </row>
    <row r="178" spans="1:25" x14ac:dyDescent="0.2">
      <c r="A178" s="61" t="s">
        <v>458</v>
      </c>
      <c r="B178" s="61">
        <v>37</v>
      </c>
      <c r="C178" s="61" t="s">
        <v>459</v>
      </c>
      <c r="D178" s="61" t="s">
        <v>149</v>
      </c>
      <c r="F178" s="61">
        <v>0.76400000000000001</v>
      </c>
      <c r="G178" s="61">
        <v>2</v>
      </c>
      <c r="H178" s="61">
        <v>3940</v>
      </c>
      <c r="I178" s="61">
        <v>0</v>
      </c>
      <c r="L178" s="61">
        <v>11.4626494</v>
      </c>
      <c r="M178" s="61">
        <v>77.728999999999999</v>
      </c>
      <c r="N178" s="61">
        <v>77.138000000000005</v>
      </c>
      <c r="O178" s="61" t="s">
        <v>170</v>
      </c>
      <c r="P178" s="61" t="s">
        <v>168</v>
      </c>
      <c r="Q178" s="61" t="s">
        <v>461</v>
      </c>
      <c r="W178" s="61">
        <v>0.36647200000000002</v>
      </c>
      <c r="Y178" s="61">
        <v>0.71969059999999996</v>
      </c>
    </row>
    <row r="179" spans="1:25" x14ac:dyDescent="0.2">
      <c r="A179" s="61" t="s">
        <v>458</v>
      </c>
      <c r="B179" s="61">
        <v>37</v>
      </c>
      <c r="C179" s="61" t="s">
        <v>459</v>
      </c>
      <c r="D179" s="61" t="s">
        <v>149</v>
      </c>
      <c r="F179" s="61">
        <v>0.76400000000000001</v>
      </c>
      <c r="G179" s="61">
        <v>3</v>
      </c>
      <c r="H179" s="61">
        <v>2880</v>
      </c>
      <c r="I179" s="61">
        <v>-4.2560000000000002</v>
      </c>
      <c r="L179" s="61">
        <v>9.3400212000000007</v>
      </c>
      <c r="M179" s="61">
        <v>63.335999999999999</v>
      </c>
      <c r="N179" s="61">
        <v>62.853000000000002</v>
      </c>
      <c r="O179" s="61" t="s">
        <v>462</v>
      </c>
      <c r="P179" s="61" t="s">
        <v>456</v>
      </c>
      <c r="Q179" s="61" t="s">
        <v>463</v>
      </c>
      <c r="W179" s="61">
        <v>0.36491800000000002</v>
      </c>
      <c r="Y179" s="61">
        <v>0.71662749999999997</v>
      </c>
    </row>
    <row r="180" spans="1:25" x14ac:dyDescent="0.2">
      <c r="A180" s="61" t="s">
        <v>458</v>
      </c>
      <c r="B180" s="61">
        <v>37</v>
      </c>
      <c r="C180" s="61" t="s">
        <v>459</v>
      </c>
      <c r="D180" s="61" t="s">
        <v>149</v>
      </c>
      <c r="F180" s="61">
        <v>0.76400000000000001</v>
      </c>
      <c r="G180" s="61">
        <v>4</v>
      </c>
      <c r="J180" s="61">
        <v>2340</v>
      </c>
      <c r="K180" s="61">
        <v>-14.145</v>
      </c>
      <c r="L180" s="61">
        <v>39.384415699999998</v>
      </c>
      <c r="M180" s="61">
        <v>55.015999999999998</v>
      </c>
      <c r="R180" s="61">
        <v>54.161999999999999</v>
      </c>
      <c r="S180" s="61" t="s">
        <v>306</v>
      </c>
      <c r="T180" s="61" t="s">
        <v>270</v>
      </c>
      <c r="U180" s="61" t="s">
        <v>234</v>
      </c>
      <c r="V180" s="61">
        <v>1.0901890000000001</v>
      </c>
      <c r="X180" s="61">
        <v>1.150873</v>
      </c>
    </row>
    <row r="181" spans="1:25" x14ac:dyDescent="0.2">
      <c r="A181" s="61" t="s">
        <v>458</v>
      </c>
      <c r="B181" s="61">
        <v>37</v>
      </c>
      <c r="C181" s="61" t="s">
        <v>459</v>
      </c>
      <c r="D181" s="61" t="s">
        <v>149</v>
      </c>
      <c r="F181" s="61">
        <v>0.76400000000000001</v>
      </c>
      <c r="G181" s="61">
        <v>5</v>
      </c>
      <c r="J181" s="61">
        <v>4215</v>
      </c>
      <c r="K181" s="61">
        <v>0</v>
      </c>
      <c r="L181" s="61">
        <v>59.439639999999997</v>
      </c>
      <c r="M181" s="61">
        <v>83.031000000000006</v>
      </c>
      <c r="R181" s="61">
        <v>81.733999999999995</v>
      </c>
      <c r="S181" s="61" t="s">
        <v>245</v>
      </c>
      <c r="T181" s="61" t="s">
        <v>246</v>
      </c>
      <c r="U181" s="61" t="s">
        <v>464</v>
      </c>
      <c r="V181" s="61">
        <v>1.1056589999999999</v>
      </c>
      <c r="X181" s="61">
        <v>1.1657778999999999</v>
      </c>
    </row>
    <row r="182" spans="1:25" x14ac:dyDescent="0.2">
      <c r="A182" s="61" t="s">
        <v>465</v>
      </c>
      <c r="B182" s="61">
        <v>38</v>
      </c>
      <c r="C182" s="61" t="s">
        <v>466</v>
      </c>
      <c r="D182" s="61" t="s">
        <v>149</v>
      </c>
      <c r="F182" s="61">
        <v>0.78639999999999999</v>
      </c>
      <c r="G182" s="61">
        <v>1</v>
      </c>
      <c r="H182" s="61">
        <v>3941</v>
      </c>
      <c r="I182" s="61">
        <v>-1.4E-2</v>
      </c>
      <c r="L182" s="61">
        <v>11.1428899</v>
      </c>
      <c r="M182" s="61">
        <v>77.775999999999996</v>
      </c>
      <c r="N182" s="61">
        <v>77.183999999999997</v>
      </c>
      <c r="O182" s="61" t="s">
        <v>167</v>
      </c>
      <c r="P182" s="61" t="s">
        <v>198</v>
      </c>
      <c r="Q182" s="61" t="s">
        <v>467</v>
      </c>
      <c r="W182" s="61">
        <v>0.36646699999999999</v>
      </c>
      <c r="Y182" s="61">
        <v>0.71988819999999998</v>
      </c>
    </row>
    <row r="183" spans="1:25" x14ac:dyDescent="0.2">
      <c r="A183" s="61" t="s">
        <v>465</v>
      </c>
      <c r="B183" s="61">
        <v>38</v>
      </c>
      <c r="C183" s="61" t="s">
        <v>466</v>
      </c>
      <c r="D183" s="61" t="s">
        <v>149</v>
      </c>
      <c r="F183" s="61">
        <v>0.78639999999999999</v>
      </c>
      <c r="G183" s="61">
        <v>2</v>
      </c>
      <c r="H183" s="61">
        <v>3941</v>
      </c>
      <c r="I183" s="61">
        <v>0</v>
      </c>
      <c r="L183" s="61">
        <v>11.134022099999999</v>
      </c>
      <c r="M183" s="61">
        <v>77.713999999999999</v>
      </c>
      <c r="N183" s="61">
        <v>77.123000000000005</v>
      </c>
      <c r="O183" s="61" t="s">
        <v>173</v>
      </c>
      <c r="P183" s="61" t="s">
        <v>185</v>
      </c>
      <c r="Q183" s="61" t="s">
        <v>468</v>
      </c>
      <c r="W183" s="61">
        <v>0.36647200000000002</v>
      </c>
      <c r="Y183" s="61">
        <v>0.7198985</v>
      </c>
    </row>
    <row r="184" spans="1:25" x14ac:dyDescent="0.2">
      <c r="A184" s="61" t="s">
        <v>465</v>
      </c>
      <c r="B184" s="61">
        <v>38</v>
      </c>
      <c r="C184" s="61" t="s">
        <v>466</v>
      </c>
      <c r="D184" s="61" t="s">
        <v>149</v>
      </c>
      <c r="F184" s="61">
        <v>0.78639999999999999</v>
      </c>
      <c r="G184" s="61">
        <v>3</v>
      </c>
      <c r="H184" s="61">
        <v>2956</v>
      </c>
      <c r="I184" s="61">
        <v>-4.1399999999999997</v>
      </c>
      <c r="L184" s="61">
        <v>9.3368845</v>
      </c>
      <c r="M184" s="61">
        <v>65.171000000000006</v>
      </c>
      <c r="N184" s="61">
        <v>64.674000000000007</v>
      </c>
      <c r="O184" s="61" t="s">
        <v>469</v>
      </c>
      <c r="P184" s="61" t="s">
        <v>171</v>
      </c>
      <c r="Q184" s="61" t="s">
        <v>470</v>
      </c>
      <c r="W184" s="61">
        <v>0.36496099999999998</v>
      </c>
      <c r="Y184" s="61">
        <v>0.71691839999999996</v>
      </c>
    </row>
    <row r="185" spans="1:25" x14ac:dyDescent="0.2">
      <c r="A185" s="61" t="s">
        <v>465</v>
      </c>
      <c r="B185" s="61">
        <v>38</v>
      </c>
      <c r="C185" s="61" t="s">
        <v>466</v>
      </c>
      <c r="D185" s="61" t="s">
        <v>149</v>
      </c>
      <c r="F185" s="61">
        <v>0.78639999999999999</v>
      </c>
      <c r="G185" s="61">
        <v>4</v>
      </c>
      <c r="J185" s="61">
        <v>2398</v>
      </c>
      <c r="K185" s="61">
        <v>-14.182</v>
      </c>
      <c r="L185" s="61">
        <v>39.415537700000002</v>
      </c>
      <c r="M185" s="61">
        <v>56.673999999999999</v>
      </c>
      <c r="R185" s="61">
        <v>55.793999999999997</v>
      </c>
      <c r="S185" s="61" t="s">
        <v>233</v>
      </c>
      <c r="T185" s="61" t="s">
        <v>270</v>
      </c>
      <c r="U185" s="61" t="s">
        <v>234</v>
      </c>
      <c r="V185" s="61">
        <v>1.090149</v>
      </c>
      <c r="X185" s="61">
        <v>1.1507331000000001</v>
      </c>
    </row>
    <row r="186" spans="1:25" x14ac:dyDescent="0.2">
      <c r="A186" s="61" t="s">
        <v>465</v>
      </c>
      <c r="B186" s="61">
        <v>38</v>
      </c>
      <c r="C186" s="61" t="s">
        <v>466</v>
      </c>
      <c r="D186" s="61" t="s">
        <v>149</v>
      </c>
      <c r="F186" s="61">
        <v>0.78639999999999999</v>
      </c>
      <c r="G186" s="61">
        <v>5</v>
      </c>
      <c r="J186" s="61">
        <v>4214</v>
      </c>
      <c r="K186" s="61">
        <v>0</v>
      </c>
      <c r="L186" s="61">
        <v>57.724304699999998</v>
      </c>
      <c r="M186" s="61">
        <v>82.998999999999995</v>
      </c>
      <c r="R186" s="61">
        <v>81.701999999999998</v>
      </c>
      <c r="S186" s="61" t="s">
        <v>245</v>
      </c>
      <c r="T186" s="61" t="s">
        <v>246</v>
      </c>
      <c r="U186" s="61" t="s">
        <v>247</v>
      </c>
      <c r="V186" s="61">
        <v>1.1056589999999999</v>
      </c>
      <c r="X186" s="61">
        <v>1.1656806</v>
      </c>
    </row>
    <row r="187" spans="1:25" x14ac:dyDescent="0.2">
      <c r="A187" s="61" t="s">
        <v>471</v>
      </c>
      <c r="B187" s="61">
        <v>39</v>
      </c>
      <c r="C187" s="61" t="s">
        <v>472</v>
      </c>
      <c r="D187" s="61" t="s">
        <v>250</v>
      </c>
      <c r="F187" s="61">
        <v>0.71199999999999997</v>
      </c>
      <c r="G187" s="61">
        <v>1</v>
      </c>
      <c r="H187" s="61">
        <v>3939</v>
      </c>
      <c r="I187" s="61">
        <v>2E-3</v>
      </c>
      <c r="L187" s="61">
        <v>12.2874944</v>
      </c>
      <c r="M187" s="61">
        <v>77.650999999999996</v>
      </c>
      <c r="N187" s="61">
        <v>77.06</v>
      </c>
      <c r="O187" s="61" t="s">
        <v>167</v>
      </c>
      <c r="P187" s="61" t="s">
        <v>198</v>
      </c>
      <c r="Q187" s="61" t="s">
        <v>473</v>
      </c>
      <c r="W187" s="61">
        <v>0.36647299999999999</v>
      </c>
      <c r="Y187" s="61">
        <v>0.71980820000000001</v>
      </c>
    </row>
    <row r="188" spans="1:25" x14ac:dyDescent="0.2">
      <c r="A188" s="61" t="s">
        <v>471</v>
      </c>
      <c r="B188" s="61">
        <v>39</v>
      </c>
      <c r="C188" s="61" t="s">
        <v>472</v>
      </c>
      <c r="D188" s="61" t="s">
        <v>250</v>
      </c>
      <c r="F188" s="61">
        <v>0.71199999999999997</v>
      </c>
      <c r="G188" s="61">
        <v>2</v>
      </c>
      <c r="H188" s="61">
        <v>3939</v>
      </c>
      <c r="I188" s="61">
        <v>0</v>
      </c>
      <c r="L188" s="61">
        <v>12.297403900000001</v>
      </c>
      <c r="M188" s="61">
        <v>77.713999999999999</v>
      </c>
      <c r="N188" s="61">
        <v>77.122</v>
      </c>
      <c r="O188" s="61" t="s">
        <v>462</v>
      </c>
      <c r="P188" s="61" t="s">
        <v>185</v>
      </c>
      <c r="Q188" s="61" t="s">
        <v>468</v>
      </c>
      <c r="W188" s="61">
        <v>0.36647200000000002</v>
      </c>
      <c r="Y188" s="61">
        <v>0.71980650000000002</v>
      </c>
    </row>
    <row r="189" spans="1:25" x14ac:dyDescent="0.2">
      <c r="A189" s="61" t="s">
        <v>471</v>
      </c>
      <c r="B189" s="61">
        <v>39</v>
      </c>
      <c r="C189" s="61" t="s">
        <v>472</v>
      </c>
      <c r="D189" s="61" t="s">
        <v>250</v>
      </c>
      <c r="F189" s="61">
        <v>0.71199999999999997</v>
      </c>
      <c r="G189" s="61">
        <v>3</v>
      </c>
      <c r="H189" s="61">
        <v>2880</v>
      </c>
      <c r="I189" s="61">
        <v>28.353999999999999</v>
      </c>
      <c r="L189" s="61">
        <v>10.075639799999999</v>
      </c>
      <c r="M189" s="61">
        <v>63.673000000000002</v>
      </c>
      <c r="N189" s="61">
        <v>63.173999999999999</v>
      </c>
      <c r="O189" s="61" t="s">
        <v>474</v>
      </c>
      <c r="P189" s="61" t="s">
        <v>475</v>
      </c>
      <c r="Q189" s="61" t="s">
        <v>476</v>
      </c>
      <c r="W189" s="61">
        <v>0.37682399999999999</v>
      </c>
      <c r="Y189" s="61">
        <v>0.74021559999999997</v>
      </c>
    </row>
    <row r="190" spans="1:25" x14ac:dyDescent="0.2">
      <c r="A190" s="61" t="s">
        <v>471</v>
      </c>
      <c r="B190" s="61">
        <v>39</v>
      </c>
      <c r="C190" s="61" t="s">
        <v>472</v>
      </c>
      <c r="D190" s="61" t="s">
        <v>250</v>
      </c>
      <c r="F190" s="61">
        <v>0.71199999999999997</v>
      </c>
      <c r="G190" s="61">
        <v>4</v>
      </c>
      <c r="J190" s="61">
        <v>2341</v>
      </c>
      <c r="K190" s="61">
        <v>37.101999999999997</v>
      </c>
      <c r="L190" s="61">
        <v>42.473574599999999</v>
      </c>
      <c r="M190" s="61">
        <v>55.292999999999999</v>
      </c>
      <c r="R190" s="61">
        <v>54.404000000000003</v>
      </c>
      <c r="S190" s="61" t="s">
        <v>233</v>
      </c>
      <c r="T190" s="61" t="s">
        <v>270</v>
      </c>
      <c r="U190" s="61" t="s">
        <v>271</v>
      </c>
      <c r="V190" s="61">
        <v>1.14621</v>
      </c>
      <c r="X190" s="61">
        <v>1.2070008000000001</v>
      </c>
    </row>
    <row r="191" spans="1:25" x14ac:dyDescent="0.2">
      <c r="A191" s="61" t="s">
        <v>471</v>
      </c>
      <c r="B191" s="61">
        <v>39</v>
      </c>
      <c r="C191" s="61" t="s">
        <v>472</v>
      </c>
      <c r="D191" s="61" t="s">
        <v>250</v>
      </c>
      <c r="F191" s="61">
        <v>0.71199999999999997</v>
      </c>
      <c r="G191" s="61">
        <v>5</v>
      </c>
      <c r="J191" s="61">
        <v>4211</v>
      </c>
      <c r="K191" s="61">
        <v>0</v>
      </c>
      <c r="L191" s="61">
        <v>63.648447400000002</v>
      </c>
      <c r="M191" s="61">
        <v>82.858999999999995</v>
      </c>
      <c r="R191" s="61">
        <v>81.563999999999993</v>
      </c>
      <c r="S191" s="61" t="s">
        <v>245</v>
      </c>
      <c r="T191" s="61" t="s">
        <v>477</v>
      </c>
      <c r="U191" s="61" t="s">
        <v>478</v>
      </c>
      <c r="V191" s="61">
        <v>1.1056589999999999</v>
      </c>
      <c r="X191" s="61">
        <v>1.1661653999999999</v>
      </c>
    </row>
    <row r="192" spans="1:25" x14ac:dyDescent="0.2">
      <c r="A192" s="61" t="s">
        <v>479</v>
      </c>
      <c r="B192" s="61">
        <v>40</v>
      </c>
      <c r="C192" s="61" t="s">
        <v>480</v>
      </c>
      <c r="D192" s="61" t="s">
        <v>250</v>
      </c>
      <c r="F192" s="61">
        <v>0.74639999999999995</v>
      </c>
      <c r="G192" s="61">
        <v>1</v>
      </c>
      <c r="H192" s="61">
        <v>3938</v>
      </c>
      <c r="I192" s="61">
        <v>-3.4000000000000002E-2</v>
      </c>
      <c r="L192" s="61">
        <v>11.726460299999999</v>
      </c>
      <c r="M192" s="61">
        <v>77.686000000000007</v>
      </c>
      <c r="N192" s="61">
        <v>77.094999999999999</v>
      </c>
      <c r="O192" s="61" t="s">
        <v>374</v>
      </c>
      <c r="P192" s="61" t="s">
        <v>198</v>
      </c>
      <c r="Q192" s="61" t="s">
        <v>410</v>
      </c>
      <c r="W192" s="61">
        <v>0.36646000000000001</v>
      </c>
      <c r="Y192" s="61">
        <v>0.71978710000000001</v>
      </c>
    </row>
    <row r="193" spans="1:25" x14ac:dyDescent="0.2">
      <c r="A193" s="61" t="s">
        <v>479</v>
      </c>
      <c r="B193" s="61">
        <v>40</v>
      </c>
      <c r="C193" s="61" t="s">
        <v>480</v>
      </c>
      <c r="D193" s="61" t="s">
        <v>250</v>
      </c>
      <c r="F193" s="61">
        <v>0.74639999999999995</v>
      </c>
      <c r="G193" s="61">
        <v>2</v>
      </c>
      <c r="H193" s="61">
        <v>3938</v>
      </c>
      <c r="I193" s="61">
        <v>0</v>
      </c>
      <c r="L193" s="61">
        <v>11.7246772</v>
      </c>
      <c r="M193" s="61">
        <v>77.674999999999997</v>
      </c>
      <c r="N193" s="61">
        <v>77.082999999999998</v>
      </c>
      <c r="O193" s="61" t="s">
        <v>462</v>
      </c>
      <c r="P193" s="61" t="s">
        <v>185</v>
      </c>
      <c r="Q193" s="61" t="s">
        <v>481</v>
      </c>
      <c r="W193" s="61">
        <v>0.36647200000000002</v>
      </c>
      <c r="Y193" s="61">
        <v>0.71981130000000004</v>
      </c>
    </row>
    <row r="194" spans="1:25" x14ac:dyDescent="0.2">
      <c r="A194" s="61" t="s">
        <v>479</v>
      </c>
      <c r="B194" s="61">
        <v>40</v>
      </c>
      <c r="C194" s="61" t="s">
        <v>480</v>
      </c>
      <c r="D194" s="61" t="s">
        <v>250</v>
      </c>
      <c r="F194" s="61">
        <v>0.74639999999999995</v>
      </c>
      <c r="G194" s="61">
        <v>3</v>
      </c>
      <c r="H194" s="61">
        <v>3047</v>
      </c>
      <c r="I194" s="61">
        <v>28.364999999999998</v>
      </c>
      <c r="L194" s="61">
        <v>10.154165600000001</v>
      </c>
      <c r="M194" s="61">
        <v>67.27</v>
      </c>
      <c r="N194" s="61">
        <v>66.741</v>
      </c>
      <c r="O194" s="61" t="s">
        <v>474</v>
      </c>
      <c r="P194" s="61" t="s">
        <v>475</v>
      </c>
      <c r="Q194" s="61" t="s">
        <v>476</v>
      </c>
      <c r="W194" s="61">
        <v>0.376828</v>
      </c>
      <c r="Y194" s="61">
        <v>0.74022880000000002</v>
      </c>
    </row>
    <row r="195" spans="1:25" x14ac:dyDescent="0.2">
      <c r="A195" s="61" t="s">
        <v>479</v>
      </c>
      <c r="B195" s="61">
        <v>40</v>
      </c>
      <c r="C195" s="61" t="s">
        <v>480</v>
      </c>
      <c r="D195" s="61" t="s">
        <v>250</v>
      </c>
      <c r="F195" s="61">
        <v>0.74639999999999995</v>
      </c>
      <c r="G195" s="61">
        <v>4</v>
      </c>
      <c r="J195" s="61">
        <v>2472</v>
      </c>
      <c r="K195" s="61">
        <v>37.036000000000001</v>
      </c>
      <c r="L195" s="61">
        <v>42.881270899999997</v>
      </c>
      <c r="M195" s="61">
        <v>58.521000000000001</v>
      </c>
      <c r="R195" s="61">
        <v>57.58</v>
      </c>
      <c r="S195" s="61" t="s">
        <v>233</v>
      </c>
      <c r="T195" s="61" t="s">
        <v>270</v>
      </c>
      <c r="U195" s="61" t="s">
        <v>234</v>
      </c>
      <c r="V195" s="61">
        <v>1.146139</v>
      </c>
      <c r="X195" s="61">
        <v>1.2070059</v>
      </c>
    </row>
    <row r="196" spans="1:25" x14ac:dyDescent="0.2">
      <c r="A196" s="61" t="s">
        <v>479</v>
      </c>
      <c r="B196" s="61">
        <v>40</v>
      </c>
      <c r="C196" s="61" t="s">
        <v>480</v>
      </c>
      <c r="D196" s="61" t="s">
        <v>250</v>
      </c>
      <c r="F196" s="61">
        <v>0.74639999999999995</v>
      </c>
      <c r="G196" s="61">
        <v>5</v>
      </c>
      <c r="J196" s="61">
        <v>4209</v>
      </c>
      <c r="K196" s="61">
        <v>0</v>
      </c>
      <c r="L196" s="61">
        <v>60.761980299999998</v>
      </c>
      <c r="M196" s="61">
        <v>82.923000000000002</v>
      </c>
      <c r="R196" s="61">
        <v>81.626999999999995</v>
      </c>
      <c r="S196" s="61" t="s">
        <v>245</v>
      </c>
      <c r="T196" s="61" t="s">
        <v>431</v>
      </c>
      <c r="U196" s="61" t="s">
        <v>247</v>
      </c>
      <c r="V196" s="61">
        <v>1.1056589999999999</v>
      </c>
      <c r="X196" s="61">
        <v>1.1662424</v>
      </c>
    </row>
    <row r="197" spans="1:25" x14ac:dyDescent="0.2">
      <c r="A197" s="61" t="s">
        <v>482</v>
      </c>
      <c r="B197" s="61">
        <v>41</v>
      </c>
      <c r="C197" s="61" t="s">
        <v>483</v>
      </c>
      <c r="D197" s="61" t="s">
        <v>276</v>
      </c>
      <c r="F197" s="61">
        <v>0.76459999999999995</v>
      </c>
      <c r="G197" s="61">
        <v>1</v>
      </c>
      <c r="H197" s="61">
        <v>3937</v>
      </c>
      <c r="I197" s="61">
        <v>3.5000000000000003E-2</v>
      </c>
      <c r="L197" s="61">
        <v>11.453105600000001</v>
      </c>
      <c r="M197" s="61">
        <v>77.725999999999999</v>
      </c>
      <c r="N197" s="61">
        <v>77.134</v>
      </c>
      <c r="O197" s="61" t="s">
        <v>374</v>
      </c>
      <c r="P197" s="61" t="s">
        <v>198</v>
      </c>
      <c r="Q197" s="61" t="s">
        <v>484</v>
      </c>
      <c r="W197" s="61">
        <v>0.36648500000000001</v>
      </c>
      <c r="Y197" s="61">
        <v>0.71964320000000004</v>
      </c>
    </row>
    <row r="198" spans="1:25" x14ac:dyDescent="0.2">
      <c r="A198" s="61" t="s">
        <v>482</v>
      </c>
      <c r="B198" s="61">
        <v>41</v>
      </c>
      <c r="C198" s="61" t="s">
        <v>483</v>
      </c>
      <c r="D198" s="61" t="s">
        <v>276</v>
      </c>
      <c r="F198" s="61">
        <v>0.76459999999999995</v>
      </c>
      <c r="G198" s="61">
        <v>2</v>
      </c>
      <c r="H198" s="61">
        <v>3939</v>
      </c>
      <c r="I198" s="61">
        <v>0</v>
      </c>
      <c r="L198" s="61">
        <v>11.446232800000001</v>
      </c>
      <c r="M198" s="61">
        <v>77.679000000000002</v>
      </c>
      <c r="N198" s="61">
        <v>77.087999999999994</v>
      </c>
      <c r="O198" s="61" t="s">
        <v>469</v>
      </c>
      <c r="P198" s="61" t="s">
        <v>185</v>
      </c>
      <c r="Q198" s="61" t="s">
        <v>485</v>
      </c>
      <c r="W198" s="61">
        <v>0.36647200000000002</v>
      </c>
      <c r="Y198" s="61">
        <v>0.71961790000000003</v>
      </c>
    </row>
    <row r="199" spans="1:25" x14ac:dyDescent="0.2">
      <c r="A199" s="61" t="s">
        <v>482</v>
      </c>
      <c r="B199" s="61">
        <v>41</v>
      </c>
      <c r="C199" s="61" t="s">
        <v>483</v>
      </c>
      <c r="D199" s="61" t="s">
        <v>276</v>
      </c>
      <c r="F199" s="61">
        <v>0.76459999999999995</v>
      </c>
      <c r="G199" s="61">
        <v>3</v>
      </c>
      <c r="H199" s="61">
        <v>3957</v>
      </c>
      <c r="I199" s="61">
        <v>7.2649999999999997</v>
      </c>
      <c r="L199" s="61">
        <v>12.749409200000001</v>
      </c>
      <c r="M199" s="61">
        <v>86.522999999999996</v>
      </c>
      <c r="N199" s="61">
        <v>85.853999999999999</v>
      </c>
      <c r="O199" s="61" t="s">
        <v>486</v>
      </c>
      <c r="P199" s="61" t="s">
        <v>475</v>
      </c>
      <c r="Q199" s="61" t="s">
        <v>487</v>
      </c>
      <c r="W199" s="61">
        <v>0.36912499999999998</v>
      </c>
      <c r="Y199" s="61">
        <v>0.72484579999999998</v>
      </c>
    </row>
    <row r="200" spans="1:25" x14ac:dyDescent="0.2">
      <c r="A200" s="61" t="s">
        <v>482</v>
      </c>
      <c r="B200" s="61">
        <v>41</v>
      </c>
      <c r="C200" s="61" t="s">
        <v>483</v>
      </c>
      <c r="D200" s="61" t="s">
        <v>276</v>
      </c>
      <c r="F200" s="61">
        <v>0.76459999999999995</v>
      </c>
      <c r="G200" s="61">
        <v>4</v>
      </c>
      <c r="J200" s="61">
        <v>2861</v>
      </c>
      <c r="K200" s="61">
        <v>-3.8359999999999999</v>
      </c>
      <c r="L200" s="61">
        <v>48.557849099999999</v>
      </c>
      <c r="M200" s="61">
        <v>67.884</v>
      </c>
      <c r="R200" s="61">
        <v>66.822000000000003</v>
      </c>
      <c r="S200" s="61" t="s">
        <v>233</v>
      </c>
      <c r="T200" s="61" t="s">
        <v>270</v>
      </c>
      <c r="U200" s="61" t="s">
        <v>234</v>
      </c>
      <c r="V200" s="61">
        <v>1.101464</v>
      </c>
      <c r="X200" s="61">
        <v>1.1621014000000001</v>
      </c>
    </row>
    <row r="201" spans="1:25" x14ac:dyDescent="0.2">
      <c r="A201" s="61" t="s">
        <v>482</v>
      </c>
      <c r="B201" s="61">
        <v>41</v>
      </c>
      <c r="C201" s="61" t="s">
        <v>483</v>
      </c>
      <c r="D201" s="61" t="s">
        <v>276</v>
      </c>
      <c r="F201" s="61">
        <v>0.76459999999999995</v>
      </c>
      <c r="G201" s="61">
        <v>5</v>
      </c>
      <c r="J201" s="61">
        <v>4205</v>
      </c>
      <c r="K201" s="61">
        <v>0</v>
      </c>
      <c r="L201" s="61">
        <v>59.172529599999997</v>
      </c>
      <c r="M201" s="61">
        <v>82.722999999999999</v>
      </c>
      <c r="R201" s="61">
        <v>81.430000000000007</v>
      </c>
      <c r="S201" s="61" t="s">
        <v>236</v>
      </c>
      <c r="T201" s="61" t="s">
        <v>189</v>
      </c>
      <c r="U201" s="61" t="s">
        <v>259</v>
      </c>
      <c r="V201" s="61">
        <v>1.1056589999999999</v>
      </c>
      <c r="X201" s="61">
        <v>1.1658099</v>
      </c>
    </row>
    <row r="202" spans="1:25" x14ac:dyDescent="0.2">
      <c r="A202" s="61" t="s">
        <v>488</v>
      </c>
      <c r="B202" s="61">
        <v>42</v>
      </c>
      <c r="C202" s="61" t="s">
        <v>489</v>
      </c>
      <c r="D202" s="61" t="s">
        <v>276</v>
      </c>
      <c r="F202" s="61">
        <v>0.73009999999999997</v>
      </c>
      <c r="G202" s="61">
        <v>1</v>
      </c>
      <c r="H202" s="61">
        <v>3934</v>
      </c>
      <c r="I202" s="61">
        <v>-8.4000000000000005E-2</v>
      </c>
      <c r="L202" s="61">
        <v>11.979730099999999</v>
      </c>
      <c r="M202" s="61">
        <v>77.631</v>
      </c>
      <c r="N202" s="61">
        <v>77.040000000000006</v>
      </c>
      <c r="O202" s="61" t="s">
        <v>374</v>
      </c>
      <c r="P202" s="61" t="s">
        <v>198</v>
      </c>
      <c r="Q202" s="61" t="s">
        <v>490</v>
      </c>
      <c r="W202" s="61">
        <v>0.36644199999999999</v>
      </c>
      <c r="Y202" s="61">
        <v>0.71980549999999999</v>
      </c>
    </row>
    <row r="203" spans="1:25" x14ac:dyDescent="0.2">
      <c r="A203" s="61" t="s">
        <v>488</v>
      </c>
      <c r="B203" s="61">
        <v>42</v>
      </c>
      <c r="C203" s="61" t="s">
        <v>489</v>
      </c>
      <c r="D203" s="61" t="s">
        <v>276</v>
      </c>
      <c r="F203" s="61">
        <v>0.73009999999999997</v>
      </c>
      <c r="G203" s="61">
        <v>2</v>
      </c>
      <c r="H203" s="61">
        <v>3935</v>
      </c>
      <c r="I203" s="61">
        <v>0</v>
      </c>
      <c r="L203" s="61">
        <v>11.978868500000001</v>
      </c>
      <c r="M203" s="61">
        <v>77.625</v>
      </c>
      <c r="N203" s="61">
        <v>77.034000000000006</v>
      </c>
      <c r="O203" s="61" t="s">
        <v>462</v>
      </c>
      <c r="P203" s="61" t="s">
        <v>185</v>
      </c>
      <c r="Q203" s="61" t="s">
        <v>491</v>
      </c>
      <c r="W203" s="61">
        <v>0.36647200000000002</v>
      </c>
      <c r="Y203" s="61">
        <v>0.71986559999999999</v>
      </c>
    </row>
    <row r="204" spans="1:25" x14ac:dyDescent="0.2">
      <c r="A204" s="61" t="s">
        <v>488</v>
      </c>
      <c r="B204" s="61">
        <v>42</v>
      </c>
      <c r="C204" s="61" t="s">
        <v>489</v>
      </c>
      <c r="D204" s="61" t="s">
        <v>276</v>
      </c>
      <c r="F204" s="61">
        <v>0.73009999999999997</v>
      </c>
      <c r="G204" s="61">
        <v>3</v>
      </c>
      <c r="H204" s="61">
        <v>3765</v>
      </c>
      <c r="I204" s="61">
        <v>7.2050000000000001</v>
      </c>
      <c r="L204" s="61">
        <v>12.750697600000001</v>
      </c>
      <c r="M204" s="61">
        <v>82.626999999999995</v>
      </c>
      <c r="N204" s="61">
        <v>81.989000000000004</v>
      </c>
      <c r="O204" s="61" t="s">
        <v>486</v>
      </c>
      <c r="P204" s="61" t="s">
        <v>475</v>
      </c>
      <c r="Q204" s="61" t="s">
        <v>391</v>
      </c>
      <c r="W204" s="61">
        <v>0.36910300000000001</v>
      </c>
      <c r="Y204" s="61">
        <v>0.72505249999999999</v>
      </c>
    </row>
    <row r="205" spans="1:25" x14ac:dyDescent="0.2">
      <c r="A205" s="61" t="s">
        <v>488</v>
      </c>
      <c r="B205" s="61">
        <v>42</v>
      </c>
      <c r="C205" s="61" t="s">
        <v>489</v>
      </c>
      <c r="D205" s="61" t="s">
        <v>276</v>
      </c>
      <c r="F205" s="61">
        <v>0.73009999999999997</v>
      </c>
      <c r="G205" s="61">
        <v>4</v>
      </c>
      <c r="J205" s="61">
        <v>2727</v>
      </c>
      <c r="K205" s="61">
        <v>-3.9119999999999999</v>
      </c>
      <c r="L205" s="61">
        <v>48.466777899999997</v>
      </c>
      <c r="M205" s="61">
        <v>64.698999999999998</v>
      </c>
      <c r="R205" s="61">
        <v>63.686999999999998</v>
      </c>
      <c r="S205" s="61" t="s">
        <v>306</v>
      </c>
      <c r="T205" s="61" t="s">
        <v>270</v>
      </c>
      <c r="U205" s="61" t="s">
        <v>271</v>
      </c>
      <c r="V205" s="61">
        <v>1.1013809999999999</v>
      </c>
      <c r="X205" s="61">
        <v>1.1618967</v>
      </c>
    </row>
    <row r="206" spans="1:25" x14ac:dyDescent="0.2">
      <c r="A206" s="61" t="s">
        <v>488</v>
      </c>
      <c r="B206" s="61">
        <v>42</v>
      </c>
      <c r="C206" s="61" t="s">
        <v>489</v>
      </c>
      <c r="D206" s="61" t="s">
        <v>276</v>
      </c>
      <c r="F206" s="61">
        <v>0.73009999999999997</v>
      </c>
      <c r="G206" s="61">
        <v>5</v>
      </c>
      <c r="J206" s="61">
        <v>4201</v>
      </c>
      <c r="K206" s="61">
        <v>0</v>
      </c>
      <c r="L206" s="61">
        <v>62.012956699999997</v>
      </c>
      <c r="M206" s="61">
        <v>82.781999999999996</v>
      </c>
      <c r="R206" s="61">
        <v>81.489000000000004</v>
      </c>
      <c r="S206" s="61" t="s">
        <v>257</v>
      </c>
      <c r="T206" s="61" t="s">
        <v>189</v>
      </c>
      <c r="U206" s="61" t="s">
        <v>492</v>
      </c>
      <c r="V206" s="61">
        <v>1.1056589999999999</v>
      </c>
      <c r="X206" s="61">
        <v>1.1656898</v>
      </c>
    </row>
    <row r="207" spans="1:25" x14ac:dyDescent="0.2">
      <c r="A207" s="61" t="s">
        <v>493</v>
      </c>
      <c r="B207" s="61">
        <v>43</v>
      </c>
      <c r="C207" s="61" t="s">
        <v>494</v>
      </c>
      <c r="D207" s="61" t="s">
        <v>495</v>
      </c>
      <c r="F207" s="61">
        <v>0.82899999999999996</v>
      </c>
      <c r="G207" s="61">
        <v>1</v>
      </c>
      <c r="H207" s="61">
        <v>3933</v>
      </c>
      <c r="I207" s="61">
        <v>2.7E-2</v>
      </c>
      <c r="L207" s="61">
        <v>10.549596599999999</v>
      </c>
      <c r="M207" s="61">
        <v>77.623999999999995</v>
      </c>
      <c r="N207" s="61">
        <v>77.033000000000001</v>
      </c>
      <c r="O207" s="61" t="s">
        <v>437</v>
      </c>
      <c r="P207" s="61" t="s">
        <v>393</v>
      </c>
      <c r="Q207" s="61" t="s">
        <v>496</v>
      </c>
      <c r="W207" s="61">
        <v>0.36648199999999997</v>
      </c>
      <c r="Y207" s="61">
        <v>0.71961079999999999</v>
      </c>
    </row>
    <row r="208" spans="1:25" x14ac:dyDescent="0.2">
      <c r="A208" s="61" t="s">
        <v>493</v>
      </c>
      <c r="B208" s="61">
        <v>43</v>
      </c>
      <c r="C208" s="61" t="s">
        <v>494</v>
      </c>
      <c r="D208" s="61" t="s">
        <v>495</v>
      </c>
      <c r="F208" s="61">
        <v>0.82899999999999996</v>
      </c>
      <c r="G208" s="61">
        <v>2</v>
      </c>
      <c r="H208" s="61">
        <v>3934</v>
      </c>
      <c r="I208" s="61">
        <v>0</v>
      </c>
      <c r="L208" s="61">
        <v>10.551397</v>
      </c>
      <c r="M208" s="61">
        <v>77.637</v>
      </c>
      <c r="N208" s="61">
        <v>77.046000000000006</v>
      </c>
      <c r="O208" s="61" t="s">
        <v>474</v>
      </c>
      <c r="P208" s="61" t="s">
        <v>456</v>
      </c>
      <c r="Q208" s="61" t="s">
        <v>497</v>
      </c>
      <c r="W208" s="61">
        <v>0.36647200000000002</v>
      </c>
      <c r="Y208" s="61">
        <v>0.71959099999999998</v>
      </c>
    </row>
    <row r="209" spans="1:25" x14ac:dyDescent="0.2">
      <c r="A209" s="61" t="s">
        <v>493</v>
      </c>
      <c r="B209" s="61">
        <v>43</v>
      </c>
      <c r="C209" s="61" t="s">
        <v>494</v>
      </c>
      <c r="D209" s="61" t="s">
        <v>495</v>
      </c>
      <c r="F209" s="61">
        <v>0.82899999999999996</v>
      </c>
      <c r="G209" s="61">
        <v>3</v>
      </c>
      <c r="H209" s="61">
        <v>3993</v>
      </c>
      <c r="I209" s="61">
        <v>14.585000000000001</v>
      </c>
      <c r="L209" s="61">
        <v>11.993736500000001</v>
      </c>
      <c r="M209" s="61">
        <v>88.25</v>
      </c>
      <c r="N209" s="61">
        <v>87.563000000000002</v>
      </c>
      <c r="O209" s="61" t="s">
        <v>486</v>
      </c>
      <c r="P209" s="61" t="s">
        <v>174</v>
      </c>
      <c r="Q209" s="61" t="s">
        <v>498</v>
      </c>
      <c r="W209" s="61">
        <v>0.37179699999999999</v>
      </c>
      <c r="Y209" s="61">
        <v>0.73008649999999997</v>
      </c>
    </row>
    <row r="210" spans="1:25" x14ac:dyDescent="0.2">
      <c r="A210" s="61" t="s">
        <v>493</v>
      </c>
      <c r="B210" s="61">
        <v>43</v>
      </c>
      <c r="C210" s="61" t="s">
        <v>494</v>
      </c>
      <c r="D210" s="61" t="s">
        <v>495</v>
      </c>
      <c r="F210" s="61">
        <v>0.82899999999999996</v>
      </c>
      <c r="G210" s="61">
        <v>4</v>
      </c>
      <c r="J210" s="61">
        <v>2785</v>
      </c>
      <c r="K210" s="61">
        <v>-14.563000000000001</v>
      </c>
      <c r="L210" s="61">
        <v>44.171025299999997</v>
      </c>
      <c r="M210" s="61">
        <v>66.951999999999998</v>
      </c>
      <c r="R210" s="61">
        <v>65.912999999999997</v>
      </c>
      <c r="S210" s="61" t="s">
        <v>306</v>
      </c>
      <c r="T210" s="61" t="s">
        <v>270</v>
      </c>
      <c r="U210" s="61" t="s">
        <v>271</v>
      </c>
      <c r="V210" s="61">
        <v>1.0897319999999999</v>
      </c>
      <c r="X210" s="61">
        <v>1.1501243999999999</v>
      </c>
    </row>
    <row r="211" spans="1:25" x14ac:dyDescent="0.2">
      <c r="A211" s="61" t="s">
        <v>493</v>
      </c>
      <c r="B211" s="61">
        <v>43</v>
      </c>
      <c r="C211" s="61" t="s">
        <v>494</v>
      </c>
      <c r="D211" s="61" t="s">
        <v>495</v>
      </c>
      <c r="F211" s="61">
        <v>0.82899999999999996</v>
      </c>
      <c r="G211" s="61">
        <v>5</v>
      </c>
      <c r="J211" s="61">
        <v>4200</v>
      </c>
      <c r="K211" s="61">
        <v>0</v>
      </c>
      <c r="L211" s="61">
        <v>54.586486499999999</v>
      </c>
      <c r="M211" s="61">
        <v>82.739000000000004</v>
      </c>
      <c r="R211" s="61">
        <v>81.447000000000003</v>
      </c>
      <c r="S211" s="61" t="s">
        <v>257</v>
      </c>
      <c r="T211" s="61" t="s">
        <v>189</v>
      </c>
      <c r="U211" s="61" t="s">
        <v>432</v>
      </c>
      <c r="V211" s="61">
        <v>1.1056589999999999</v>
      </c>
      <c r="X211" s="61">
        <v>1.1654954</v>
      </c>
    </row>
    <row r="212" spans="1:25" x14ac:dyDescent="0.2">
      <c r="A212" s="61" t="s">
        <v>499</v>
      </c>
      <c r="B212" s="61">
        <v>44</v>
      </c>
      <c r="C212" s="61" t="s">
        <v>500</v>
      </c>
      <c r="D212" s="61" t="s">
        <v>501</v>
      </c>
      <c r="F212" s="61">
        <v>0.84699999999999998</v>
      </c>
      <c r="G212" s="61">
        <v>1</v>
      </c>
      <c r="H212" s="61">
        <v>3931</v>
      </c>
      <c r="I212" s="61">
        <v>-6.2E-2</v>
      </c>
      <c r="L212" s="61">
        <v>10.3139951</v>
      </c>
      <c r="M212" s="61">
        <v>77.537999999999997</v>
      </c>
      <c r="N212" s="61">
        <v>76.947999999999993</v>
      </c>
      <c r="O212" s="61" t="s">
        <v>437</v>
      </c>
      <c r="P212" s="61" t="s">
        <v>393</v>
      </c>
      <c r="Q212" s="61" t="s">
        <v>502</v>
      </c>
      <c r="W212" s="61">
        <v>0.36644900000000002</v>
      </c>
      <c r="Y212" s="61">
        <v>0.7197481</v>
      </c>
    </row>
    <row r="213" spans="1:25" x14ac:dyDescent="0.2">
      <c r="A213" s="61" t="s">
        <v>499</v>
      </c>
      <c r="B213" s="61">
        <v>44</v>
      </c>
      <c r="C213" s="61" t="s">
        <v>500</v>
      </c>
      <c r="D213" s="61" t="s">
        <v>501</v>
      </c>
      <c r="F213" s="61">
        <v>0.84699999999999998</v>
      </c>
      <c r="G213" s="61">
        <v>2</v>
      </c>
      <c r="H213" s="61">
        <v>3932</v>
      </c>
      <c r="I213" s="61">
        <v>0</v>
      </c>
      <c r="L213" s="61">
        <v>10.3126313</v>
      </c>
      <c r="M213" s="61">
        <v>77.528000000000006</v>
      </c>
      <c r="N213" s="61">
        <v>76.938000000000002</v>
      </c>
      <c r="O213" s="61" t="s">
        <v>474</v>
      </c>
      <c r="P213" s="61" t="s">
        <v>456</v>
      </c>
      <c r="Q213" s="61" t="s">
        <v>503</v>
      </c>
      <c r="W213" s="61">
        <v>0.36647200000000002</v>
      </c>
      <c r="Y213" s="61">
        <v>0.71979289999999996</v>
      </c>
    </row>
    <row r="214" spans="1:25" x14ac:dyDescent="0.2">
      <c r="A214" s="61" t="s">
        <v>499</v>
      </c>
      <c r="B214" s="61">
        <v>44</v>
      </c>
      <c r="C214" s="61" t="s">
        <v>500</v>
      </c>
      <c r="D214" s="61" t="s">
        <v>501</v>
      </c>
      <c r="F214" s="61">
        <v>0.84699999999999998</v>
      </c>
      <c r="G214" s="61">
        <v>3</v>
      </c>
      <c r="H214" s="61">
        <v>4206</v>
      </c>
      <c r="I214" s="61">
        <v>14.958</v>
      </c>
      <c r="L214" s="61">
        <v>12.2550572</v>
      </c>
      <c r="M214" s="61">
        <v>92.131</v>
      </c>
      <c r="N214" s="61">
        <v>91.412999999999997</v>
      </c>
      <c r="O214" s="61" t="s">
        <v>504</v>
      </c>
      <c r="P214" s="61" t="s">
        <v>174</v>
      </c>
      <c r="Q214" s="61" t="s">
        <v>505</v>
      </c>
      <c r="W214" s="61">
        <v>0.37193300000000001</v>
      </c>
      <c r="Y214" s="61">
        <v>0.73055919999999996</v>
      </c>
    </row>
    <row r="215" spans="1:25" x14ac:dyDescent="0.2">
      <c r="A215" s="61" t="s">
        <v>499</v>
      </c>
      <c r="B215" s="61">
        <v>44</v>
      </c>
      <c r="C215" s="61" t="s">
        <v>500</v>
      </c>
      <c r="D215" s="61" t="s">
        <v>501</v>
      </c>
      <c r="F215" s="61">
        <v>0.84699999999999998</v>
      </c>
      <c r="G215" s="61">
        <v>4</v>
      </c>
      <c r="J215" s="61">
        <v>2855</v>
      </c>
      <c r="K215" s="61">
        <v>-14.744</v>
      </c>
      <c r="L215" s="61">
        <v>44.0080569</v>
      </c>
      <c r="M215" s="61">
        <v>68.153000000000006</v>
      </c>
      <c r="R215" s="61">
        <v>67.096000000000004</v>
      </c>
      <c r="S215" s="61" t="s">
        <v>306</v>
      </c>
      <c r="T215" s="61" t="s">
        <v>270</v>
      </c>
      <c r="U215" s="61" t="s">
        <v>271</v>
      </c>
      <c r="V215" s="61">
        <v>1.0895349999999999</v>
      </c>
      <c r="X215" s="61">
        <v>1.1499112</v>
      </c>
    </row>
    <row r="216" spans="1:25" x14ac:dyDescent="0.2">
      <c r="A216" s="61" t="s">
        <v>499</v>
      </c>
      <c r="B216" s="61">
        <v>44</v>
      </c>
      <c r="C216" s="61" t="s">
        <v>500</v>
      </c>
      <c r="D216" s="61" t="s">
        <v>501</v>
      </c>
      <c r="F216" s="61">
        <v>0.84699999999999998</v>
      </c>
      <c r="G216" s="61">
        <v>5</v>
      </c>
      <c r="J216" s="61">
        <v>4199</v>
      </c>
      <c r="K216" s="61">
        <v>0</v>
      </c>
      <c r="L216" s="61">
        <v>53.394155499999997</v>
      </c>
      <c r="M216" s="61">
        <v>82.688999999999993</v>
      </c>
      <c r="R216" s="61">
        <v>81.397000000000006</v>
      </c>
      <c r="S216" s="61" t="s">
        <v>236</v>
      </c>
      <c r="T216" s="61" t="s">
        <v>189</v>
      </c>
      <c r="U216" s="61" t="s">
        <v>259</v>
      </c>
      <c r="V216" s="61">
        <v>1.1056589999999999</v>
      </c>
      <c r="X216" s="61">
        <v>1.1654800999999999</v>
      </c>
    </row>
    <row r="217" spans="1:25" x14ac:dyDescent="0.2">
      <c r="A217" s="61" t="s">
        <v>506</v>
      </c>
      <c r="B217" s="61">
        <v>45</v>
      </c>
      <c r="C217" s="61" t="s">
        <v>507</v>
      </c>
      <c r="D217" s="61" t="s">
        <v>508</v>
      </c>
      <c r="F217" s="61">
        <v>0.83099999999999996</v>
      </c>
      <c r="G217" s="61">
        <v>1</v>
      </c>
      <c r="H217" s="61">
        <v>3931</v>
      </c>
      <c r="I217" s="61">
        <v>-0.04</v>
      </c>
      <c r="L217" s="61">
        <v>10.518580200000001</v>
      </c>
      <c r="M217" s="61">
        <v>77.582999999999998</v>
      </c>
      <c r="N217" s="61">
        <v>76.992000000000004</v>
      </c>
      <c r="O217" s="61" t="s">
        <v>437</v>
      </c>
      <c r="P217" s="61" t="s">
        <v>393</v>
      </c>
      <c r="Q217" s="61" t="s">
        <v>509</v>
      </c>
      <c r="W217" s="61">
        <v>0.36645800000000001</v>
      </c>
      <c r="Y217" s="61">
        <v>0.71962709999999996</v>
      </c>
    </row>
    <row r="218" spans="1:25" x14ac:dyDescent="0.2">
      <c r="A218" s="61" t="s">
        <v>506</v>
      </c>
      <c r="B218" s="61">
        <v>45</v>
      </c>
      <c r="C218" s="61" t="s">
        <v>507</v>
      </c>
      <c r="D218" s="61" t="s">
        <v>508</v>
      </c>
      <c r="F218" s="61">
        <v>0.83099999999999996</v>
      </c>
      <c r="G218" s="61">
        <v>2</v>
      </c>
      <c r="H218" s="61">
        <v>3931</v>
      </c>
      <c r="I218" s="61">
        <v>0</v>
      </c>
      <c r="L218" s="61">
        <v>10.5123002</v>
      </c>
      <c r="M218" s="61">
        <v>77.536000000000001</v>
      </c>
      <c r="N218" s="61">
        <v>76.945999999999998</v>
      </c>
      <c r="O218" s="61" t="s">
        <v>474</v>
      </c>
      <c r="P218" s="61" t="s">
        <v>456</v>
      </c>
      <c r="Q218" s="61" t="s">
        <v>510</v>
      </c>
      <c r="W218" s="61">
        <v>0.36647200000000002</v>
      </c>
      <c r="Y218" s="61">
        <v>0.71965559999999995</v>
      </c>
    </row>
    <row r="219" spans="1:25" x14ac:dyDescent="0.2">
      <c r="A219" s="61" t="s">
        <v>506</v>
      </c>
      <c r="B219" s="61">
        <v>45</v>
      </c>
      <c r="C219" s="61" t="s">
        <v>507</v>
      </c>
      <c r="D219" s="61" t="s">
        <v>508</v>
      </c>
      <c r="F219" s="61">
        <v>0.83099999999999996</v>
      </c>
      <c r="G219" s="61">
        <v>3</v>
      </c>
      <c r="H219" s="61">
        <v>3588</v>
      </c>
      <c r="I219" s="61">
        <v>15.039</v>
      </c>
      <c r="L219" s="61">
        <v>10.662259499999999</v>
      </c>
      <c r="M219" s="61">
        <v>78.641999999999996</v>
      </c>
      <c r="N219" s="61">
        <v>78.031000000000006</v>
      </c>
      <c r="O219" s="61" t="s">
        <v>504</v>
      </c>
      <c r="P219" s="61" t="s">
        <v>174</v>
      </c>
      <c r="Q219" s="61" t="s">
        <v>484</v>
      </c>
      <c r="W219" s="61">
        <v>0.37196299999999999</v>
      </c>
      <c r="Y219" s="61">
        <v>0.73047839999999997</v>
      </c>
    </row>
    <row r="220" spans="1:25" x14ac:dyDescent="0.2">
      <c r="A220" s="61" t="s">
        <v>506</v>
      </c>
      <c r="B220" s="61">
        <v>45</v>
      </c>
      <c r="C220" s="61" t="s">
        <v>507</v>
      </c>
      <c r="D220" s="61" t="s">
        <v>508</v>
      </c>
      <c r="F220" s="61">
        <v>0.83099999999999996</v>
      </c>
      <c r="G220" s="61">
        <v>4</v>
      </c>
      <c r="J220" s="61">
        <v>3026</v>
      </c>
      <c r="K220" s="61">
        <v>-15.265000000000001</v>
      </c>
      <c r="L220" s="61">
        <v>47.762235799999999</v>
      </c>
      <c r="M220" s="61">
        <v>72.569999999999993</v>
      </c>
      <c r="R220" s="61">
        <v>71.444000000000003</v>
      </c>
      <c r="S220" s="61" t="s">
        <v>306</v>
      </c>
      <c r="T220" s="61" t="s">
        <v>270</v>
      </c>
      <c r="U220" s="61" t="s">
        <v>271</v>
      </c>
      <c r="V220" s="61">
        <v>1.088964</v>
      </c>
      <c r="X220" s="61">
        <v>1.1493081000000001</v>
      </c>
    </row>
    <row r="221" spans="1:25" x14ac:dyDescent="0.2">
      <c r="A221" s="61" t="s">
        <v>506</v>
      </c>
      <c r="B221" s="61">
        <v>45</v>
      </c>
      <c r="C221" s="61" t="s">
        <v>507</v>
      </c>
      <c r="D221" s="61" t="s">
        <v>508</v>
      </c>
      <c r="F221" s="61">
        <v>0.83099999999999996</v>
      </c>
      <c r="G221" s="61">
        <v>5</v>
      </c>
      <c r="J221" s="61">
        <v>4194</v>
      </c>
      <c r="K221" s="61">
        <v>0</v>
      </c>
      <c r="L221" s="61">
        <v>54.394001699999997</v>
      </c>
      <c r="M221" s="61">
        <v>82.646000000000001</v>
      </c>
      <c r="R221" s="61">
        <v>81.355000000000004</v>
      </c>
      <c r="S221" s="61" t="s">
        <v>179</v>
      </c>
      <c r="T221" s="61" t="s">
        <v>258</v>
      </c>
      <c r="U221" s="61" t="s">
        <v>362</v>
      </c>
      <c r="V221" s="61">
        <v>1.1056589999999999</v>
      </c>
      <c r="X221" s="61">
        <v>1.1654446999999999</v>
      </c>
    </row>
    <row r="222" spans="1:25" x14ac:dyDescent="0.2">
      <c r="A222" s="61" t="s">
        <v>511</v>
      </c>
      <c r="B222" s="61">
        <v>46</v>
      </c>
      <c r="C222" s="61" t="s">
        <v>512</v>
      </c>
      <c r="D222" s="61" t="s">
        <v>513</v>
      </c>
      <c r="F222" s="61">
        <v>0.83</v>
      </c>
      <c r="G222" s="61">
        <v>1</v>
      </c>
      <c r="H222" s="61">
        <v>3928</v>
      </c>
      <c r="I222" s="61">
        <v>-6.0000000000000001E-3</v>
      </c>
      <c r="L222" s="61">
        <v>10.5180167</v>
      </c>
      <c r="M222" s="61">
        <v>77.484999999999999</v>
      </c>
      <c r="N222" s="61">
        <v>76.894999999999996</v>
      </c>
      <c r="O222" s="61" t="s">
        <v>170</v>
      </c>
      <c r="P222" s="61" t="s">
        <v>393</v>
      </c>
      <c r="Q222" s="61" t="s">
        <v>514</v>
      </c>
      <c r="W222" s="61">
        <v>0.36647000000000002</v>
      </c>
      <c r="Y222" s="61">
        <v>0.71990410000000005</v>
      </c>
    </row>
    <row r="223" spans="1:25" x14ac:dyDescent="0.2">
      <c r="A223" s="61" t="s">
        <v>511</v>
      </c>
      <c r="B223" s="61">
        <v>46</v>
      </c>
      <c r="C223" s="61" t="s">
        <v>512</v>
      </c>
      <c r="D223" s="61" t="s">
        <v>513</v>
      </c>
      <c r="F223" s="61">
        <v>0.83</v>
      </c>
      <c r="G223" s="61">
        <v>2</v>
      </c>
      <c r="H223" s="61">
        <v>3929</v>
      </c>
      <c r="I223" s="61">
        <v>0</v>
      </c>
      <c r="L223" s="61">
        <v>10.5164089</v>
      </c>
      <c r="M223" s="61">
        <v>77.472999999999999</v>
      </c>
      <c r="N223" s="61">
        <v>76.882999999999996</v>
      </c>
      <c r="O223" s="61" t="s">
        <v>474</v>
      </c>
      <c r="P223" s="61" t="s">
        <v>456</v>
      </c>
      <c r="Q223" s="61" t="s">
        <v>515</v>
      </c>
      <c r="W223" s="61">
        <v>0.36647200000000002</v>
      </c>
      <c r="Y223" s="61">
        <v>0.71990860000000001</v>
      </c>
    </row>
    <row r="224" spans="1:25" x14ac:dyDescent="0.2">
      <c r="A224" s="61" t="s">
        <v>511</v>
      </c>
      <c r="B224" s="61">
        <v>46</v>
      </c>
      <c r="C224" s="61" t="s">
        <v>512</v>
      </c>
      <c r="D224" s="61" t="s">
        <v>513</v>
      </c>
      <c r="F224" s="61">
        <v>0.83</v>
      </c>
      <c r="G224" s="61">
        <v>3</v>
      </c>
      <c r="H224" s="61">
        <v>3446</v>
      </c>
      <c r="I224" s="61">
        <v>14.954000000000001</v>
      </c>
      <c r="L224" s="61">
        <v>10.2932597</v>
      </c>
      <c r="M224" s="61">
        <v>75.828999999999994</v>
      </c>
      <c r="N224" s="61">
        <v>75.239000000000004</v>
      </c>
      <c r="O224" s="61" t="s">
        <v>504</v>
      </c>
      <c r="P224" s="61" t="s">
        <v>174</v>
      </c>
      <c r="Q224" s="61" t="s">
        <v>516</v>
      </c>
      <c r="W224" s="61">
        <v>0.37193199999999998</v>
      </c>
      <c r="Y224" s="61">
        <v>0.73067439999999995</v>
      </c>
    </row>
    <row r="225" spans="1:25" x14ac:dyDescent="0.2">
      <c r="A225" s="61" t="s">
        <v>511</v>
      </c>
      <c r="B225" s="61">
        <v>46</v>
      </c>
      <c r="C225" s="61" t="s">
        <v>512</v>
      </c>
      <c r="D225" s="61" t="s">
        <v>513</v>
      </c>
      <c r="F225" s="61">
        <v>0.83</v>
      </c>
      <c r="G225" s="61">
        <v>4</v>
      </c>
      <c r="J225" s="61">
        <v>3038</v>
      </c>
      <c r="K225" s="61">
        <v>-15.525</v>
      </c>
      <c r="L225" s="61">
        <v>48.063687899999998</v>
      </c>
      <c r="M225" s="61">
        <v>72.94</v>
      </c>
      <c r="R225" s="61">
        <v>71.808999999999997</v>
      </c>
      <c r="S225" s="61" t="s">
        <v>306</v>
      </c>
      <c r="T225" s="61" t="s">
        <v>270</v>
      </c>
      <c r="U225" s="61" t="s">
        <v>245</v>
      </c>
      <c r="V225" s="61">
        <v>1.0886800000000001</v>
      </c>
      <c r="X225" s="61">
        <v>1.1488399</v>
      </c>
    </row>
    <row r="226" spans="1:25" x14ac:dyDescent="0.2">
      <c r="A226" s="61" t="s">
        <v>511</v>
      </c>
      <c r="B226" s="61">
        <v>46</v>
      </c>
      <c r="C226" s="61" t="s">
        <v>512</v>
      </c>
      <c r="D226" s="61" t="s">
        <v>513</v>
      </c>
      <c r="F226" s="61">
        <v>0.83</v>
      </c>
      <c r="G226" s="61">
        <v>5</v>
      </c>
      <c r="J226" s="61">
        <v>4194</v>
      </c>
      <c r="K226" s="61">
        <v>0</v>
      </c>
      <c r="L226" s="61">
        <v>54.425635800000002</v>
      </c>
      <c r="M226" s="61">
        <v>82.594999999999999</v>
      </c>
      <c r="R226" s="61">
        <v>81.305000000000007</v>
      </c>
      <c r="S226" s="61" t="s">
        <v>179</v>
      </c>
      <c r="T226" s="61" t="s">
        <v>258</v>
      </c>
      <c r="U226" s="61" t="s">
        <v>362</v>
      </c>
      <c r="V226" s="61">
        <v>1.1056589999999999</v>
      </c>
      <c r="X226" s="61">
        <v>1.1652598999999999</v>
      </c>
    </row>
    <row r="227" spans="1:25" x14ac:dyDescent="0.2">
      <c r="A227" s="61" t="s">
        <v>517</v>
      </c>
      <c r="B227" s="61">
        <v>47</v>
      </c>
      <c r="C227" s="61" t="s">
        <v>518</v>
      </c>
      <c r="D227" s="61" t="s">
        <v>519</v>
      </c>
      <c r="F227" s="61">
        <v>0.77700000000000002</v>
      </c>
      <c r="G227" s="61">
        <v>1</v>
      </c>
      <c r="H227" s="61">
        <v>3927</v>
      </c>
      <c r="I227" s="61">
        <v>6.0000000000000001E-3</v>
      </c>
      <c r="L227" s="61">
        <v>11.238246500000001</v>
      </c>
      <c r="M227" s="61">
        <v>77.504000000000005</v>
      </c>
      <c r="N227" s="61">
        <v>76.914000000000001</v>
      </c>
      <c r="O227" s="61" t="s">
        <v>170</v>
      </c>
      <c r="P227" s="61" t="s">
        <v>393</v>
      </c>
      <c r="Q227" s="61" t="s">
        <v>520</v>
      </c>
      <c r="W227" s="61">
        <v>0.36647400000000002</v>
      </c>
      <c r="Y227" s="61">
        <v>0.7194895</v>
      </c>
    </row>
    <row r="228" spans="1:25" x14ac:dyDescent="0.2">
      <c r="A228" s="61" t="s">
        <v>517</v>
      </c>
      <c r="B228" s="61">
        <v>47</v>
      </c>
      <c r="C228" s="61" t="s">
        <v>518</v>
      </c>
      <c r="D228" s="61" t="s">
        <v>519</v>
      </c>
      <c r="F228" s="61">
        <v>0.77700000000000002</v>
      </c>
      <c r="G228" s="61">
        <v>2</v>
      </c>
      <c r="H228" s="61">
        <v>3927</v>
      </c>
      <c r="I228" s="61">
        <v>0</v>
      </c>
      <c r="L228" s="61">
        <v>11.2325181</v>
      </c>
      <c r="M228" s="61">
        <v>77.465000000000003</v>
      </c>
      <c r="N228" s="61">
        <v>76.875</v>
      </c>
      <c r="O228" s="61" t="s">
        <v>486</v>
      </c>
      <c r="P228" s="61" t="s">
        <v>171</v>
      </c>
      <c r="Q228" s="61" t="s">
        <v>521</v>
      </c>
      <c r="W228" s="61">
        <v>0.36647200000000002</v>
      </c>
      <c r="Y228" s="61">
        <v>0.71948540000000005</v>
      </c>
    </row>
    <row r="229" spans="1:25" x14ac:dyDescent="0.2">
      <c r="A229" s="61" t="s">
        <v>517</v>
      </c>
      <c r="B229" s="61">
        <v>47</v>
      </c>
      <c r="C229" s="61" t="s">
        <v>518</v>
      </c>
      <c r="D229" s="61" t="s">
        <v>519</v>
      </c>
      <c r="F229" s="61">
        <v>0.77700000000000002</v>
      </c>
      <c r="G229" s="61">
        <v>3</v>
      </c>
      <c r="H229" s="61">
        <v>3529</v>
      </c>
      <c r="I229" s="61">
        <v>12.912000000000001</v>
      </c>
      <c r="L229" s="61">
        <v>11.274228300000001</v>
      </c>
      <c r="M229" s="61">
        <v>77.751999999999995</v>
      </c>
      <c r="N229" s="61">
        <v>77.149000000000001</v>
      </c>
      <c r="O229" s="61" t="s">
        <v>522</v>
      </c>
      <c r="P229" s="61" t="s">
        <v>523</v>
      </c>
      <c r="Q229" s="61" t="s">
        <v>524</v>
      </c>
      <c r="W229" s="61">
        <v>0.37118600000000002</v>
      </c>
      <c r="Y229" s="61">
        <v>0.72877530000000001</v>
      </c>
    </row>
    <row r="230" spans="1:25" x14ac:dyDescent="0.2">
      <c r="A230" s="61" t="s">
        <v>517</v>
      </c>
      <c r="B230" s="61">
        <v>47</v>
      </c>
      <c r="C230" s="61" t="s">
        <v>518</v>
      </c>
      <c r="D230" s="61" t="s">
        <v>519</v>
      </c>
      <c r="F230" s="61">
        <v>0.77700000000000002</v>
      </c>
      <c r="G230" s="61">
        <v>4</v>
      </c>
      <c r="J230" s="61">
        <v>2484</v>
      </c>
      <c r="K230" s="61">
        <v>-14.007999999999999</v>
      </c>
      <c r="L230" s="61">
        <v>41.730931599999998</v>
      </c>
      <c r="M230" s="61">
        <v>59.286000000000001</v>
      </c>
      <c r="R230" s="61">
        <v>58.365000000000002</v>
      </c>
      <c r="S230" s="61" t="s">
        <v>306</v>
      </c>
      <c r="T230" s="61" t="s">
        <v>315</v>
      </c>
      <c r="U230" s="61" t="s">
        <v>271</v>
      </c>
      <c r="V230" s="61">
        <v>1.0903389999999999</v>
      </c>
      <c r="X230" s="61">
        <v>1.1506114999999999</v>
      </c>
    </row>
    <row r="231" spans="1:25" x14ac:dyDescent="0.2">
      <c r="A231" s="61" t="s">
        <v>517</v>
      </c>
      <c r="B231" s="61">
        <v>47</v>
      </c>
      <c r="C231" s="61" t="s">
        <v>518</v>
      </c>
      <c r="D231" s="61" t="s">
        <v>519</v>
      </c>
      <c r="F231" s="61">
        <v>0.77700000000000002</v>
      </c>
      <c r="G231" s="61">
        <v>5</v>
      </c>
      <c r="J231" s="61">
        <v>4189</v>
      </c>
      <c r="K231" s="61">
        <v>0</v>
      </c>
      <c r="L231" s="61">
        <v>58.109396199999999</v>
      </c>
      <c r="M231" s="61">
        <v>82.554000000000002</v>
      </c>
      <c r="R231" s="61">
        <v>81.263999999999996</v>
      </c>
      <c r="S231" s="61" t="s">
        <v>386</v>
      </c>
      <c r="T231" s="61" t="s">
        <v>477</v>
      </c>
      <c r="U231" s="61" t="s">
        <v>247</v>
      </c>
      <c r="V231" s="61">
        <v>1.1056589999999999</v>
      </c>
      <c r="X231" s="61">
        <v>1.1653732000000001</v>
      </c>
    </row>
    <row r="232" spans="1:25" x14ac:dyDescent="0.2">
      <c r="A232" s="61" t="s">
        <v>525</v>
      </c>
      <c r="B232" s="61">
        <v>48</v>
      </c>
      <c r="C232" s="61" t="s">
        <v>526</v>
      </c>
      <c r="D232" s="61" t="s">
        <v>527</v>
      </c>
      <c r="F232" s="61">
        <v>0.80900000000000005</v>
      </c>
      <c r="G232" s="61">
        <v>1</v>
      </c>
      <c r="H232" s="61">
        <v>3925</v>
      </c>
      <c r="I232" s="61">
        <v>-1.9E-2</v>
      </c>
      <c r="L232" s="61">
        <v>10.787622000000001</v>
      </c>
      <c r="M232" s="61">
        <v>77.459999999999994</v>
      </c>
      <c r="N232" s="61">
        <v>76.870999999999995</v>
      </c>
      <c r="O232" s="61" t="s">
        <v>173</v>
      </c>
      <c r="P232" s="61" t="s">
        <v>218</v>
      </c>
      <c r="Q232" s="61" t="s">
        <v>449</v>
      </c>
      <c r="W232" s="61">
        <v>0.36646499999999999</v>
      </c>
      <c r="Y232" s="61">
        <v>0.71959910000000005</v>
      </c>
    </row>
    <row r="233" spans="1:25" x14ac:dyDescent="0.2">
      <c r="A233" s="61" t="s">
        <v>525</v>
      </c>
      <c r="B233" s="61">
        <v>48</v>
      </c>
      <c r="C233" s="61" t="s">
        <v>526</v>
      </c>
      <c r="D233" s="61" t="s">
        <v>527</v>
      </c>
      <c r="F233" s="61">
        <v>0.80900000000000005</v>
      </c>
      <c r="G233" s="61">
        <v>2</v>
      </c>
      <c r="H233" s="61">
        <v>3924</v>
      </c>
      <c r="I233" s="61">
        <v>0</v>
      </c>
      <c r="L233" s="61">
        <v>10.7836622</v>
      </c>
      <c r="M233" s="61">
        <v>77.432000000000002</v>
      </c>
      <c r="N233" s="61">
        <v>76.843000000000004</v>
      </c>
      <c r="O233" s="61" t="s">
        <v>504</v>
      </c>
      <c r="P233" s="61" t="s">
        <v>475</v>
      </c>
      <c r="Q233" s="61" t="s">
        <v>528</v>
      </c>
      <c r="W233" s="61">
        <v>0.36647200000000002</v>
      </c>
      <c r="Y233" s="61">
        <v>0.71961249999999999</v>
      </c>
    </row>
    <row r="234" spans="1:25" x14ac:dyDescent="0.2">
      <c r="A234" s="61" t="s">
        <v>525</v>
      </c>
      <c r="B234" s="61">
        <v>48</v>
      </c>
      <c r="C234" s="61" t="s">
        <v>526</v>
      </c>
      <c r="D234" s="61" t="s">
        <v>527</v>
      </c>
      <c r="F234" s="61">
        <v>0.80900000000000005</v>
      </c>
      <c r="G234" s="61">
        <v>3</v>
      </c>
      <c r="H234" s="61">
        <v>3865</v>
      </c>
      <c r="I234" s="61">
        <v>13.881</v>
      </c>
      <c r="L234" s="61">
        <v>11.867945799999999</v>
      </c>
      <c r="M234" s="61">
        <v>85.218000000000004</v>
      </c>
      <c r="N234" s="61">
        <v>84.555000000000007</v>
      </c>
      <c r="O234" s="61" t="s">
        <v>529</v>
      </c>
      <c r="P234" s="61" t="s">
        <v>530</v>
      </c>
      <c r="Q234" s="61" t="s">
        <v>531</v>
      </c>
      <c r="W234" s="61">
        <v>0.37153999999999998</v>
      </c>
      <c r="Y234" s="61">
        <v>0.72960119999999995</v>
      </c>
    </row>
    <row r="235" spans="1:25" x14ac:dyDescent="0.2">
      <c r="A235" s="61" t="s">
        <v>525</v>
      </c>
      <c r="B235" s="61">
        <v>48</v>
      </c>
      <c r="C235" s="61" t="s">
        <v>526</v>
      </c>
      <c r="D235" s="61" t="s">
        <v>527</v>
      </c>
      <c r="F235" s="61">
        <v>0.80900000000000005</v>
      </c>
      <c r="G235" s="61">
        <v>4</v>
      </c>
      <c r="J235" s="61">
        <v>2621</v>
      </c>
      <c r="K235" s="61">
        <v>-14.276</v>
      </c>
      <c r="L235" s="61">
        <v>42.4203677</v>
      </c>
      <c r="M235" s="61">
        <v>62.747</v>
      </c>
      <c r="R235" s="61">
        <v>61.773000000000003</v>
      </c>
      <c r="S235" s="61" t="s">
        <v>233</v>
      </c>
      <c r="T235" s="61" t="s">
        <v>270</v>
      </c>
      <c r="U235" s="61" t="s">
        <v>271</v>
      </c>
      <c r="V235" s="61">
        <v>1.0900460000000001</v>
      </c>
      <c r="X235" s="61">
        <v>1.1502159000000001</v>
      </c>
    </row>
    <row r="236" spans="1:25" x14ac:dyDescent="0.2">
      <c r="A236" s="61" t="s">
        <v>525</v>
      </c>
      <c r="B236" s="61">
        <v>48</v>
      </c>
      <c r="C236" s="61" t="s">
        <v>526</v>
      </c>
      <c r="D236" s="61" t="s">
        <v>527</v>
      </c>
      <c r="F236" s="61">
        <v>0.80900000000000005</v>
      </c>
      <c r="G236" s="61">
        <v>5</v>
      </c>
      <c r="J236" s="61">
        <v>4189</v>
      </c>
      <c r="K236" s="61">
        <v>0</v>
      </c>
      <c r="L236" s="61">
        <v>55.767367299999997</v>
      </c>
      <c r="M236" s="61">
        <v>82.49</v>
      </c>
      <c r="R236" s="61">
        <v>81.200999999999993</v>
      </c>
      <c r="S236" s="61" t="s">
        <v>386</v>
      </c>
      <c r="T236" s="61" t="s">
        <v>431</v>
      </c>
      <c r="U236" s="61" t="s">
        <v>492</v>
      </c>
      <c r="V236" s="61">
        <v>1.1056589999999999</v>
      </c>
      <c r="X236" s="61">
        <v>1.1652696</v>
      </c>
    </row>
    <row r="237" spans="1:25" x14ac:dyDescent="0.2">
      <c r="A237" s="61" t="s">
        <v>532</v>
      </c>
      <c r="B237" s="61">
        <v>49</v>
      </c>
      <c r="C237" s="61" t="s">
        <v>533</v>
      </c>
      <c r="D237" s="61" t="s">
        <v>534</v>
      </c>
      <c r="F237" s="61">
        <v>0.83</v>
      </c>
      <c r="G237" s="61">
        <v>1</v>
      </c>
      <c r="H237" s="61">
        <v>3921</v>
      </c>
      <c r="I237" s="61">
        <v>1.0999999999999999E-2</v>
      </c>
      <c r="L237" s="61">
        <v>10.501905199999999</v>
      </c>
      <c r="M237" s="61">
        <v>77.366</v>
      </c>
      <c r="N237" s="61">
        <v>76.777000000000001</v>
      </c>
      <c r="O237" s="61" t="s">
        <v>462</v>
      </c>
      <c r="P237" s="61" t="s">
        <v>411</v>
      </c>
      <c r="Q237" s="61" t="s">
        <v>535</v>
      </c>
      <c r="W237" s="61">
        <v>0.36647600000000002</v>
      </c>
      <c r="Y237" s="61">
        <v>0.71982139999999994</v>
      </c>
    </row>
    <row r="238" spans="1:25" x14ac:dyDescent="0.2">
      <c r="A238" s="61" t="s">
        <v>532</v>
      </c>
      <c r="B238" s="61">
        <v>49</v>
      </c>
      <c r="C238" s="61" t="s">
        <v>533</v>
      </c>
      <c r="D238" s="61" t="s">
        <v>534</v>
      </c>
      <c r="F238" s="61">
        <v>0.83</v>
      </c>
      <c r="G238" s="61">
        <v>2</v>
      </c>
      <c r="H238" s="61">
        <v>3923</v>
      </c>
      <c r="I238" s="61">
        <v>0</v>
      </c>
      <c r="L238" s="61">
        <v>10.4991843</v>
      </c>
      <c r="M238" s="61">
        <v>77.346000000000004</v>
      </c>
      <c r="N238" s="61">
        <v>76.757000000000005</v>
      </c>
      <c r="O238" s="61" t="s">
        <v>504</v>
      </c>
      <c r="P238" s="61" t="s">
        <v>475</v>
      </c>
      <c r="Q238" s="61" t="s">
        <v>536</v>
      </c>
      <c r="W238" s="61">
        <v>0.36647200000000002</v>
      </c>
      <c r="Y238" s="61">
        <v>0.71981329999999999</v>
      </c>
    </row>
    <row r="239" spans="1:25" x14ac:dyDescent="0.2">
      <c r="A239" s="61" t="s">
        <v>532</v>
      </c>
      <c r="B239" s="61">
        <v>49</v>
      </c>
      <c r="C239" s="61" t="s">
        <v>533</v>
      </c>
      <c r="D239" s="61" t="s">
        <v>534</v>
      </c>
      <c r="F239" s="61">
        <v>0.83</v>
      </c>
      <c r="G239" s="61">
        <v>3</v>
      </c>
      <c r="H239" s="61">
        <v>3111</v>
      </c>
      <c r="I239" s="61">
        <v>13.16</v>
      </c>
      <c r="L239" s="61">
        <v>9.2705845</v>
      </c>
      <c r="M239" s="61">
        <v>68.295000000000002</v>
      </c>
      <c r="N239" s="61">
        <v>67.766000000000005</v>
      </c>
      <c r="O239" s="61" t="s">
        <v>529</v>
      </c>
      <c r="P239" s="61" t="s">
        <v>530</v>
      </c>
      <c r="Q239" s="61" t="s">
        <v>537</v>
      </c>
      <c r="W239" s="61">
        <v>0.37127700000000002</v>
      </c>
      <c r="Y239" s="61">
        <v>0.7292862</v>
      </c>
    </row>
    <row r="240" spans="1:25" x14ac:dyDescent="0.2">
      <c r="A240" s="61" t="s">
        <v>532</v>
      </c>
      <c r="B240" s="61">
        <v>49</v>
      </c>
      <c r="C240" s="61" t="s">
        <v>533</v>
      </c>
      <c r="D240" s="61" t="s">
        <v>534</v>
      </c>
      <c r="F240" s="61">
        <v>0.83</v>
      </c>
      <c r="G240" s="61">
        <v>4</v>
      </c>
      <c r="J240" s="61">
        <v>2420</v>
      </c>
      <c r="K240" s="61">
        <v>-14.423</v>
      </c>
      <c r="L240" s="61">
        <v>37.724576800000001</v>
      </c>
      <c r="M240" s="61">
        <v>57.25</v>
      </c>
      <c r="R240" s="61">
        <v>56.360999999999997</v>
      </c>
      <c r="S240" s="61" t="s">
        <v>306</v>
      </c>
      <c r="T240" s="61" t="s">
        <v>270</v>
      </c>
      <c r="U240" s="61" t="s">
        <v>271</v>
      </c>
      <c r="V240" s="61">
        <v>1.0898859999999999</v>
      </c>
      <c r="X240" s="61">
        <v>1.1499931999999999</v>
      </c>
    </row>
    <row r="241" spans="1:25" x14ac:dyDescent="0.2">
      <c r="A241" s="61" t="s">
        <v>532</v>
      </c>
      <c r="B241" s="61">
        <v>49</v>
      </c>
      <c r="C241" s="61" t="s">
        <v>533</v>
      </c>
      <c r="D241" s="61" t="s">
        <v>534</v>
      </c>
      <c r="F241" s="61">
        <v>0.83</v>
      </c>
      <c r="G241" s="61">
        <v>5</v>
      </c>
      <c r="J241" s="61">
        <v>4184</v>
      </c>
      <c r="K241" s="61">
        <v>0</v>
      </c>
      <c r="L241" s="61">
        <v>54.288720599999998</v>
      </c>
      <c r="M241" s="61">
        <v>82.387</v>
      </c>
      <c r="R241" s="61">
        <v>81.099999999999994</v>
      </c>
      <c r="S241" s="61" t="s">
        <v>245</v>
      </c>
      <c r="T241" s="61" t="s">
        <v>246</v>
      </c>
      <c r="U241" s="61" t="s">
        <v>247</v>
      </c>
      <c r="V241" s="61">
        <v>1.1056589999999999</v>
      </c>
      <c r="X241" s="61">
        <v>1.1651997999999999</v>
      </c>
    </row>
    <row r="242" spans="1:25" x14ac:dyDescent="0.2">
      <c r="A242" s="61" t="s">
        <v>538</v>
      </c>
      <c r="B242" s="61">
        <v>50</v>
      </c>
      <c r="C242" s="61" t="s">
        <v>539</v>
      </c>
      <c r="D242" s="61" t="s">
        <v>540</v>
      </c>
      <c r="F242" s="61">
        <v>0.751</v>
      </c>
      <c r="G242" s="61">
        <v>1</v>
      </c>
      <c r="H242" s="61">
        <v>3921</v>
      </c>
      <c r="I242" s="61">
        <v>1E-3</v>
      </c>
      <c r="L242" s="61">
        <v>11.614648900000001</v>
      </c>
      <c r="M242" s="61">
        <v>77.42</v>
      </c>
      <c r="N242" s="61">
        <v>76.83</v>
      </c>
      <c r="O242" s="61" t="s">
        <v>469</v>
      </c>
      <c r="P242" s="61" t="s">
        <v>168</v>
      </c>
      <c r="Q242" s="61" t="s">
        <v>455</v>
      </c>
      <c r="W242" s="61">
        <v>0.36647200000000002</v>
      </c>
      <c r="Y242" s="61">
        <v>0.71968549999999998</v>
      </c>
    </row>
    <row r="243" spans="1:25" x14ac:dyDescent="0.2">
      <c r="A243" s="61" t="s">
        <v>538</v>
      </c>
      <c r="B243" s="61">
        <v>50</v>
      </c>
      <c r="C243" s="61" t="s">
        <v>539</v>
      </c>
      <c r="D243" s="61" t="s">
        <v>540</v>
      </c>
      <c r="F243" s="61">
        <v>0.751</v>
      </c>
      <c r="G243" s="61">
        <v>2</v>
      </c>
      <c r="H243" s="61">
        <v>3922</v>
      </c>
      <c r="I243" s="61">
        <v>0</v>
      </c>
      <c r="L243" s="61">
        <v>11.6100057</v>
      </c>
      <c r="M243" s="61">
        <v>77.388999999999996</v>
      </c>
      <c r="N243" s="61">
        <v>76.8</v>
      </c>
      <c r="O243" s="61" t="s">
        <v>522</v>
      </c>
      <c r="P243" s="61" t="s">
        <v>174</v>
      </c>
      <c r="Q243" s="61" t="s">
        <v>541</v>
      </c>
      <c r="W243" s="61">
        <v>0.36647200000000002</v>
      </c>
      <c r="Y243" s="61">
        <v>0.71968509999999997</v>
      </c>
    </row>
    <row r="244" spans="1:25" x14ac:dyDescent="0.2">
      <c r="A244" s="61" t="s">
        <v>538</v>
      </c>
      <c r="B244" s="61">
        <v>50</v>
      </c>
      <c r="C244" s="61" t="s">
        <v>539</v>
      </c>
      <c r="D244" s="61" t="s">
        <v>540</v>
      </c>
      <c r="F244" s="61">
        <v>0.751</v>
      </c>
      <c r="G244" s="61">
        <v>3</v>
      </c>
      <c r="H244" s="61">
        <v>3065</v>
      </c>
      <c r="I244" s="61">
        <v>13.739000000000001</v>
      </c>
      <c r="L244" s="61">
        <v>10.10453</v>
      </c>
      <c r="M244" s="61">
        <v>67.353999999999999</v>
      </c>
      <c r="N244" s="61">
        <v>66.831000000000003</v>
      </c>
      <c r="O244" s="61" t="s">
        <v>542</v>
      </c>
      <c r="P244" s="61" t="s">
        <v>543</v>
      </c>
      <c r="Q244" s="61" t="s">
        <v>490</v>
      </c>
      <c r="W244" s="61">
        <v>0.37148799999999998</v>
      </c>
      <c r="Y244" s="61">
        <v>0.72957269999999996</v>
      </c>
    </row>
    <row r="245" spans="1:25" x14ac:dyDescent="0.2">
      <c r="A245" s="61" t="s">
        <v>538</v>
      </c>
      <c r="B245" s="61">
        <v>50</v>
      </c>
      <c r="C245" s="61" t="s">
        <v>539</v>
      </c>
      <c r="D245" s="61" t="s">
        <v>540</v>
      </c>
      <c r="F245" s="61">
        <v>0.751</v>
      </c>
      <c r="G245" s="61">
        <v>4</v>
      </c>
      <c r="J245" s="61">
        <v>2988</v>
      </c>
      <c r="K245" s="61">
        <v>-15.726000000000001</v>
      </c>
      <c r="L245" s="61">
        <v>51.9199397</v>
      </c>
      <c r="M245" s="61">
        <v>71.293000000000006</v>
      </c>
      <c r="R245" s="61">
        <v>70.186999999999998</v>
      </c>
      <c r="S245" s="61" t="s">
        <v>233</v>
      </c>
      <c r="T245" s="61" t="s">
        <v>270</v>
      </c>
      <c r="U245" s="61" t="s">
        <v>271</v>
      </c>
      <c r="V245" s="61">
        <v>1.0884609999999999</v>
      </c>
      <c r="X245" s="61">
        <v>1.1485799000000001</v>
      </c>
    </row>
    <row r="246" spans="1:25" x14ac:dyDescent="0.2">
      <c r="A246" s="61" t="s">
        <v>538</v>
      </c>
      <c r="B246" s="61">
        <v>50</v>
      </c>
      <c r="C246" s="61" t="s">
        <v>539</v>
      </c>
      <c r="D246" s="61" t="s">
        <v>540</v>
      </c>
      <c r="F246" s="61">
        <v>0.751</v>
      </c>
      <c r="G246" s="61">
        <v>5</v>
      </c>
      <c r="J246" s="61">
        <v>4182</v>
      </c>
      <c r="K246" s="61">
        <v>0</v>
      </c>
      <c r="L246" s="61">
        <v>59.9436307</v>
      </c>
      <c r="M246" s="61">
        <v>82.311000000000007</v>
      </c>
      <c r="R246" s="61">
        <v>81.025000000000006</v>
      </c>
      <c r="S246" s="61" t="s">
        <v>236</v>
      </c>
      <c r="T246" s="61" t="s">
        <v>189</v>
      </c>
      <c r="U246" s="61" t="s">
        <v>259</v>
      </c>
      <c r="V246" s="61">
        <v>1.1056589999999999</v>
      </c>
      <c r="X246" s="61">
        <v>1.1652149999999999</v>
      </c>
    </row>
    <row r="247" spans="1:25" x14ac:dyDescent="0.2">
      <c r="A247" s="61" t="s">
        <v>544</v>
      </c>
      <c r="B247" s="61">
        <v>51</v>
      </c>
      <c r="C247" s="61" t="s">
        <v>545</v>
      </c>
      <c r="D247" s="61" t="s">
        <v>546</v>
      </c>
      <c r="F247" s="61">
        <v>0.77400000000000002</v>
      </c>
      <c r="G247" s="61">
        <v>1</v>
      </c>
      <c r="H247" s="61">
        <v>3921</v>
      </c>
      <c r="I247" s="61">
        <v>-8.6999999999999994E-2</v>
      </c>
      <c r="L247" s="61">
        <v>11.260860600000001</v>
      </c>
      <c r="M247" s="61">
        <v>77.36</v>
      </c>
      <c r="N247" s="61">
        <v>76.771000000000001</v>
      </c>
      <c r="O247" s="61" t="s">
        <v>469</v>
      </c>
      <c r="P247" s="61" t="s">
        <v>411</v>
      </c>
      <c r="Q247" s="61" t="s">
        <v>535</v>
      </c>
      <c r="W247" s="61">
        <v>0.36643999999999999</v>
      </c>
      <c r="Y247" s="61">
        <v>0.71966359999999996</v>
      </c>
    </row>
    <row r="248" spans="1:25" x14ac:dyDescent="0.2">
      <c r="A248" s="61" t="s">
        <v>544</v>
      </c>
      <c r="B248" s="61">
        <v>51</v>
      </c>
      <c r="C248" s="61" t="s">
        <v>545</v>
      </c>
      <c r="D248" s="61" t="s">
        <v>546</v>
      </c>
      <c r="F248" s="61">
        <v>0.77400000000000002</v>
      </c>
      <c r="G248" s="61">
        <v>2</v>
      </c>
      <c r="H248" s="61">
        <v>3921</v>
      </c>
      <c r="I248" s="61">
        <v>0</v>
      </c>
      <c r="L248" s="61">
        <v>11.2543618</v>
      </c>
      <c r="M248" s="61">
        <v>77.316000000000003</v>
      </c>
      <c r="N248" s="61">
        <v>76.727000000000004</v>
      </c>
      <c r="O248" s="61" t="s">
        <v>522</v>
      </c>
      <c r="P248" s="61" t="s">
        <v>174</v>
      </c>
      <c r="Q248" s="61" t="s">
        <v>547</v>
      </c>
      <c r="W248" s="61">
        <v>0.36647200000000002</v>
      </c>
      <c r="Y248" s="61">
        <v>0.71972630000000004</v>
      </c>
    </row>
    <row r="249" spans="1:25" x14ac:dyDescent="0.2">
      <c r="A249" s="61" t="s">
        <v>544</v>
      </c>
      <c r="B249" s="61">
        <v>51</v>
      </c>
      <c r="C249" s="61" t="s">
        <v>545</v>
      </c>
      <c r="D249" s="61" t="s">
        <v>546</v>
      </c>
      <c r="F249" s="61">
        <v>0.77400000000000002</v>
      </c>
      <c r="G249" s="61">
        <v>3</v>
      </c>
      <c r="H249" s="61">
        <v>3293</v>
      </c>
      <c r="I249" s="61">
        <v>13.113</v>
      </c>
      <c r="L249" s="61">
        <v>10.5542043</v>
      </c>
      <c r="M249" s="61">
        <v>72.506</v>
      </c>
      <c r="N249" s="61">
        <v>71.942999999999998</v>
      </c>
      <c r="O249" s="61" t="s">
        <v>548</v>
      </c>
      <c r="P249" s="61" t="s">
        <v>543</v>
      </c>
      <c r="Q249" s="61" t="s">
        <v>549</v>
      </c>
      <c r="W249" s="61">
        <v>0.37125999999999998</v>
      </c>
      <c r="Y249" s="61">
        <v>0.72916429999999999</v>
      </c>
    </row>
    <row r="250" spans="1:25" x14ac:dyDescent="0.2">
      <c r="A250" s="61" t="s">
        <v>544</v>
      </c>
      <c r="B250" s="61">
        <v>51</v>
      </c>
      <c r="C250" s="61" t="s">
        <v>545</v>
      </c>
      <c r="D250" s="61" t="s">
        <v>546</v>
      </c>
      <c r="F250" s="61">
        <v>0.77400000000000002</v>
      </c>
      <c r="G250" s="61">
        <v>4</v>
      </c>
      <c r="J250" s="61">
        <v>2799</v>
      </c>
      <c r="K250" s="61">
        <v>-15.164</v>
      </c>
      <c r="L250" s="61">
        <v>47.356239500000001</v>
      </c>
      <c r="M250" s="61">
        <v>67.018000000000001</v>
      </c>
      <c r="R250" s="61">
        <v>65.977999999999994</v>
      </c>
      <c r="S250" s="61" t="s">
        <v>306</v>
      </c>
      <c r="T250" s="61" t="s">
        <v>270</v>
      </c>
      <c r="U250" s="61" t="s">
        <v>271</v>
      </c>
      <c r="V250" s="61">
        <v>1.089075</v>
      </c>
      <c r="X250" s="61">
        <v>1.1491207999999999</v>
      </c>
    </row>
    <row r="251" spans="1:25" x14ac:dyDescent="0.2">
      <c r="A251" s="61" t="s">
        <v>544</v>
      </c>
      <c r="B251" s="61">
        <v>51</v>
      </c>
      <c r="C251" s="61" t="s">
        <v>545</v>
      </c>
      <c r="D251" s="61" t="s">
        <v>546</v>
      </c>
      <c r="F251" s="61">
        <v>0.77400000000000002</v>
      </c>
      <c r="G251" s="61">
        <v>5</v>
      </c>
      <c r="J251" s="61">
        <v>4180</v>
      </c>
      <c r="K251" s="61">
        <v>0</v>
      </c>
      <c r="L251" s="61">
        <v>58.159557800000002</v>
      </c>
      <c r="M251" s="61">
        <v>82.307000000000002</v>
      </c>
      <c r="R251" s="61">
        <v>81.021000000000001</v>
      </c>
      <c r="S251" s="61" t="s">
        <v>257</v>
      </c>
      <c r="T251" s="61" t="s">
        <v>431</v>
      </c>
      <c r="U251" s="61" t="s">
        <v>432</v>
      </c>
      <c r="V251" s="61">
        <v>1.1056589999999999</v>
      </c>
      <c r="X251" s="61">
        <v>1.1651438000000001</v>
      </c>
    </row>
    <row r="252" spans="1:25" x14ac:dyDescent="0.2">
      <c r="A252" s="61" t="s">
        <v>550</v>
      </c>
      <c r="B252" s="61">
        <v>52</v>
      </c>
      <c r="C252" s="61" t="s">
        <v>551</v>
      </c>
      <c r="D252" s="61" t="s">
        <v>552</v>
      </c>
      <c r="F252" s="61">
        <v>0.78200000000000003</v>
      </c>
      <c r="G252" s="61">
        <v>1</v>
      </c>
      <c r="H252" s="61">
        <v>3917</v>
      </c>
      <c r="I252" s="61">
        <v>1.4E-2</v>
      </c>
      <c r="L252" s="61">
        <v>11.131879</v>
      </c>
      <c r="M252" s="61">
        <v>77.265000000000001</v>
      </c>
      <c r="N252" s="61">
        <v>76.676000000000002</v>
      </c>
      <c r="O252" s="61" t="s">
        <v>474</v>
      </c>
      <c r="P252" s="61" t="s">
        <v>168</v>
      </c>
      <c r="Q252" s="61" t="s">
        <v>461</v>
      </c>
      <c r="W252" s="61">
        <v>0.366477</v>
      </c>
      <c r="Y252" s="61">
        <v>0.71960409999999997</v>
      </c>
    </row>
    <row r="253" spans="1:25" x14ac:dyDescent="0.2">
      <c r="A253" s="61" t="s">
        <v>550</v>
      </c>
      <c r="B253" s="61">
        <v>52</v>
      </c>
      <c r="C253" s="61" t="s">
        <v>551</v>
      </c>
      <c r="D253" s="61" t="s">
        <v>552</v>
      </c>
      <c r="F253" s="61">
        <v>0.78200000000000003</v>
      </c>
      <c r="G253" s="61">
        <v>2</v>
      </c>
      <c r="H253" s="61">
        <v>3919</v>
      </c>
      <c r="I253" s="61">
        <v>0</v>
      </c>
      <c r="L253" s="61">
        <v>11.1340637</v>
      </c>
      <c r="M253" s="61">
        <v>77.28</v>
      </c>
      <c r="N253" s="61">
        <v>76.691000000000003</v>
      </c>
      <c r="O253" s="61" t="s">
        <v>529</v>
      </c>
      <c r="P253" s="61" t="s">
        <v>174</v>
      </c>
      <c r="Q253" s="61" t="s">
        <v>553</v>
      </c>
      <c r="W253" s="61">
        <v>0.36647200000000002</v>
      </c>
      <c r="Y253" s="61">
        <v>0.71959419999999996</v>
      </c>
    </row>
    <row r="254" spans="1:25" x14ac:dyDescent="0.2">
      <c r="A254" s="61" t="s">
        <v>550</v>
      </c>
      <c r="B254" s="61">
        <v>52</v>
      </c>
      <c r="C254" s="61" t="s">
        <v>551</v>
      </c>
      <c r="D254" s="61" t="s">
        <v>552</v>
      </c>
      <c r="F254" s="61">
        <v>0.78200000000000003</v>
      </c>
      <c r="G254" s="61">
        <v>3</v>
      </c>
      <c r="H254" s="61">
        <v>3176</v>
      </c>
      <c r="I254" s="61">
        <v>13.379</v>
      </c>
      <c r="L254" s="61">
        <v>9.9962736999999997</v>
      </c>
      <c r="M254" s="61">
        <v>69.382999999999996</v>
      </c>
      <c r="N254" s="61">
        <v>68.843999999999994</v>
      </c>
      <c r="O254" s="61" t="s">
        <v>548</v>
      </c>
      <c r="P254" s="61" t="s">
        <v>543</v>
      </c>
      <c r="Q254" s="61" t="s">
        <v>554</v>
      </c>
      <c r="W254" s="61">
        <v>0.37135699999999999</v>
      </c>
      <c r="Y254" s="61">
        <v>0.72922200000000004</v>
      </c>
    </row>
    <row r="255" spans="1:25" x14ac:dyDescent="0.2">
      <c r="A255" s="61" t="s">
        <v>550</v>
      </c>
      <c r="B255" s="61">
        <v>52</v>
      </c>
      <c r="C255" s="61" t="s">
        <v>551</v>
      </c>
      <c r="D255" s="61" t="s">
        <v>552</v>
      </c>
      <c r="F255" s="61">
        <v>0.78200000000000003</v>
      </c>
      <c r="G255" s="61">
        <v>4</v>
      </c>
      <c r="J255" s="61">
        <v>2994</v>
      </c>
      <c r="K255" s="61">
        <v>-15.603999999999999</v>
      </c>
      <c r="L255" s="61">
        <v>49.896227400000001</v>
      </c>
      <c r="M255" s="61">
        <v>71.341999999999999</v>
      </c>
      <c r="R255" s="61">
        <v>70.236000000000004</v>
      </c>
      <c r="S255" s="61" t="s">
        <v>306</v>
      </c>
      <c r="T255" s="61" t="s">
        <v>270</v>
      </c>
      <c r="U255" s="61" t="s">
        <v>271</v>
      </c>
      <c r="V255" s="61">
        <v>1.0885929999999999</v>
      </c>
      <c r="X255" s="61">
        <v>1.1486054999999999</v>
      </c>
    </row>
    <row r="256" spans="1:25" x14ac:dyDescent="0.2">
      <c r="A256" s="61" t="s">
        <v>550</v>
      </c>
      <c r="B256" s="61">
        <v>52</v>
      </c>
      <c r="C256" s="61" t="s">
        <v>551</v>
      </c>
      <c r="D256" s="61" t="s">
        <v>552</v>
      </c>
      <c r="F256" s="61">
        <v>0.78200000000000003</v>
      </c>
      <c r="G256" s="61">
        <v>5</v>
      </c>
      <c r="J256" s="61">
        <v>4178</v>
      </c>
      <c r="K256" s="61">
        <v>0</v>
      </c>
      <c r="L256" s="61">
        <v>57.585552200000002</v>
      </c>
      <c r="M256" s="61">
        <v>82.337000000000003</v>
      </c>
      <c r="R256" s="61">
        <v>81.05</v>
      </c>
      <c r="S256" s="61" t="s">
        <v>236</v>
      </c>
      <c r="T256" s="61" t="s">
        <v>189</v>
      </c>
      <c r="U256" s="61" t="s">
        <v>259</v>
      </c>
      <c r="V256" s="61">
        <v>1.1056589999999999</v>
      </c>
      <c r="X256" s="61">
        <v>1.1651083</v>
      </c>
    </row>
    <row r="257" spans="1:25" x14ac:dyDescent="0.2">
      <c r="A257" s="61" t="s">
        <v>555</v>
      </c>
      <c r="B257" s="61">
        <v>53</v>
      </c>
      <c r="C257" s="61" t="s">
        <v>556</v>
      </c>
      <c r="D257" s="61" t="s">
        <v>557</v>
      </c>
      <c r="F257" s="61">
        <v>0.84399999999999997</v>
      </c>
      <c r="G257" s="61">
        <v>1</v>
      </c>
      <c r="H257" s="61">
        <v>3919</v>
      </c>
      <c r="I257" s="61">
        <v>-1E-3</v>
      </c>
      <c r="L257" s="61">
        <v>10.325733400000001</v>
      </c>
      <c r="M257" s="61">
        <v>77.352000000000004</v>
      </c>
      <c r="N257" s="61">
        <v>76.762</v>
      </c>
      <c r="O257" s="61" t="s">
        <v>474</v>
      </c>
      <c r="P257" s="61" t="s">
        <v>168</v>
      </c>
      <c r="Q257" s="61" t="s">
        <v>558</v>
      </c>
      <c r="W257" s="61">
        <v>0.36647099999999999</v>
      </c>
      <c r="Y257" s="61">
        <v>0.71971669999999999</v>
      </c>
    </row>
    <row r="258" spans="1:25" x14ac:dyDescent="0.2">
      <c r="A258" s="61" t="s">
        <v>555</v>
      </c>
      <c r="B258" s="61">
        <v>53</v>
      </c>
      <c r="C258" s="61" t="s">
        <v>556</v>
      </c>
      <c r="D258" s="61" t="s">
        <v>557</v>
      </c>
      <c r="F258" s="61">
        <v>0.84399999999999997</v>
      </c>
      <c r="G258" s="61">
        <v>2</v>
      </c>
      <c r="H258" s="61">
        <v>3917</v>
      </c>
      <c r="I258" s="61">
        <v>0</v>
      </c>
      <c r="L258" s="61">
        <v>10.3089481</v>
      </c>
      <c r="M258" s="61">
        <v>77.225999999999999</v>
      </c>
      <c r="N258" s="61">
        <v>76.638000000000005</v>
      </c>
      <c r="O258" s="61" t="s">
        <v>529</v>
      </c>
      <c r="P258" s="61" t="s">
        <v>174</v>
      </c>
      <c r="Q258" s="61" t="s">
        <v>559</v>
      </c>
      <c r="W258" s="61">
        <v>0.36647200000000002</v>
      </c>
      <c r="Y258" s="61">
        <v>0.71971779999999996</v>
      </c>
    </row>
    <row r="259" spans="1:25" x14ac:dyDescent="0.2">
      <c r="A259" s="61" t="s">
        <v>555</v>
      </c>
      <c r="B259" s="61">
        <v>53</v>
      </c>
      <c r="C259" s="61" t="s">
        <v>556</v>
      </c>
      <c r="D259" s="61" t="s">
        <v>557</v>
      </c>
      <c r="F259" s="61">
        <v>0.84399999999999997</v>
      </c>
      <c r="G259" s="61">
        <v>3</v>
      </c>
      <c r="H259" s="61">
        <v>3244</v>
      </c>
      <c r="I259" s="61">
        <v>13.196999999999999</v>
      </c>
      <c r="L259" s="61">
        <v>9.5647192000000008</v>
      </c>
      <c r="M259" s="61">
        <v>71.650999999999996</v>
      </c>
      <c r="N259" s="61">
        <v>71.094999999999999</v>
      </c>
      <c r="O259" s="61" t="s">
        <v>548</v>
      </c>
      <c r="P259" s="61" t="s">
        <v>543</v>
      </c>
      <c r="Q259" s="61" t="s">
        <v>560</v>
      </c>
      <c r="W259" s="61">
        <v>0.37129000000000001</v>
      </c>
      <c r="Y259" s="61">
        <v>0.72921599999999998</v>
      </c>
    </row>
    <row r="260" spans="1:25" x14ac:dyDescent="0.2">
      <c r="A260" s="61" t="s">
        <v>555</v>
      </c>
      <c r="B260" s="61">
        <v>53</v>
      </c>
      <c r="C260" s="61" t="s">
        <v>556</v>
      </c>
      <c r="D260" s="61" t="s">
        <v>557</v>
      </c>
      <c r="F260" s="61">
        <v>0.84399999999999997</v>
      </c>
      <c r="G260" s="61">
        <v>4</v>
      </c>
      <c r="J260" s="61">
        <v>2617</v>
      </c>
      <c r="K260" s="61">
        <v>-14.586</v>
      </c>
      <c r="L260" s="61">
        <v>40.534819200000001</v>
      </c>
      <c r="M260" s="61">
        <v>62.552</v>
      </c>
      <c r="R260" s="61">
        <v>61.582000000000001</v>
      </c>
      <c r="S260" s="61" t="s">
        <v>306</v>
      </c>
      <c r="T260" s="61" t="s">
        <v>270</v>
      </c>
      <c r="U260" s="61" t="s">
        <v>271</v>
      </c>
      <c r="V260" s="61">
        <v>1.0897079999999999</v>
      </c>
      <c r="X260" s="61">
        <v>1.1496856</v>
      </c>
    </row>
    <row r="261" spans="1:25" x14ac:dyDescent="0.2">
      <c r="A261" s="61" t="s">
        <v>555</v>
      </c>
      <c r="B261" s="61">
        <v>53</v>
      </c>
      <c r="C261" s="61" t="s">
        <v>556</v>
      </c>
      <c r="D261" s="61" t="s">
        <v>557</v>
      </c>
      <c r="F261" s="61">
        <v>0.84399999999999997</v>
      </c>
      <c r="G261" s="61">
        <v>5</v>
      </c>
      <c r="J261" s="61">
        <v>4175</v>
      </c>
      <c r="K261" s="61">
        <v>0</v>
      </c>
      <c r="L261" s="61">
        <v>53.275921199999999</v>
      </c>
      <c r="M261" s="61">
        <v>82.213999999999999</v>
      </c>
      <c r="R261" s="61">
        <v>80.930000000000007</v>
      </c>
      <c r="S261" s="61" t="s">
        <v>386</v>
      </c>
      <c r="T261" s="61" t="s">
        <v>477</v>
      </c>
      <c r="U261" s="61" t="s">
        <v>492</v>
      </c>
      <c r="V261" s="61">
        <v>1.1056589999999999</v>
      </c>
      <c r="X261" s="61">
        <v>1.1650729</v>
      </c>
    </row>
    <row r="262" spans="1:25" x14ac:dyDescent="0.2">
      <c r="A262" s="61" t="s">
        <v>561</v>
      </c>
      <c r="B262" s="61">
        <v>54</v>
      </c>
      <c r="C262" s="61" t="s">
        <v>562</v>
      </c>
      <c r="D262" s="61" t="s">
        <v>563</v>
      </c>
      <c r="F262" s="61">
        <v>0.83899999999999997</v>
      </c>
      <c r="G262" s="61">
        <v>1</v>
      </c>
      <c r="H262" s="61">
        <v>3916</v>
      </c>
      <c r="I262" s="61">
        <v>-8.1000000000000003E-2</v>
      </c>
      <c r="L262" s="61">
        <v>10.377740899999999</v>
      </c>
      <c r="M262" s="61">
        <v>77.281000000000006</v>
      </c>
      <c r="N262" s="61">
        <v>76.691999999999993</v>
      </c>
      <c r="O262" s="61" t="s">
        <v>474</v>
      </c>
      <c r="P262" s="61" t="s">
        <v>168</v>
      </c>
      <c r="Q262" s="61" t="s">
        <v>564</v>
      </c>
      <c r="W262" s="61">
        <v>0.36644199999999999</v>
      </c>
      <c r="Y262" s="61">
        <v>0.71948440000000002</v>
      </c>
    </row>
    <row r="263" spans="1:25" x14ac:dyDescent="0.2">
      <c r="A263" s="61" t="s">
        <v>561</v>
      </c>
      <c r="B263" s="61">
        <v>54</v>
      </c>
      <c r="C263" s="61" t="s">
        <v>562</v>
      </c>
      <c r="D263" s="61" t="s">
        <v>563</v>
      </c>
      <c r="F263" s="61">
        <v>0.83899999999999997</v>
      </c>
      <c r="G263" s="61">
        <v>2</v>
      </c>
      <c r="H263" s="61">
        <v>3917</v>
      </c>
      <c r="I263" s="61">
        <v>0</v>
      </c>
      <c r="L263" s="61">
        <v>10.3773795</v>
      </c>
      <c r="M263" s="61">
        <v>77.278000000000006</v>
      </c>
      <c r="N263" s="61">
        <v>76.69</v>
      </c>
      <c r="O263" s="61" t="s">
        <v>542</v>
      </c>
      <c r="P263" s="61" t="s">
        <v>523</v>
      </c>
      <c r="Q263" s="61" t="s">
        <v>565</v>
      </c>
      <c r="W263" s="61">
        <v>0.36647200000000002</v>
      </c>
      <c r="Y263" s="61">
        <v>0.71954300000000004</v>
      </c>
    </row>
    <row r="264" spans="1:25" x14ac:dyDescent="0.2">
      <c r="A264" s="61" t="s">
        <v>561</v>
      </c>
      <c r="B264" s="61">
        <v>54</v>
      </c>
      <c r="C264" s="61" t="s">
        <v>562</v>
      </c>
      <c r="D264" s="61" t="s">
        <v>563</v>
      </c>
      <c r="F264" s="61">
        <v>0.83899999999999997</v>
      </c>
      <c r="G264" s="61">
        <v>3</v>
      </c>
      <c r="H264" s="61">
        <v>3769</v>
      </c>
      <c r="I264" s="61">
        <v>14.286</v>
      </c>
      <c r="L264" s="61">
        <v>11.1033179</v>
      </c>
      <c r="M264" s="61">
        <v>82.683999999999997</v>
      </c>
      <c r="N264" s="61">
        <v>82.040999999999997</v>
      </c>
      <c r="O264" s="61" t="s">
        <v>566</v>
      </c>
      <c r="P264" s="61" t="s">
        <v>567</v>
      </c>
      <c r="Q264" s="61" t="s">
        <v>560</v>
      </c>
      <c r="W264" s="61">
        <v>0.37168800000000002</v>
      </c>
      <c r="Y264" s="61">
        <v>0.72982210000000003</v>
      </c>
    </row>
    <row r="265" spans="1:25" x14ac:dyDescent="0.2">
      <c r="A265" s="61" t="s">
        <v>561</v>
      </c>
      <c r="B265" s="61">
        <v>54</v>
      </c>
      <c r="C265" s="61" t="s">
        <v>562</v>
      </c>
      <c r="D265" s="61" t="s">
        <v>563</v>
      </c>
      <c r="F265" s="61">
        <v>0.83899999999999997</v>
      </c>
      <c r="G265" s="61">
        <v>4</v>
      </c>
      <c r="J265" s="61">
        <v>3042</v>
      </c>
      <c r="K265" s="61">
        <v>-15.013</v>
      </c>
      <c r="L265" s="61">
        <v>47.478308800000001</v>
      </c>
      <c r="M265" s="61">
        <v>72.832999999999998</v>
      </c>
      <c r="R265" s="61">
        <v>71.703000000000003</v>
      </c>
      <c r="S265" s="61" t="s">
        <v>306</v>
      </c>
      <c r="T265" s="61" t="s">
        <v>270</v>
      </c>
      <c r="U265" s="61" t="s">
        <v>271</v>
      </c>
      <c r="V265" s="61">
        <v>1.08924</v>
      </c>
      <c r="X265" s="61">
        <v>1.1492419</v>
      </c>
    </row>
    <row r="266" spans="1:25" x14ac:dyDescent="0.2">
      <c r="A266" s="61" t="s">
        <v>561</v>
      </c>
      <c r="B266" s="61">
        <v>54</v>
      </c>
      <c r="C266" s="61" t="s">
        <v>562</v>
      </c>
      <c r="D266" s="61" t="s">
        <v>563</v>
      </c>
      <c r="F266" s="61">
        <v>0.83899999999999997</v>
      </c>
      <c r="G266" s="61">
        <v>5</v>
      </c>
      <c r="J266" s="61">
        <v>4172</v>
      </c>
      <c r="K266" s="61">
        <v>0</v>
      </c>
      <c r="L266" s="61">
        <v>53.577047</v>
      </c>
      <c r="M266" s="61">
        <v>82.188999999999993</v>
      </c>
      <c r="R266" s="61">
        <v>80.905000000000001</v>
      </c>
      <c r="S266" s="61" t="s">
        <v>236</v>
      </c>
      <c r="T266" s="61" t="s">
        <v>189</v>
      </c>
      <c r="U266" s="61" t="s">
        <v>259</v>
      </c>
      <c r="V266" s="61">
        <v>1.1056589999999999</v>
      </c>
      <c r="X266" s="61">
        <v>1.1651068</v>
      </c>
    </row>
    <row r="267" spans="1:25" x14ac:dyDescent="0.2">
      <c r="A267" s="61" t="s">
        <v>568</v>
      </c>
      <c r="B267" s="61">
        <v>55</v>
      </c>
      <c r="C267" s="61" t="s">
        <v>569</v>
      </c>
      <c r="D267" s="61" t="s">
        <v>570</v>
      </c>
      <c r="F267" s="61">
        <v>0.77200000000000002</v>
      </c>
      <c r="G267" s="61">
        <v>1</v>
      </c>
      <c r="H267" s="61">
        <v>3914</v>
      </c>
      <c r="I267" s="61">
        <v>-1.2E-2</v>
      </c>
      <c r="L267" s="61">
        <v>11.2722604</v>
      </c>
      <c r="M267" s="61">
        <v>77.239000000000004</v>
      </c>
      <c r="N267" s="61">
        <v>76.650000000000006</v>
      </c>
      <c r="O267" s="61" t="s">
        <v>474</v>
      </c>
      <c r="P267" s="61" t="s">
        <v>185</v>
      </c>
      <c r="Q267" s="61" t="s">
        <v>571</v>
      </c>
      <c r="W267" s="61">
        <v>0.36646800000000002</v>
      </c>
      <c r="Y267" s="61">
        <v>0.7195899</v>
      </c>
    </row>
    <row r="268" spans="1:25" x14ac:dyDescent="0.2">
      <c r="A268" s="61" t="s">
        <v>568</v>
      </c>
      <c r="B268" s="61">
        <v>55</v>
      </c>
      <c r="C268" s="61" t="s">
        <v>569</v>
      </c>
      <c r="D268" s="61" t="s">
        <v>570</v>
      </c>
      <c r="F268" s="61">
        <v>0.77200000000000002</v>
      </c>
      <c r="G268" s="61">
        <v>2</v>
      </c>
      <c r="H268" s="61">
        <v>3912</v>
      </c>
      <c r="I268" s="61">
        <v>0</v>
      </c>
      <c r="L268" s="61">
        <v>11.2720415</v>
      </c>
      <c r="M268" s="61">
        <v>77.236999999999995</v>
      </c>
      <c r="N268" s="61">
        <v>76.649000000000001</v>
      </c>
      <c r="O268" s="61" t="s">
        <v>542</v>
      </c>
      <c r="P268" s="61" t="s">
        <v>523</v>
      </c>
      <c r="Q268" s="61" t="s">
        <v>572</v>
      </c>
      <c r="W268" s="61">
        <v>0.36647200000000002</v>
      </c>
      <c r="Y268" s="61">
        <v>0.71959870000000004</v>
      </c>
    </row>
    <row r="269" spans="1:25" x14ac:dyDescent="0.2">
      <c r="A269" s="61" t="s">
        <v>568</v>
      </c>
      <c r="B269" s="61">
        <v>55</v>
      </c>
      <c r="C269" s="61" t="s">
        <v>569</v>
      </c>
      <c r="D269" s="61" t="s">
        <v>570</v>
      </c>
      <c r="F269" s="61">
        <v>0.77200000000000002</v>
      </c>
      <c r="G269" s="61">
        <v>3</v>
      </c>
      <c r="H269" s="61">
        <v>3055</v>
      </c>
      <c r="I269" s="61">
        <v>13.89</v>
      </c>
      <c r="L269" s="61">
        <v>9.7846148999999993</v>
      </c>
      <c r="M269" s="61">
        <v>67.045000000000002</v>
      </c>
      <c r="N269" s="61">
        <v>66.525000000000006</v>
      </c>
      <c r="O269" s="61" t="s">
        <v>566</v>
      </c>
      <c r="P269" s="61" t="s">
        <v>567</v>
      </c>
      <c r="Q269" s="61" t="s">
        <v>573</v>
      </c>
      <c r="W269" s="61">
        <v>0.37154300000000001</v>
      </c>
      <c r="Y269" s="61">
        <v>0.72959390000000002</v>
      </c>
    </row>
    <row r="270" spans="1:25" x14ac:dyDescent="0.2">
      <c r="A270" s="61" t="s">
        <v>568</v>
      </c>
      <c r="B270" s="61">
        <v>55</v>
      </c>
      <c r="C270" s="61" t="s">
        <v>569</v>
      </c>
      <c r="D270" s="61" t="s">
        <v>570</v>
      </c>
      <c r="F270" s="61">
        <v>0.77200000000000002</v>
      </c>
      <c r="G270" s="61">
        <v>4</v>
      </c>
      <c r="J270" s="61">
        <v>2893</v>
      </c>
      <c r="K270" s="61">
        <v>-16.029</v>
      </c>
      <c r="L270" s="61">
        <v>48.967211399999997</v>
      </c>
      <c r="M270" s="61">
        <v>69.119</v>
      </c>
      <c r="R270" s="61">
        <v>68.046999999999997</v>
      </c>
      <c r="S270" s="61" t="s">
        <v>306</v>
      </c>
      <c r="T270" s="61" t="s">
        <v>270</v>
      </c>
      <c r="U270" s="61" t="s">
        <v>245</v>
      </c>
      <c r="V270" s="61">
        <v>1.0881289999999999</v>
      </c>
      <c r="X270" s="61">
        <v>1.1480522</v>
      </c>
    </row>
    <row r="271" spans="1:25" x14ac:dyDescent="0.2">
      <c r="A271" s="61" t="s">
        <v>568</v>
      </c>
      <c r="B271" s="61">
        <v>55</v>
      </c>
      <c r="C271" s="61" t="s">
        <v>569</v>
      </c>
      <c r="D271" s="61" t="s">
        <v>570</v>
      </c>
      <c r="F271" s="61">
        <v>0.77200000000000002</v>
      </c>
      <c r="G271" s="61">
        <v>5</v>
      </c>
      <c r="J271" s="61">
        <v>4172</v>
      </c>
      <c r="K271" s="61">
        <v>0</v>
      </c>
      <c r="L271" s="61">
        <v>58.199412600000002</v>
      </c>
      <c r="M271" s="61">
        <v>82.15</v>
      </c>
      <c r="R271" s="61">
        <v>80.867000000000004</v>
      </c>
      <c r="S271" s="61" t="s">
        <v>257</v>
      </c>
      <c r="T271" s="61" t="s">
        <v>431</v>
      </c>
      <c r="U271" s="61" t="s">
        <v>432</v>
      </c>
      <c r="V271" s="61">
        <v>1.1056589999999999</v>
      </c>
      <c r="X271" s="61">
        <v>1.1650178</v>
      </c>
    </row>
    <row r="272" spans="1:25" x14ac:dyDescent="0.2">
      <c r="A272" s="61" t="s">
        <v>574</v>
      </c>
      <c r="B272" s="61">
        <v>56</v>
      </c>
      <c r="C272" s="61" t="s">
        <v>575</v>
      </c>
      <c r="D272" s="61" t="s">
        <v>576</v>
      </c>
      <c r="F272" s="61">
        <v>0.751</v>
      </c>
      <c r="G272" s="61">
        <v>1</v>
      </c>
      <c r="H272" s="61">
        <v>3911</v>
      </c>
      <c r="I272" s="61">
        <v>2E-3</v>
      </c>
      <c r="L272" s="61">
        <v>11.5872753</v>
      </c>
      <c r="M272" s="61">
        <v>77.236999999999995</v>
      </c>
      <c r="N272" s="61">
        <v>76.649000000000001</v>
      </c>
      <c r="O272" s="61" t="s">
        <v>504</v>
      </c>
      <c r="P272" s="61" t="s">
        <v>456</v>
      </c>
      <c r="Q272" s="61" t="s">
        <v>577</v>
      </c>
      <c r="W272" s="61">
        <v>0.36647299999999999</v>
      </c>
      <c r="Y272" s="61">
        <v>0.71967760000000003</v>
      </c>
    </row>
    <row r="273" spans="1:25" x14ac:dyDescent="0.2">
      <c r="A273" s="61" t="s">
        <v>574</v>
      </c>
      <c r="B273" s="61">
        <v>56</v>
      </c>
      <c r="C273" s="61" t="s">
        <v>575</v>
      </c>
      <c r="D273" s="61" t="s">
        <v>576</v>
      </c>
      <c r="F273" s="61">
        <v>0.751</v>
      </c>
      <c r="G273" s="61">
        <v>2</v>
      </c>
      <c r="H273" s="61">
        <v>3911</v>
      </c>
      <c r="I273" s="61">
        <v>0</v>
      </c>
      <c r="L273" s="61">
        <v>11.576117699999999</v>
      </c>
      <c r="M273" s="61">
        <v>77.162999999999997</v>
      </c>
      <c r="N273" s="61">
        <v>76.575000000000003</v>
      </c>
      <c r="O273" s="61" t="s">
        <v>548</v>
      </c>
      <c r="P273" s="61" t="s">
        <v>530</v>
      </c>
      <c r="Q273" s="61" t="s">
        <v>572</v>
      </c>
      <c r="W273" s="61">
        <v>0.36647200000000002</v>
      </c>
      <c r="Y273" s="61">
        <v>0.71967590000000004</v>
      </c>
    </row>
    <row r="274" spans="1:25" x14ac:dyDescent="0.2">
      <c r="A274" s="61" t="s">
        <v>574</v>
      </c>
      <c r="B274" s="61">
        <v>56</v>
      </c>
      <c r="C274" s="61" t="s">
        <v>575</v>
      </c>
      <c r="D274" s="61" t="s">
        <v>576</v>
      </c>
      <c r="F274" s="61">
        <v>0.751</v>
      </c>
      <c r="G274" s="61">
        <v>3</v>
      </c>
      <c r="H274" s="61">
        <v>3065</v>
      </c>
      <c r="I274" s="61">
        <v>13.459</v>
      </c>
      <c r="L274" s="61">
        <v>10.1049978</v>
      </c>
      <c r="M274" s="61">
        <v>67.356999999999999</v>
      </c>
      <c r="N274" s="61">
        <v>66.834000000000003</v>
      </c>
      <c r="O274" s="61" t="s">
        <v>578</v>
      </c>
      <c r="P274" s="61" t="s">
        <v>579</v>
      </c>
      <c r="Q274" s="61" t="s">
        <v>580</v>
      </c>
      <c r="W274" s="61">
        <v>0.37138599999999999</v>
      </c>
      <c r="Y274" s="61">
        <v>0.72936199999999995</v>
      </c>
    </row>
    <row r="275" spans="1:25" x14ac:dyDescent="0.2">
      <c r="A275" s="61" t="s">
        <v>574</v>
      </c>
      <c r="B275" s="61">
        <v>56</v>
      </c>
      <c r="C275" s="61" t="s">
        <v>575</v>
      </c>
      <c r="D275" s="61" t="s">
        <v>576</v>
      </c>
      <c r="F275" s="61">
        <v>0.751</v>
      </c>
      <c r="G275" s="61">
        <v>4</v>
      </c>
      <c r="J275" s="61">
        <v>2639</v>
      </c>
      <c r="K275" s="61">
        <v>-14.786</v>
      </c>
      <c r="L275" s="61">
        <v>45.762442399999998</v>
      </c>
      <c r="M275" s="61">
        <v>62.838000000000001</v>
      </c>
      <c r="R275" s="61">
        <v>61.863</v>
      </c>
      <c r="S275" s="61" t="s">
        <v>306</v>
      </c>
      <c r="T275" s="61" t="s">
        <v>270</v>
      </c>
      <c r="U275" s="61" t="s">
        <v>271</v>
      </c>
      <c r="V275" s="61">
        <v>1.0894889999999999</v>
      </c>
      <c r="X275" s="61">
        <v>1.149438</v>
      </c>
    </row>
    <row r="276" spans="1:25" x14ac:dyDescent="0.2">
      <c r="A276" s="61" t="s">
        <v>574</v>
      </c>
      <c r="B276" s="61">
        <v>56</v>
      </c>
      <c r="C276" s="61" t="s">
        <v>575</v>
      </c>
      <c r="D276" s="61" t="s">
        <v>576</v>
      </c>
      <c r="F276" s="61">
        <v>0.751</v>
      </c>
      <c r="G276" s="61">
        <v>5</v>
      </c>
      <c r="J276" s="61">
        <v>4168</v>
      </c>
      <c r="K276" s="61">
        <v>0</v>
      </c>
      <c r="L276" s="61">
        <v>59.866401699999997</v>
      </c>
      <c r="M276" s="61">
        <v>82.203999999999994</v>
      </c>
      <c r="R276" s="61">
        <v>80.92</v>
      </c>
      <c r="S276" s="61" t="s">
        <v>386</v>
      </c>
      <c r="T276" s="61" t="s">
        <v>477</v>
      </c>
      <c r="U276" s="61" t="s">
        <v>492</v>
      </c>
      <c r="V276" s="61">
        <v>1.1056589999999999</v>
      </c>
      <c r="X276" s="61">
        <v>1.1650453000000001</v>
      </c>
    </row>
    <row r="277" spans="1:25" x14ac:dyDescent="0.2">
      <c r="A277" s="61" t="s">
        <v>581</v>
      </c>
      <c r="B277" s="61">
        <v>57</v>
      </c>
      <c r="C277" s="61" t="s">
        <v>582</v>
      </c>
      <c r="D277" s="61" t="s">
        <v>583</v>
      </c>
      <c r="F277" s="61">
        <v>0.80600000000000005</v>
      </c>
      <c r="G277" s="61">
        <v>1</v>
      </c>
      <c r="H277" s="61">
        <v>3912</v>
      </c>
      <c r="I277" s="61">
        <v>7.0000000000000001E-3</v>
      </c>
      <c r="L277" s="61">
        <v>10.790078100000001</v>
      </c>
      <c r="M277" s="61">
        <v>77.191000000000003</v>
      </c>
      <c r="N277" s="61">
        <v>76.602999999999994</v>
      </c>
      <c r="O277" s="61" t="s">
        <v>542</v>
      </c>
      <c r="P277" s="61" t="s">
        <v>475</v>
      </c>
      <c r="Q277" s="61" t="s">
        <v>584</v>
      </c>
      <c r="W277" s="61">
        <v>0.36647400000000002</v>
      </c>
      <c r="Y277" s="61">
        <v>0.71961189999999997</v>
      </c>
    </row>
    <row r="278" spans="1:25" x14ac:dyDescent="0.2">
      <c r="A278" s="61" t="s">
        <v>581</v>
      </c>
      <c r="B278" s="61">
        <v>57</v>
      </c>
      <c r="C278" s="61" t="s">
        <v>582</v>
      </c>
      <c r="D278" s="61" t="s">
        <v>583</v>
      </c>
      <c r="F278" s="61">
        <v>0.80600000000000005</v>
      </c>
      <c r="G278" s="61">
        <v>2</v>
      </c>
      <c r="H278" s="61">
        <v>3913</v>
      </c>
      <c r="I278" s="61">
        <v>0</v>
      </c>
      <c r="L278" s="61">
        <v>10.7911775</v>
      </c>
      <c r="M278" s="61">
        <v>77.198999999999998</v>
      </c>
      <c r="N278" s="61">
        <v>76.611000000000004</v>
      </c>
      <c r="O278" s="61" t="s">
        <v>578</v>
      </c>
      <c r="P278" s="61" t="s">
        <v>567</v>
      </c>
      <c r="Q278" s="61" t="s">
        <v>585</v>
      </c>
      <c r="W278" s="61">
        <v>0.36647200000000002</v>
      </c>
      <c r="Y278" s="61">
        <v>0.71960710000000006</v>
      </c>
    </row>
    <row r="279" spans="1:25" x14ac:dyDescent="0.2">
      <c r="A279" s="61" t="s">
        <v>581</v>
      </c>
      <c r="B279" s="61">
        <v>57</v>
      </c>
      <c r="C279" s="61" t="s">
        <v>582</v>
      </c>
      <c r="D279" s="61" t="s">
        <v>583</v>
      </c>
      <c r="F279" s="61">
        <v>0.80600000000000005</v>
      </c>
      <c r="G279" s="61">
        <v>3</v>
      </c>
      <c r="H279" s="61">
        <v>3857</v>
      </c>
      <c r="I279" s="61">
        <v>15.349</v>
      </c>
      <c r="L279" s="61">
        <v>11.9181303</v>
      </c>
      <c r="M279" s="61">
        <v>85.260999999999996</v>
      </c>
      <c r="N279" s="61">
        <v>84.596999999999994</v>
      </c>
      <c r="O279" s="61" t="s">
        <v>151</v>
      </c>
      <c r="P279" s="61" t="s">
        <v>586</v>
      </c>
      <c r="Q279" s="61" t="s">
        <v>587</v>
      </c>
      <c r="W279" s="61">
        <v>0.37207600000000002</v>
      </c>
      <c r="Y279" s="61">
        <v>0.73065219999999997</v>
      </c>
    </row>
    <row r="280" spans="1:25" x14ac:dyDescent="0.2">
      <c r="A280" s="61" t="s">
        <v>581</v>
      </c>
      <c r="B280" s="61">
        <v>57</v>
      </c>
      <c r="C280" s="61" t="s">
        <v>582</v>
      </c>
      <c r="D280" s="61" t="s">
        <v>583</v>
      </c>
      <c r="F280" s="61">
        <v>0.80600000000000005</v>
      </c>
      <c r="G280" s="61">
        <v>4</v>
      </c>
      <c r="J280" s="61">
        <v>2938</v>
      </c>
      <c r="K280" s="61">
        <v>-16.283999999999999</v>
      </c>
      <c r="L280" s="61">
        <v>48.0160129</v>
      </c>
      <c r="M280" s="61">
        <v>70.760999999999996</v>
      </c>
      <c r="R280" s="61">
        <v>69.664000000000001</v>
      </c>
      <c r="S280" s="61" t="s">
        <v>306</v>
      </c>
      <c r="T280" s="61" t="s">
        <v>270</v>
      </c>
      <c r="U280" s="61" t="s">
        <v>271</v>
      </c>
      <c r="V280" s="61">
        <v>1.0878490000000001</v>
      </c>
      <c r="X280" s="61">
        <v>1.1477215000000001</v>
      </c>
    </row>
    <row r="281" spans="1:25" x14ac:dyDescent="0.2">
      <c r="A281" s="61" t="s">
        <v>581</v>
      </c>
      <c r="B281" s="61">
        <v>57</v>
      </c>
      <c r="C281" s="61" t="s">
        <v>582</v>
      </c>
      <c r="D281" s="61" t="s">
        <v>583</v>
      </c>
      <c r="F281" s="61">
        <v>0.80600000000000005</v>
      </c>
      <c r="G281" s="61">
        <v>5</v>
      </c>
      <c r="J281" s="61">
        <v>4168</v>
      </c>
      <c r="K281" s="61">
        <v>0</v>
      </c>
      <c r="L281" s="61">
        <v>55.7475661</v>
      </c>
      <c r="M281" s="61">
        <v>82.155000000000001</v>
      </c>
      <c r="R281" s="61">
        <v>80.872</v>
      </c>
      <c r="S281" s="61" t="s">
        <v>257</v>
      </c>
      <c r="T281" s="61" t="s">
        <v>431</v>
      </c>
      <c r="U281" s="61" t="s">
        <v>432</v>
      </c>
      <c r="V281" s="61">
        <v>1.1056589999999999</v>
      </c>
      <c r="X281" s="61">
        <v>1.1649668</v>
      </c>
    </row>
    <row r="282" spans="1:25" x14ac:dyDescent="0.2">
      <c r="A282" s="61" t="s">
        <v>588</v>
      </c>
      <c r="B282" s="61">
        <v>58</v>
      </c>
      <c r="C282" s="61" t="s">
        <v>589</v>
      </c>
      <c r="D282" s="61" t="s">
        <v>590</v>
      </c>
      <c r="F282" s="61">
        <v>0.80800000000000005</v>
      </c>
      <c r="G282" s="61">
        <v>1</v>
      </c>
      <c r="H282" s="61">
        <v>3909</v>
      </c>
      <c r="I282" s="61">
        <v>1.2999999999999999E-2</v>
      </c>
      <c r="L282" s="61">
        <v>10.7498413</v>
      </c>
      <c r="M282" s="61">
        <v>77.093999999999994</v>
      </c>
      <c r="N282" s="61">
        <v>76.506</v>
      </c>
      <c r="O282" s="61" t="s">
        <v>542</v>
      </c>
      <c r="P282" s="61" t="s">
        <v>475</v>
      </c>
      <c r="Q282" s="61" t="s">
        <v>591</v>
      </c>
      <c r="W282" s="61">
        <v>0.366477</v>
      </c>
      <c r="Y282" s="61">
        <v>0.71961370000000002</v>
      </c>
    </row>
    <row r="283" spans="1:25" x14ac:dyDescent="0.2">
      <c r="A283" s="61" t="s">
        <v>588</v>
      </c>
      <c r="B283" s="61">
        <v>58</v>
      </c>
      <c r="C283" s="61" t="s">
        <v>589</v>
      </c>
      <c r="D283" s="61" t="s">
        <v>590</v>
      </c>
      <c r="F283" s="61">
        <v>0.80800000000000005</v>
      </c>
      <c r="G283" s="61">
        <v>2</v>
      </c>
      <c r="H283" s="61">
        <v>3911</v>
      </c>
      <c r="I283" s="61">
        <v>0</v>
      </c>
      <c r="L283" s="61">
        <v>10.7507033</v>
      </c>
      <c r="M283" s="61">
        <v>77.099999999999994</v>
      </c>
      <c r="N283" s="61">
        <v>76.513000000000005</v>
      </c>
      <c r="O283" s="61" t="s">
        <v>154</v>
      </c>
      <c r="P283" s="61" t="s">
        <v>567</v>
      </c>
      <c r="Q283" s="61" t="s">
        <v>592</v>
      </c>
      <c r="W283" s="61">
        <v>0.36647200000000002</v>
      </c>
      <c r="Y283" s="61">
        <v>0.71960429999999997</v>
      </c>
    </row>
    <row r="284" spans="1:25" x14ac:dyDescent="0.2">
      <c r="A284" s="61" t="s">
        <v>588</v>
      </c>
      <c r="B284" s="61">
        <v>58</v>
      </c>
      <c r="C284" s="61" t="s">
        <v>589</v>
      </c>
      <c r="D284" s="61" t="s">
        <v>590</v>
      </c>
      <c r="F284" s="61">
        <v>0.80800000000000005</v>
      </c>
      <c r="G284" s="61">
        <v>3</v>
      </c>
      <c r="H284" s="61">
        <v>4293</v>
      </c>
      <c r="I284" s="61">
        <v>15.26</v>
      </c>
      <c r="L284" s="61">
        <v>13.152461600000001</v>
      </c>
      <c r="M284" s="61">
        <v>94.323999999999998</v>
      </c>
      <c r="N284" s="61">
        <v>93.588999999999999</v>
      </c>
      <c r="O284" s="61" t="s">
        <v>593</v>
      </c>
      <c r="P284" s="61" t="s">
        <v>586</v>
      </c>
      <c r="Q284" s="61" t="s">
        <v>594</v>
      </c>
      <c r="W284" s="61">
        <v>0.37204399999999999</v>
      </c>
      <c r="Y284" s="61">
        <v>0.73058579999999995</v>
      </c>
    </row>
    <row r="285" spans="1:25" x14ac:dyDescent="0.2">
      <c r="A285" s="61" t="s">
        <v>588</v>
      </c>
      <c r="B285" s="61">
        <v>58</v>
      </c>
      <c r="C285" s="61" t="s">
        <v>589</v>
      </c>
      <c r="D285" s="61" t="s">
        <v>590</v>
      </c>
      <c r="F285" s="61">
        <v>0.80800000000000005</v>
      </c>
      <c r="G285" s="61">
        <v>4</v>
      </c>
      <c r="J285" s="61">
        <v>2936</v>
      </c>
      <c r="K285" s="61">
        <v>-16.077999999999999</v>
      </c>
      <c r="L285" s="61">
        <v>47.547431799999998</v>
      </c>
      <c r="M285" s="61">
        <v>70.244</v>
      </c>
      <c r="R285" s="61">
        <v>69.156000000000006</v>
      </c>
      <c r="S285" s="61" t="s">
        <v>306</v>
      </c>
      <c r="T285" s="61" t="s">
        <v>270</v>
      </c>
      <c r="U285" s="61" t="s">
        <v>271</v>
      </c>
      <c r="V285" s="61">
        <v>1.0880749999999999</v>
      </c>
      <c r="X285" s="61">
        <v>1.1478775000000001</v>
      </c>
    </row>
    <row r="286" spans="1:25" x14ac:dyDescent="0.2">
      <c r="A286" s="61" t="s">
        <v>588</v>
      </c>
      <c r="B286" s="61">
        <v>58</v>
      </c>
      <c r="C286" s="61" t="s">
        <v>589</v>
      </c>
      <c r="D286" s="61" t="s">
        <v>590</v>
      </c>
      <c r="F286" s="61">
        <v>0.80800000000000005</v>
      </c>
      <c r="G286" s="61">
        <v>5</v>
      </c>
      <c r="J286" s="61">
        <v>4166</v>
      </c>
      <c r="K286" s="61">
        <v>0</v>
      </c>
      <c r="L286" s="61">
        <v>55.530685099999999</v>
      </c>
      <c r="M286" s="61">
        <v>82.037999999999997</v>
      </c>
      <c r="R286" s="61">
        <v>80.757000000000005</v>
      </c>
      <c r="S286" s="61" t="s">
        <v>257</v>
      </c>
      <c r="T286" s="61" t="s">
        <v>431</v>
      </c>
      <c r="U286" s="61" t="s">
        <v>259</v>
      </c>
      <c r="V286" s="61">
        <v>1.1056589999999999</v>
      </c>
      <c r="X286" s="61">
        <v>1.1648962</v>
      </c>
    </row>
    <row r="287" spans="1:25" x14ac:dyDescent="0.2">
      <c r="A287" s="61" t="s">
        <v>595</v>
      </c>
      <c r="B287" s="61">
        <v>59</v>
      </c>
      <c r="C287" s="61" t="s">
        <v>596</v>
      </c>
      <c r="D287" s="61" t="s">
        <v>597</v>
      </c>
      <c r="F287" s="61">
        <v>0.81599999999999995</v>
      </c>
      <c r="G287" s="61">
        <v>1</v>
      </c>
      <c r="H287" s="61">
        <v>3909</v>
      </c>
      <c r="I287" s="61">
        <v>-1.7999999999999999E-2</v>
      </c>
      <c r="L287" s="61">
        <v>10.6507998</v>
      </c>
      <c r="M287" s="61">
        <v>77.14</v>
      </c>
      <c r="N287" s="61">
        <v>76.552000000000007</v>
      </c>
      <c r="O287" s="61" t="s">
        <v>566</v>
      </c>
      <c r="P287" s="61" t="s">
        <v>174</v>
      </c>
      <c r="Q287" s="61" t="s">
        <v>598</v>
      </c>
      <c r="W287" s="61">
        <v>0.36646499999999999</v>
      </c>
      <c r="Y287" s="61">
        <v>0.71946390000000005</v>
      </c>
    </row>
    <row r="288" spans="1:25" x14ac:dyDescent="0.2">
      <c r="A288" s="61" t="s">
        <v>595</v>
      </c>
      <c r="B288" s="61">
        <v>59</v>
      </c>
      <c r="C288" s="61" t="s">
        <v>596</v>
      </c>
      <c r="D288" s="61" t="s">
        <v>597</v>
      </c>
      <c r="F288" s="61">
        <v>0.81599999999999995</v>
      </c>
      <c r="G288" s="61">
        <v>2</v>
      </c>
      <c r="H288" s="61">
        <v>3907</v>
      </c>
      <c r="I288" s="61">
        <v>0</v>
      </c>
      <c r="L288" s="61">
        <v>10.6438507</v>
      </c>
      <c r="M288" s="61">
        <v>77.088999999999999</v>
      </c>
      <c r="N288" s="61">
        <v>76.501999999999995</v>
      </c>
      <c r="O288" s="61" t="s">
        <v>593</v>
      </c>
      <c r="P288" s="61" t="s">
        <v>599</v>
      </c>
      <c r="Q288" s="61" t="s">
        <v>600</v>
      </c>
      <c r="W288" s="61">
        <v>0.36647200000000002</v>
      </c>
      <c r="Y288" s="61">
        <v>0.71947689999999997</v>
      </c>
    </row>
    <row r="289" spans="1:25" x14ac:dyDescent="0.2">
      <c r="A289" s="61" t="s">
        <v>595</v>
      </c>
      <c r="B289" s="61">
        <v>59</v>
      </c>
      <c r="C289" s="61" t="s">
        <v>596</v>
      </c>
      <c r="D289" s="61" t="s">
        <v>597</v>
      </c>
      <c r="F289" s="61">
        <v>0.81599999999999995</v>
      </c>
      <c r="G289" s="61">
        <v>3</v>
      </c>
      <c r="H289" s="61">
        <v>3929</v>
      </c>
      <c r="I289" s="61">
        <v>13.464</v>
      </c>
      <c r="L289" s="61">
        <v>11.9047289</v>
      </c>
      <c r="M289" s="61">
        <v>86.221999999999994</v>
      </c>
      <c r="N289" s="61">
        <v>85.551000000000002</v>
      </c>
      <c r="O289" s="61" t="s">
        <v>601</v>
      </c>
      <c r="P289" s="61" t="s">
        <v>602</v>
      </c>
      <c r="Q289" s="61" t="s">
        <v>461</v>
      </c>
      <c r="W289" s="61">
        <v>0.371388</v>
      </c>
      <c r="Y289" s="61">
        <v>0.72916380000000003</v>
      </c>
    </row>
    <row r="290" spans="1:25" x14ac:dyDescent="0.2">
      <c r="A290" s="61" t="s">
        <v>595</v>
      </c>
      <c r="B290" s="61">
        <v>59</v>
      </c>
      <c r="C290" s="61" t="s">
        <v>596</v>
      </c>
      <c r="D290" s="61" t="s">
        <v>597</v>
      </c>
      <c r="F290" s="61">
        <v>0.81599999999999995</v>
      </c>
      <c r="G290" s="61">
        <v>4</v>
      </c>
      <c r="J290" s="61">
        <v>2597</v>
      </c>
      <c r="K290" s="61">
        <v>-13.468999999999999</v>
      </c>
      <c r="L290" s="61">
        <v>41.423517500000003</v>
      </c>
      <c r="M290" s="61">
        <v>61.802999999999997</v>
      </c>
      <c r="R290" s="61">
        <v>60.843000000000004</v>
      </c>
      <c r="S290" s="61" t="s">
        <v>306</v>
      </c>
      <c r="T290" s="61" t="s">
        <v>315</v>
      </c>
      <c r="U290" s="61" t="s">
        <v>271</v>
      </c>
      <c r="V290" s="61">
        <v>1.090929</v>
      </c>
      <c r="X290" s="61">
        <v>1.1508088999999999</v>
      </c>
    </row>
    <row r="291" spans="1:25" x14ac:dyDescent="0.2">
      <c r="A291" s="61" t="s">
        <v>595</v>
      </c>
      <c r="B291" s="61">
        <v>59</v>
      </c>
      <c r="C291" s="61" t="s">
        <v>596</v>
      </c>
      <c r="D291" s="61" t="s">
        <v>597</v>
      </c>
      <c r="F291" s="61">
        <v>0.81599999999999995</v>
      </c>
      <c r="G291" s="61">
        <v>5</v>
      </c>
      <c r="J291" s="61">
        <v>4162</v>
      </c>
      <c r="K291" s="61">
        <v>0</v>
      </c>
      <c r="L291" s="61">
        <v>54.886684500000001</v>
      </c>
      <c r="M291" s="61">
        <v>81.89</v>
      </c>
      <c r="R291" s="61">
        <v>80.611000000000004</v>
      </c>
      <c r="S291" s="61" t="s">
        <v>386</v>
      </c>
      <c r="T291" s="61" t="s">
        <v>477</v>
      </c>
      <c r="U291" s="61" t="s">
        <v>247</v>
      </c>
      <c r="V291" s="61">
        <v>1.1056589999999999</v>
      </c>
      <c r="X291" s="61">
        <v>1.1649830999999999</v>
      </c>
    </row>
    <row r="292" spans="1:25" x14ac:dyDescent="0.2">
      <c r="A292" s="61" t="s">
        <v>603</v>
      </c>
      <c r="B292" s="61">
        <v>60</v>
      </c>
      <c r="C292" s="61" t="s">
        <v>604</v>
      </c>
      <c r="D292" s="61" t="s">
        <v>605</v>
      </c>
      <c r="F292" s="61">
        <v>0.79800000000000004</v>
      </c>
      <c r="G292" s="61">
        <v>1</v>
      </c>
      <c r="H292" s="61">
        <v>3907</v>
      </c>
      <c r="I292" s="61">
        <v>-7.8E-2</v>
      </c>
      <c r="L292" s="61">
        <v>10.8820655</v>
      </c>
      <c r="M292" s="61">
        <v>77.075999999999993</v>
      </c>
      <c r="N292" s="61">
        <v>76.489000000000004</v>
      </c>
      <c r="O292" s="61" t="s">
        <v>578</v>
      </c>
      <c r="P292" s="61" t="s">
        <v>530</v>
      </c>
      <c r="Q292" s="61" t="s">
        <v>606</v>
      </c>
      <c r="W292" s="61">
        <v>0.36644300000000002</v>
      </c>
      <c r="Y292" s="61">
        <v>0.71970540000000005</v>
      </c>
    </row>
    <row r="293" spans="1:25" x14ac:dyDescent="0.2">
      <c r="A293" s="61" t="s">
        <v>603</v>
      </c>
      <c r="B293" s="61">
        <v>60</v>
      </c>
      <c r="C293" s="61" t="s">
        <v>604</v>
      </c>
      <c r="D293" s="61" t="s">
        <v>605</v>
      </c>
      <c r="F293" s="61">
        <v>0.79800000000000004</v>
      </c>
      <c r="G293" s="61">
        <v>2</v>
      </c>
      <c r="H293" s="61">
        <v>3907</v>
      </c>
      <c r="I293" s="61">
        <v>0</v>
      </c>
      <c r="L293" s="61">
        <v>10.874612600000001</v>
      </c>
      <c r="M293" s="61">
        <v>77.022999999999996</v>
      </c>
      <c r="N293" s="61">
        <v>76.436999999999998</v>
      </c>
      <c r="O293" s="61" t="s">
        <v>607</v>
      </c>
      <c r="P293" s="61" t="s">
        <v>586</v>
      </c>
      <c r="Q293" s="61" t="s">
        <v>608</v>
      </c>
      <c r="W293" s="61">
        <v>0.36647200000000002</v>
      </c>
      <c r="Y293" s="61">
        <v>0.71976189999999995</v>
      </c>
    </row>
    <row r="294" spans="1:25" x14ac:dyDescent="0.2">
      <c r="A294" s="61" t="s">
        <v>603</v>
      </c>
      <c r="B294" s="61">
        <v>60</v>
      </c>
      <c r="C294" s="61" t="s">
        <v>604</v>
      </c>
      <c r="D294" s="61" t="s">
        <v>605</v>
      </c>
      <c r="F294" s="61">
        <v>0.79800000000000004</v>
      </c>
      <c r="G294" s="61">
        <v>3</v>
      </c>
      <c r="H294" s="61">
        <v>3626</v>
      </c>
      <c r="I294" s="61">
        <v>13.252000000000001</v>
      </c>
      <c r="L294" s="61">
        <v>11.221577099999999</v>
      </c>
      <c r="M294" s="61">
        <v>79.480999999999995</v>
      </c>
      <c r="N294" s="61">
        <v>78.863</v>
      </c>
      <c r="O294" s="61" t="s">
        <v>609</v>
      </c>
      <c r="P294" s="61" t="s">
        <v>610</v>
      </c>
      <c r="Q294" s="61" t="s">
        <v>611</v>
      </c>
      <c r="W294" s="61">
        <v>0.371311</v>
      </c>
      <c r="Y294" s="61">
        <v>0.72930050000000002</v>
      </c>
    </row>
    <row r="295" spans="1:25" x14ac:dyDescent="0.2">
      <c r="A295" s="61" t="s">
        <v>603</v>
      </c>
      <c r="B295" s="61">
        <v>60</v>
      </c>
      <c r="C295" s="61" t="s">
        <v>604</v>
      </c>
      <c r="D295" s="61" t="s">
        <v>605</v>
      </c>
      <c r="F295" s="61">
        <v>0.79800000000000004</v>
      </c>
      <c r="G295" s="61">
        <v>4</v>
      </c>
      <c r="J295" s="61">
        <v>2928</v>
      </c>
      <c r="K295" s="61">
        <v>-15.116</v>
      </c>
      <c r="L295" s="61">
        <v>47.927587500000001</v>
      </c>
      <c r="M295" s="61">
        <v>69.930000000000007</v>
      </c>
      <c r="R295" s="61">
        <v>68.844999999999999</v>
      </c>
      <c r="S295" s="61" t="s">
        <v>306</v>
      </c>
      <c r="T295" s="61" t="s">
        <v>270</v>
      </c>
      <c r="U295" s="61" t="s">
        <v>271</v>
      </c>
      <c r="V295" s="61">
        <v>1.089127</v>
      </c>
      <c r="X295" s="61">
        <v>1.1488134999999999</v>
      </c>
    </row>
    <row r="296" spans="1:25" x14ac:dyDescent="0.2">
      <c r="A296" s="61" t="s">
        <v>603</v>
      </c>
      <c r="B296" s="61">
        <v>60</v>
      </c>
      <c r="C296" s="61" t="s">
        <v>604</v>
      </c>
      <c r="D296" s="61" t="s">
        <v>605</v>
      </c>
      <c r="F296" s="61">
        <v>0.79800000000000004</v>
      </c>
      <c r="G296" s="61">
        <v>5</v>
      </c>
      <c r="J296" s="61">
        <v>4160</v>
      </c>
      <c r="K296" s="61">
        <v>0</v>
      </c>
      <c r="L296" s="61">
        <v>56.131555300000002</v>
      </c>
      <c r="M296" s="61">
        <v>81.900000000000006</v>
      </c>
      <c r="R296" s="61">
        <v>80.620999999999995</v>
      </c>
      <c r="S296" s="61" t="s">
        <v>257</v>
      </c>
      <c r="T296" s="61" t="s">
        <v>431</v>
      </c>
      <c r="U296" s="61" t="s">
        <v>432</v>
      </c>
      <c r="V296" s="61">
        <v>1.1056589999999999</v>
      </c>
      <c r="X296" s="61">
        <v>1.1647833999999999</v>
      </c>
    </row>
    <row r="297" spans="1:25" x14ac:dyDescent="0.2">
      <c r="A297" s="61" t="s">
        <v>612</v>
      </c>
      <c r="B297" s="61">
        <v>61</v>
      </c>
      <c r="C297" s="61" t="s">
        <v>613</v>
      </c>
      <c r="D297" s="61" t="s">
        <v>614</v>
      </c>
      <c r="F297" s="61">
        <v>0.84899999999999998</v>
      </c>
      <c r="G297" s="61">
        <v>1</v>
      </c>
      <c r="H297" s="61">
        <v>3903</v>
      </c>
      <c r="I297" s="61">
        <v>-7.6999999999999999E-2</v>
      </c>
      <c r="L297" s="61">
        <v>10.214142000000001</v>
      </c>
      <c r="M297" s="61">
        <v>76.968999999999994</v>
      </c>
      <c r="N297" s="61">
        <v>76.382999999999996</v>
      </c>
      <c r="O297" s="61" t="s">
        <v>154</v>
      </c>
      <c r="P297" s="61" t="s">
        <v>530</v>
      </c>
      <c r="Q297" s="61" t="s">
        <v>615</v>
      </c>
      <c r="W297" s="61">
        <v>0.36644399999999999</v>
      </c>
      <c r="Y297" s="61">
        <v>0.71952530000000003</v>
      </c>
    </row>
    <row r="298" spans="1:25" x14ac:dyDescent="0.2">
      <c r="A298" s="61" t="s">
        <v>612</v>
      </c>
      <c r="B298" s="61">
        <v>61</v>
      </c>
      <c r="C298" s="61" t="s">
        <v>613</v>
      </c>
      <c r="D298" s="61" t="s">
        <v>614</v>
      </c>
      <c r="F298" s="61">
        <v>0.84899999999999998</v>
      </c>
      <c r="G298" s="61">
        <v>2</v>
      </c>
      <c r="H298" s="61">
        <v>3904</v>
      </c>
      <c r="I298" s="61">
        <v>0</v>
      </c>
      <c r="L298" s="61">
        <v>10.2116373</v>
      </c>
      <c r="M298" s="61">
        <v>76.95</v>
      </c>
      <c r="N298" s="61">
        <v>76.364000000000004</v>
      </c>
      <c r="O298" s="61" t="s">
        <v>616</v>
      </c>
      <c r="P298" s="61" t="s">
        <v>617</v>
      </c>
      <c r="Q298" s="61" t="s">
        <v>618</v>
      </c>
      <c r="W298" s="61">
        <v>0.36647200000000002</v>
      </c>
      <c r="Y298" s="61">
        <v>0.71958080000000002</v>
      </c>
    </row>
    <row r="299" spans="1:25" x14ac:dyDescent="0.2">
      <c r="A299" s="61" t="s">
        <v>612</v>
      </c>
      <c r="B299" s="61">
        <v>61</v>
      </c>
      <c r="C299" s="61" t="s">
        <v>613</v>
      </c>
      <c r="D299" s="61" t="s">
        <v>614</v>
      </c>
      <c r="F299" s="61">
        <v>0.84899999999999998</v>
      </c>
      <c r="G299" s="61">
        <v>3</v>
      </c>
      <c r="H299" s="61">
        <v>3485</v>
      </c>
      <c r="I299" s="61">
        <v>13.82</v>
      </c>
      <c r="L299" s="61">
        <v>10.1680755</v>
      </c>
      <c r="M299" s="61">
        <v>76.622</v>
      </c>
      <c r="N299" s="61">
        <v>76.025999999999996</v>
      </c>
      <c r="O299" s="61" t="s">
        <v>619</v>
      </c>
      <c r="P299" s="61" t="s">
        <v>620</v>
      </c>
      <c r="Q299" s="61" t="s">
        <v>621</v>
      </c>
      <c r="W299" s="61">
        <v>0.37151800000000001</v>
      </c>
      <c r="Y299" s="61">
        <v>0.72952550000000005</v>
      </c>
    </row>
    <row r="300" spans="1:25" x14ac:dyDescent="0.2">
      <c r="A300" s="61" t="s">
        <v>612</v>
      </c>
      <c r="B300" s="61">
        <v>61</v>
      </c>
      <c r="C300" s="61" t="s">
        <v>613</v>
      </c>
      <c r="D300" s="61" t="s">
        <v>614</v>
      </c>
      <c r="F300" s="61">
        <v>0.84899999999999998</v>
      </c>
      <c r="G300" s="61">
        <v>4</v>
      </c>
      <c r="J300" s="61">
        <v>2502</v>
      </c>
      <c r="K300" s="61">
        <v>-14.276</v>
      </c>
      <c r="L300" s="61">
        <v>38.362242500000001</v>
      </c>
      <c r="M300" s="61">
        <v>59.55</v>
      </c>
      <c r="R300" s="61">
        <v>58.625999999999998</v>
      </c>
      <c r="S300" s="61" t="s">
        <v>306</v>
      </c>
      <c r="T300" s="61" t="s">
        <v>270</v>
      </c>
      <c r="U300" s="61" t="s">
        <v>271</v>
      </c>
      <c r="V300" s="61">
        <v>1.0900460000000001</v>
      </c>
      <c r="X300" s="61">
        <v>1.1498583</v>
      </c>
    </row>
    <row r="301" spans="1:25" x14ac:dyDescent="0.2">
      <c r="A301" s="61" t="s">
        <v>612</v>
      </c>
      <c r="B301" s="61">
        <v>61</v>
      </c>
      <c r="C301" s="61" t="s">
        <v>613</v>
      </c>
      <c r="D301" s="61" t="s">
        <v>614</v>
      </c>
      <c r="F301" s="61">
        <v>0.84899999999999998</v>
      </c>
      <c r="G301" s="61">
        <v>5</v>
      </c>
      <c r="J301" s="61">
        <v>4156</v>
      </c>
      <c r="K301" s="61">
        <v>0</v>
      </c>
      <c r="L301" s="61">
        <v>52.740832300000001</v>
      </c>
      <c r="M301" s="61">
        <v>81.87</v>
      </c>
      <c r="R301" s="61">
        <v>80.591999999999999</v>
      </c>
      <c r="S301" s="61" t="s">
        <v>245</v>
      </c>
      <c r="T301" s="61" t="s">
        <v>246</v>
      </c>
      <c r="U301" s="61" t="s">
        <v>464</v>
      </c>
      <c r="V301" s="61">
        <v>1.1056589999999999</v>
      </c>
      <c r="X301" s="61">
        <v>1.1649073999999999</v>
      </c>
    </row>
    <row r="302" spans="1:25" x14ac:dyDescent="0.2">
      <c r="A302" s="61" t="s">
        <v>622</v>
      </c>
      <c r="B302" s="61">
        <v>62</v>
      </c>
      <c r="C302" s="61" t="s">
        <v>623</v>
      </c>
      <c r="D302" s="61" t="s">
        <v>624</v>
      </c>
      <c r="F302" s="61">
        <v>0.78800000000000003</v>
      </c>
      <c r="G302" s="61">
        <v>1</v>
      </c>
      <c r="H302" s="61">
        <v>3903</v>
      </c>
      <c r="I302" s="61">
        <v>-2.1000000000000001E-2</v>
      </c>
      <c r="L302" s="61">
        <v>11.0064929</v>
      </c>
      <c r="M302" s="61">
        <v>76.980999999999995</v>
      </c>
      <c r="N302" s="61">
        <v>76.394000000000005</v>
      </c>
      <c r="O302" s="61" t="s">
        <v>593</v>
      </c>
      <c r="P302" s="61" t="s">
        <v>567</v>
      </c>
      <c r="Q302" s="61" t="s">
        <v>606</v>
      </c>
      <c r="W302" s="61">
        <v>0.36646400000000001</v>
      </c>
      <c r="Y302" s="61">
        <v>0.71951670000000001</v>
      </c>
    </row>
    <row r="303" spans="1:25" x14ac:dyDescent="0.2">
      <c r="A303" s="61" t="s">
        <v>622</v>
      </c>
      <c r="B303" s="61">
        <v>62</v>
      </c>
      <c r="C303" s="61" t="s">
        <v>623</v>
      </c>
      <c r="D303" s="61" t="s">
        <v>624</v>
      </c>
      <c r="F303" s="61">
        <v>0.78800000000000003</v>
      </c>
      <c r="G303" s="61">
        <v>2</v>
      </c>
      <c r="H303" s="61">
        <v>3903</v>
      </c>
      <c r="I303" s="61">
        <v>0</v>
      </c>
      <c r="L303" s="61">
        <v>10.999793</v>
      </c>
      <c r="M303" s="61">
        <v>76.933999999999997</v>
      </c>
      <c r="N303" s="61">
        <v>76.347999999999999</v>
      </c>
      <c r="O303" s="61" t="s">
        <v>609</v>
      </c>
      <c r="P303" s="61" t="s">
        <v>602</v>
      </c>
      <c r="Q303" s="61" t="s">
        <v>625</v>
      </c>
      <c r="W303" s="61">
        <v>0.36647200000000002</v>
      </c>
      <c r="Y303" s="61">
        <v>0.71953180000000005</v>
      </c>
    </row>
    <row r="304" spans="1:25" x14ac:dyDescent="0.2">
      <c r="A304" s="61" t="s">
        <v>622</v>
      </c>
      <c r="B304" s="61">
        <v>62</v>
      </c>
      <c r="C304" s="61" t="s">
        <v>623</v>
      </c>
      <c r="D304" s="61" t="s">
        <v>624</v>
      </c>
      <c r="F304" s="61">
        <v>0.78800000000000003</v>
      </c>
      <c r="G304" s="61">
        <v>3</v>
      </c>
      <c r="H304" s="61">
        <v>3418</v>
      </c>
      <c r="I304" s="61">
        <v>15.117000000000001</v>
      </c>
      <c r="L304" s="61">
        <v>10.7397711</v>
      </c>
      <c r="M304" s="61">
        <v>75.114999999999995</v>
      </c>
      <c r="N304" s="61">
        <v>74.531000000000006</v>
      </c>
      <c r="O304" s="61" t="s">
        <v>626</v>
      </c>
      <c r="P304" s="61" t="s">
        <v>627</v>
      </c>
      <c r="Q304" s="61" t="s">
        <v>611</v>
      </c>
      <c r="W304" s="61">
        <v>0.37199100000000002</v>
      </c>
      <c r="Y304" s="61">
        <v>0.73040899999999997</v>
      </c>
    </row>
    <row r="305" spans="1:25" x14ac:dyDescent="0.2">
      <c r="A305" s="61" t="s">
        <v>622</v>
      </c>
      <c r="B305" s="61">
        <v>62</v>
      </c>
      <c r="C305" s="61" t="s">
        <v>623</v>
      </c>
      <c r="D305" s="61" t="s">
        <v>624</v>
      </c>
      <c r="F305" s="61">
        <v>0.78800000000000003</v>
      </c>
      <c r="G305" s="61">
        <v>4</v>
      </c>
      <c r="J305" s="61">
        <v>2947</v>
      </c>
      <c r="K305" s="61">
        <v>-15.15</v>
      </c>
      <c r="L305" s="61">
        <v>49.031227600000001</v>
      </c>
      <c r="M305" s="61">
        <v>70.643000000000001</v>
      </c>
      <c r="R305" s="61">
        <v>69.548000000000002</v>
      </c>
      <c r="S305" s="61" t="s">
        <v>306</v>
      </c>
      <c r="T305" s="61" t="s">
        <v>270</v>
      </c>
      <c r="U305" s="61" t="s">
        <v>271</v>
      </c>
      <c r="V305" s="61">
        <v>1.0890899999999999</v>
      </c>
      <c r="X305" s="61">
        <v>1.148803</v>
      </c>
    </row>
    <row r="306" spans="1:25" x14ac:dyDescent="0.2">
      <c r="A306" s="61" t="s">
        <v>622</v>
      </c>
      <c r="B306" s="61">
        <v>62</v>
      </c>
      <c r="C306" s="61" t="s">
        <v>623</v>
      </c>
      <c r="D306" s="61" t="s">
        <v>624</v>
      </c>
      <c r="F306" s="61">
        <v>0.78800000000000003</v>
      </c>
      <c r="G306" s="61">
        <v>5</v>
      </c>
      <c r="J306" s="61">
        <v>4157</v>
      </c>
      <c r="K306" s="61">
        <v>0</v>
      </c>
      <c r="L306" s="61">
        <v>56.849193999999997</v>
      </c>
      <c r="M306" s="61">
        <v>81.906999999999996</v>
      </c>
      <c r="R306" s="61">
        <v>80.628</v>
      </c>
      <c r="S306" s="61" t="s">
        <v>257</v>
      </c>
      <c r="T306" s="61" t="s">
        <v>431</v>
      </c>
      <c r="U306" s="61" t="s">
        <v>432</v>
      </c>
      <c r="V306" s="61">
        <v>1.1056589999999999</v>
      </c>
      <c r="X306" s="61">
        <v>1.1648117</v>
      </c>
    </row>
    <row r="307" spans="1:25" x14ac:dyDescent="0.2">
      <c r="A307" s="61" t="s">
        <v>628</v>
      </c>
      <c r="B307" s="61">
        <v>63</v>
      </c>
      <c r="C307" s="61" t="s">
        <v>629</v>
      </c>
      <c r="D307" s="61" t="s">
        <v>630</v>
      </c>
      <c r="F307" s="61">
        <v>0.75</v>
      </c>
      <c r="G307" s="61">
        <v>1</v>
      </c>
      <c r="H307" s="61">
        <v>3902</v>
      </c>
      <c r="I307" s="61">
        <v>-6.7000000000000004E-2</v>
      </c>
      <c r="L307" s="61">
        <v>11.576079</v>
      </c>
      <c r="M307" s="61">
        <v>77.06</v>
      </c>
      <c r="N307" s="61">
        <v>76.472999999999999</v>
      </c>
      <c r="O307" s="61" t="s">
        <v>607</v>
      </c>
      <c r="P307" s="61" t="s">
        <v>567</v>
      </c>
      <c r="Q307" s="61" t="s">
        <v>521</v>
      </c>
      <c r="W307" s="61">
        <v>0.366448</v>
      </c>
      <c r="Y307" s="61">
        <v>0.71946390000000005</v>
      </c>
    </row>
    <row r="308" spans="1:25" x14ac:dyDescent="0.2">
      <c r="A308" s="61" t="s">
        <v>628</v>
      </c>
      <c r="B308" s="61">
        <v>63</v>
      </c>
      <c r="C308" s="61" t="s">
        <v>629</v>
      </c>
      <c r="D308" s="61" t="s">
        <v>630</v>
      </c>
      <c r="F308" s="61">
        <v>0.75</v>
      </c>
      <c r="G308" s="61">
        <v>2</v>
      </c>
      <c r="H308" s="61">
        <v>3903</v>
      </c>
      <c r="I308" s="61">
        <v>0</v>
      </c>
      <c r="L308" s="61">
        <v>11.556006</v>
      </c>
      <c r="M308" s="61">
        <v>76.926000000000002</v>
      </c>
      <c r="N308" s="61">
        <v>76.34</v>
      </c>
      <c r="O308" s="61" t="s">
        <v>631</v>
      </c>
      <c r="P308" s="61" t="s">
        <v>602</v>
      </c>
      <c r="Q308" s="61" t="s">
        <v>632</v>
      </c>
      <c r="W308" s="61">
        <v>0.36647200000000002</v>
      </c>
      <c r="Y308" s="61">
        <v>0.71951200000000004</v>
      </c>
    </row>
    <row r="309" spans="1:25" x14ac:dyDescent="0.2">
      <c r="A309" s="61" t="s">
        <v>628</v>
      </c>
      <c r="B309" s="61">
        <v>63</v>
      </c>
      <c r="C309" s="61" t="s">
        <v>629</v>
      </c>
      <c r="D309" s="61" t="s">
        <v>630</v>
      </c>
      <c r="F309" s="61">
        <v>0.75</v>
      </c>
      <c r="G309" s="61">
        <v>3</v>
      </c>
      <c r="H309" s="61">
        <v>3238</v>
      </c>
      <c r="I309" s="61">
        <v>14.189</v>
      </c>
      <c r="L309" s="61">
        <v>10.6662613</v>
      </c>
      <c r="M309" s="61">
        <v>71.003</v>
      </c>
      <c r="N309" s="61">
        <v>70.451999999999998</v>
      </c>
      <c r="O309" s="61" t="s">
        <v>633</v>
      </c>
      <c r="P309" s="61" t="s">
        <v>634</v>
      </c>
      <c r="Q309" s="61" t="s">
        <v>635</v>
      </c>
      <c r="W309" s="61">
        <v>0.37165199999999998</v>
      </c>
      <c r="Y309" s="61">
        <v>0.72972099999999995</v>
      </c>
    </row>
    <row r="310" spans="1:25" x14ac:dyDescent="0.2">
      <c r="A310" s="61" t="s">
        <v>628</v>
      </c>
      <c r="B310" s="61">
        <v>63</v>
      </c>
      <c r="C310" s="61" t="s">
        <v>629</v>
      </c>
      <c r="D310" s="61" t="s">
        <v>630</v>
      </c>
      <c r="F310" s="61">
        <v>0.75</v>
      </c>
      <c r="G310" s="61">
        <v>4</v>
      </c>
      <c r="J310" s="61">
        <v>2666</v>
      </c>
      <c r="K310" s="61">
        <v>-15.231</v>
      </c>
      <c r="L310" s="61">
        <v>46.2732125</v>
      </c>
      <c r="M310" s="61">
        <v>63.454999999999998</v>
      </c>
      <c r="R310" s="61">
        <v>62.470999999999997</v>
      </c>
      <c r="S310" s="61" t="s">
        <v>306</v>
      </c>
      <c r="T310" s="61" t="s">
        <v>315</v>
      </c>
      <c r="U310" s="61" t="s">
        <v>271</v>
      </c>
      <c r="V310" s="61">
        <v>1.089002</v>
      </c>
      <c r="X310" s="61">
        <v>1.1488575999999999</v>
      </c>
    </row>
    <row r="311" spans="1:25" x14ac:dyDescent="0.2">
      <c r="A311" s="61" t="s">
        <v>628</v>
      </c>
      <c r="B311" s="61">
        <v>63</v>
      </c>
      <c r="C311" s="61" t="s">
        <v>629</v>
      </c>
      <c r="D311" s="61" t="s">
        <v>630</v>
      </c>
      <c r="F311" s="61">
        <v>0.75</v>
      </c>
      <c r="G311" s="61">
        <v>5</v>
      </c>
      <c r="J311" s="61">
        <v>4151</v>
      </c>
      <c r="K311" s="61">
        <v>0</v>
      </c>
      <c r="L311" s="61">
        <v>59.683228</v>
      </c>
      <c r="M311" s="61">
        <v>81.843999999999994</v>
      </c>
      <c r="R311" s="61">
        <v>80.566000000000003</v>
      </c>
      <c r="S311" s="61" t="s">
        <v>386</v>
      </c>
      <c r="T311" s="61" t="s">
        <v>246</v>
      </c>
      <c r="U311" s="61" t="s">
        <v>247</v>
      </c>
      <c r="V311" s="61">
        <v>1.1056589999999999</v>
      </c>
      <c r="X311" s="61">
        <v>1.1649467</v>
      </c>
    </row>
    <row r="312" spans="1:25" x14ac:dyDescent="0.2">
      <c r="A312" s="61" t="s">
        <v>636</v>
      </c>
      <c r="B312" s="61">
        <v>64</v>
      </c>
      <c r="C312" s="61" t="s">
        <v>637</v>
      </c>
      <c r="D312" s="61" t="s">
        <v>638</v>
      </c>
      <c r="F312" s="61">
        <v>0.78600000000000003</v>
      </c>
      <c r="G312" s="61">
        <v>1</v>
      </c>
      <c r="H312" s="61">
        <v>3900</v>
      </c>
      <c r="I312" s="61">
        <v>-5.2999999999999999E-2</v>
      </c>
      <c r="L312" s="61">
        <v>11.0367807</v>
      </c>
      <c r="M312" s="61">
        <v>76.995999999999995</v>
      </c>
      <c r="N312" s="61">
        <v>76.41</v>
      </c>
      <c r="O312" s="61" t="s">
        <v>601</v>
      </c>
      <c r="P312" s="61" t="s">
        <v>579</v>
      </c>
      <c r="Q312" s="61" t="s">
        <v>510</v>
      </c>
      <c r="W312" s="61">
        <v>0.36645299999999997</v>
      </c>
      <c r="Y312" s="61">
        <v>0.71956850000000006</v>
      </c>
    </row>
    <row r="313" spans="1:25" x14ac:dyDescent="0.2">
      <c r="A313" s="61" t="s">
        <v>636</v>
      </c>
      <c r="B313" s="61">
        <v>64</v>
      </c>
      <c r="C313" s="61" t="s">
        <v>637</v>
      </c>
      <c r="D313" s="61" t="s">
        <v>638</v>
      </c>
      <c r="F313" s="61">
        <v>0.78600000000000003</v>
      </c>
      <c r="G313" s="61">
        <v>2</v>
      </c>
      <c r="H313" s="61">
        <v>3901</v>
      </c>
      <c r="I313" s="61">
        <v>0</v>
      </c>
      <c r="L313" s="61">
        <v>11.0263998</v>
      </c>
      <c r="M313" s="61">
        <v>76.924000000000007</v>
      </c>
      <c r="N313" s="61">
        <v>76.337999999999994</v>
      </c>
      <c r="O313" s="61" t="s">
        <v>626</v>
      </c>
      <c r="P313" s="61" t="s">
        <v>610</v>
      </c>
      <c r="Q313" s="61" t="s">
        <v>639</v>
      </c>
      <c r="W313" s="61">
        <v>0.36647200000000002</v>
      </c>
      <c r="Y313" s="61">
        <v>0.71960659999999999</v>
      </c>
    </row>
    <row r="314" spans="1:25" x14ac:dyDescent="0.2">
      <c r="A314" s="61" t="s">
        <v>636</v>
      </c>
      <c r="B314" s="61">
        <v>64</v>
      </c>
      <c r="C314" s="61" t="s">
        <v>637</v>
      </c>
      <c r="D314" s="61" t="s">
        <v>638</v>
      </c>
      <c r="F314" s="61">
        <v>0.78600000000000003</v>
      </c>
      <c r="G314" s="61">
        <v>3</v>
      </c>
      <c r="H314" s="61">
        <v>3620</v>
      </c>
      <c r="I314" s="61">
        <v>14.695</v>
      </c>
      <c r="L314" s="61">
        <v>11.3887562</v>
      </c>
      <c r="M314" s="61">
        <v>79.451999999999998</v>
      </c>
      <c r="N314" s="61">
        <v>78.834000000000003</v>
      </c>
      <c r="O314" s="61" t="s">
        <v>640</v>
      </c>
      <c r="P314" s="61" t="s">
        <v>155</v>
      </c>
      <c r="Q314" s="61" t="s">
        <v>564</v>
      </c>
      <c r="W314" s="61">
        <v>0.37183699999999997</v>
      </c>
      <c r="Y314" s="61">
        <v>0.73018090000000002</v>
      </c>
    </row>
    <row r="315" spans="1:25" x14ac:dyDescent="0.2">
      <c r="A315" s="61" t="s">
        <v>636</v>
      </c>
      <c r="B315" s="61">
        <v>64</v>
      </c>
      <c r="C315" s="61" t="s">
        <v>637</v>
      </c>
      <c r="D315" s="61" t="s">
        <v>638</v>
      </c>
      <c r="F315" s="61">
        <v>0.78600000000000003</v>
      </c>
      <c r="G315" s="61">
        <v>4</v>
      </c>
      <c r="J315" s="61">
        <v>2724</v>
      </c>
      <c r="K315" s="61">
        <v>-14.786</v>
      </c>
      <c r="L315" s="61">
        <v>45.214797500000003</v>
      </c>
      <c r="M315" s="61">
        <v>64.978999999999999</v>
      </c>
      <c r="R315" s="61">
        <v>63.970999999999997</v>
      </c>
      <c r="S315" s="61" t="s">
        <v>306</v>
      </c>
      <c r="T315" s="61" t="s">
        <v>270</v>
      </c>
      <c r="U315" s="61" t="s">
        <v>271</v>
      </c>
      <c r="V315" s="61">
        <v>1.0894889999999999</v>
      </c>
      <c r="X315" s="61">
        <v>1.1491587000000001</v>
      </c>
    </row>
    <row r="316" spans="1:25" x14ac:dyDescent="0.2">
      <c r="A316" s="61" t="s">
        <v>636</v>
      </c>
      <c r="B316" s="61">
        <v>64</v>
      </c>
      <c r="C316" s="61" t="s">
        <v>637</v>
      </c>
      <c r="D316" s="61" t="s">
        <v>638</v>
      </c>
      <c r="F316" s="61">
        <v>0.78600000000000003</v>
      </c>
      <c r="G316" s="61">
        <v>5</v>
      </c>
      <c r="J316" s="61">
        <v>4148</v>
      </c>
      <c r="K316" s="61">
        <v>0</v>
      </c>
      <c r="L316" s="61">
        <v>56.867100499999999</v>
      </c>
      <c r="M316" s="61">
        <v>81.724999999999994</v>
      </c>
      <c r="R316" s="61">
        <v>80.448999999999998</v>
      </c>
      <c r="S316" s="61" t="s">
        <v>386</v>
      </c>
      <c r="T316" s="61" t="s">
        <v>477</v>
      </c>
      <c r="U316" s="61" t="s">
        <v>492</v>
      </c>
      <c r="V316" s="61">
        <v>1.1056589999999999</v>
      </c>
      <c r="X316" s="61">
        <v>1.164763</v>
      </c>
    </row>
    <row r="317" spans="1:25" x14ac:dyDescent="0.2">
      <c r="A317" s="61" t="s">
        <v>641</v>
      </c>
      <c r="B317" s="61">
        <v>65</v>
      </c>
      <c r="C317" s="61" t="s">
        <v>642</v>
      </c>
      <c r="D317" s="61" t="s">
        <v>643</v>
      </c>
      <c r="F317" s="61">
        <v>0.84499999999999997</v>
      </c>
      <c r="G317" s="61">
        <v>1</v>
      </c>
      <c r="H317" s="61">
        <v>3896</v>
      </c>
      <c r="I317" s="61">
        <v>-1.7999999999999999E-2</v>
      </c>
      <c r="L317" s="61">
        <v>10.2510014</v>
      </c>
      <c r="M317" s="61">
        <v>76.882999999999996</v>
      </c>
      <c r="N317" s="61">
        <v>76.296999999999997</v>
      </c>
      <c r="O317" s="61" t="s">
        <v>609</v>
      </c>
      <c r="P317" s="61" t="s">
        <v>586</v>
      </c>
      <c r="Q317" s="61" t="s">
        <v>644</v>
      </c>
      <c r="W317" s="61">
        <v>0.36646600000000001</v>
      </c>
      <c r="Y317" s="61">
        <v>0.71944439999999998</v>
      </c>
    </row>
    <row r="318" spans="1:25" x14ac:dyDescent="0.2">
      <c r="A318" s="61" t="s">
        <v>641</v>
      </c>
      <c r="B318" s="61">
        <v>65</v>
      </c>
      <c r="C318" s="61" t="s">
        <v>642</v>
      </c>
      <c r="D318" s="61" t="s">
        <v>643</v>
      </c>
      <c r="F318" s="61">
        <v>0.84499999999999997</v>
      </c>
      <c r="G318" s="61">
        <v>2</v>
      </c>
      <c r="H318" s="61">
        <v>3896</v>
      </c>
      <c r="I318" s="61">
        <v>0</v>
      </c>
      <c r="L318" s="61">
        <v>10.248840899999999</v>
      </c>
      <c r="M318" s="61">
        <v>76.867000000000004</v>
      </c>
      <c r="N318" s="61">
        <v>76.281000000000006</v>
      </c>
      <c r="O318" s="61" t="s">
        <v>633</v>
      </c>
      <c r="P318" s="61" t="s">
        <v>627</v>
      </c>
      <c r="Q318" s="61" t="s">
        <v>645</v>
      </c>
      <c r="W318" s="61">
        <v>0.36647200000000002</v>
      </c>
      <c r="Y318" s="61">
        <v>0.71945720000000002</v>
      </c>
    </row>
    <row r="319" spans="1:25" x14ac:dyDescent="0.2">
      <c r="A319" s="61" t="s">
        <v>641</v>
      </c>
      <c r="B319" s="61">
        <v>65</v>
      </c>
      <c r="C319" s="61" t="s">
        <v>642</v>
      </c>
      <c r="D319" s="61" t="s">
        <v>643</v>
      </c>
      <c r="F319" s="61">
        <v>0.84499999999999997</v>
      </c>
      <c r="G319" s="61">
        <v>3</v>
      </c>
      <c r="H319" s="61">
        <v>3477</v>
      </c>
      <c r="I319" s="61">
        <v>12.567</v>
      </c>
      <c r="L319" s="61">
        <v>10.210175400000001</v>
      </c>
      <c r="M319" s="61">
        <v>76.576999999999998</v>
      </c>
      <c r="N319" s="61">
        <v>75.981999999999999</v>
      </c>
      <c r="O319" s="61" t="s">
        <v>646</v>
      </c>
      <c r="P319" s="61" t="s">
        <v>152</v>
      </c>
      <c r="Q319" s="61" t="s">
        <v>647</v>
      </c>
      <c r="W319" s="61">
        <v>0.37106</v>
      </c>
      <c r="Y319" s="61">
        <v>0.72849839999999999</v>
      </c>
    </row>
    <row r="320" spans="1:25" x14ac:dyDescent="0.2">
      <c r="A320" s="61" t="s">
        <v>641</v>
      </c>
      <c r="B320" s="61">
        <v>65</v>
      </c>
      <c r="C320" s="61" t="s">
        <v>642</v>
      </c>
      <c r="D320" s="61" t="s">
        <v>643</v>
      </c>
      <c r="F320" s="61">
        <v>0.84499999999999997</v>
      </c>
      <c r="G320" s="61">
        <v>4</v>
      </c>
      <c r="J320" s="61">
        <v>2701</v>
      </c>
      <c r="K320" s="61">
        <v>-14.327</v>
      </c>
      <c r="L320" s="61">
        <v>41.871076700000003</v>
      </c>
      <c r="M320" s="61">
        <v>64.691000000000003</v>
      </c>
      <c r="R320" s="61">
        <v>63.686999999999998</v>
      </c>
      <c r="S320" s="61" t="s">
        <v>306</v>
      </c>
      <c r="T320" s="61" t="s">
        <v>270</v>
      </c>
      <c r="U320" s="61" t="s">
        <v>271</v>
      </c>
      <c r="V320" s="61">
        <v>1.0899909999999999</v>
      </c>
      <c r="X320" s="61">
        <v>1.1496519999999999</v>
      </c>
    </row>
    <row r="321" spans="1:25" x14ac:dyDescent="0.2">
      <c r="A321" s="61" t="s">
        <v>641</v>
      </c>
      <c r="B321" s="61">
        <v>65</v>
      </c>
      <c r="C321" s="61" t="s">
        <v>642</v>
      </c>
      <c r="D321" s="61" t="s">
        <v>643</v>
      </c>
      <c r="F321" s="61">
        <v>0.84499999999999997</v>
      </c>
      <c r="G321" s="61">
        <v>5</v>
      </c>
      <c r="J321" s="61">
        <v>4146</v>
      </c>
      <c r="K321" s="61">
        <v>0</v>
      </c>
      <c r="L321" s="61">
        <v>52.827093400000003</v>
      </c>
      <c r="M321" s="61">
        <v>81.617999999999995</v>
      </c>
      <c r="R321" s="61">
        <v>80.343000000000004</v>
      </c>
      <c r="S321" s="61" t="s">
        <v>386</v>
      </c>
      <c r="T321" s="61" t="s">
        <v>477</v>
      </c>
      <c r="U321" s="61" t="s">
        <v>492</v>
      </c>
      <c r="V321" s="61">
        <v>1.1056589999999999</v>
      </c>
      <c r="X321" s="61">
        <v>1.1647601000000001</v>
      </c>
    </row>
    <row r="322" spans="1:25" x14ac:dyDescent="0.2">
      <c r="A322" s="61" t="s">
        <v>648</v>
      </c>
      <c r="B322" s="61">
        <v>66</v>
      </c>
      <c r="C322" s="61" t="s">
        <v>649</v>
      </c>
      <c r="D322" s="61" t="s">
        <v>650</v>
      </c>
      <c r="F322" s="61">
        <v>0.81100000000000005</v>
      </c>
      <c r="G322" s="61">
        <v>1</v>
      </c>
      <c r="H322" s="61">
        <v>3894</v>
      </c>
      <c r="I322" s="61">
        <v>1.6E-2</v>
      </c>
      <c r="L322" s="61">
        <v>10.679997500000001</v>
      </c>
      <c r="M322" s="61">
        <v>76.876999999999995</v>
      </c>
      <c r="N322" s="61">
        <v>76.292000000000002</v>
      </c>
      <c r="O322" s="61" t="s">
        <v>609</v>
      </c>
      <c r="P322" s="61" t="s">
        <v>599</v>
      </c>
      <c r="Q322" s="61" t="s">
        <v>651</v>
      </c>
      <c r="W322" s="61">
        <v>0.36647800000000003</v>
      </c>
      <c r="Y322" s="61">
        <v>0.71962459999999995</v>
      </c>
    </row>
    <row r="323" spans="1:25" x14ac:dyDescent="0.2">
      <c r="A323" s="61" t="s">
        <v>648</v>
      </c>
      <c r="B323" s="61">
        <v>66</v>
      </c>
      <c r="C323" s="61" t="s">
        <v>649</v>
      </c>
      <c r="D323" s="61" t="s">
        <v>650</v>
      </c>
      <c r="F323" s="61">
        <v>0.81100000000000005</v>
      </c>
      <c r="G323" s="61">
        <v>2</v>
      </c>
      <c r="H323" s="61">
        <v>3896</v>
      </c>
      <c r="I323" s="61">
        <v>0</v>
      </c>
      <c r="L323" s="61">
        <v>10.680081100000001</v>
      </c>
      <c r="M323" s="61">
        <v>76.878</v>
      </c>
      <c r="N323" s="61">
        <v>76.292000000000002</v>
      </c>
      <c r="O323" s="61" t="s">
        <v>633</v>
      </c>
      <c r="P323" s="61" t="s">
        <v>620</v>
      </c>
      <c r="Q323" s="61" t="s">
        <v>652</v>
      </c>
      <c r="W323" s="61">
        <v>0.36647200000000002</v>
      </c>
      <c r="Y323" s="61">
        <v>0.71961280000000005</v>
      </c>
    </row>
    <row r="324" spans="1:25" x14ac:dyDescent="0.2">
      <c r="A324" s="61" t="s">
        <v>648</v>
      </c>
      <c r="B324" s="61">
        <v>66</v>
      </c>
      <c r="C324" s="61" t="s">
        <v>649</v>
      </c>
      <c r="D324" s="61" t="s">
        <v>650</v>
      </c>
      <c r="F324" s="61">
        <v>0.81100000000000005</v>
      </c>
      <c r="G324" s="61">
        <v>3</v>
      </c>
      <c r="H324" s="61">
        <v>3595</v>
      </c>
      <c r="I324" s="61">
        <v>14.382999999999999</v>
      </c>
      <c r="L324" s="61">
        <v>10.9078689</v>
      </c>
      <c r="M324" s="61">
        <v>78.518000000000001</v>
      </c>
      <c r="N324" s="61">
        <v>77.906999999999996</v>
      </c>
      <c r="O324" s="61" t="s">
        <v>646</v>
      </c>
      <c r="P324" s="61" t="s">
        <v>152</v>
      </c>
      <c r="Q324" s="61" t="s">
        <v>653</v>
      </c>
      <c r="W324" s="61">
        <v>0.371724</v>
      </c>
      <c r="Y324" s="61">
        <v>0.72996320000000003</v>
      </c>
    </row>
    <row r="325" spans="1:25" x14ac:dyDescent="0.2">
      <c r="A325" s="61" t="s">
        <v>648</v>
      </c>
      <c r="B325" s="61">
        <v>66</v>
      </c>
      <c r="C325" s="61" t="s">
        <v>649</v>
      </c>
      <c r="D325" s="61" t="s">
        <v>650</v>
      </c>
      <c r="F325" s="61">
        <v>0.81100000000000005</v>
      </c>
      <c r="G325" s="61">
        <v>4</v>
      </c>
      <c r="J325" s="61">
        <v>2824</v>
      </c>
      <c r="K325" s="61">
        <v>-15.17</v>
      </c>
      <c r="L325" s="61">
        <v>45.285050599999998</v>
      </c>
      <c r="M325" s="61">
        <v>67.150000000000006</v>
      </c>
      <c r="R325" s="61">
        <v>66.108999999999995</v>
      </c>
      <c r="S325" s="61" t="s">
        <v>306</v>
      </c>
      <c r="T325" s="61" t="s">
        <v>270</v>
      </c>
      <c r="U325" s="61" t="s">
        <v>271</v>
      </c>
      <c r="V325" s="61">
        <v>1.0890690000000001</v>
      </c>
      <c r="X325" s="61">
        <v>1.1486970999999999</v>
      </c>
    </row>
    <row r="326" spans="1:25" x14ac:dyDescent="0.2">
      <c r="A326" s="61" t="s">
        <v>648</v>
      </c>
      <c r="B326" s="61">
        <v>66</v>
      </c>
      <c r="C326" s="61" t="s">
        <v>649</v>
      </c>
      <c r="D326" s="61" t="s">
        <v>650</v>
      </c>
      <c r="F326" s="61">
        <v>0.81100000000000005</v>
      </c>
      <c r="G326" s="61">
        <v>5</v>
      </c>
      <c r="J326" s="61">
        <v>4143</v>
      </c>
      <c r="K326" s="61">
        <v>0</v>
      </c>
      <c r="L326" s="61">
        <v>55.032847099999998</v>
      </c>
      <c r="M326" s="61">
        <v>81.605000000000004</v>
      </c>
      <c r="R326" s="61">
        <v>80.33</v>
      </c>
      <c r="S326" s="61" t="s">
        <v>257</v>
      </c>
      <c r="T326" s="61" t="s">
        <v>431</v>
      </c>
      <c r="U326" s="61" t="s">
        <v>492</v>
      </c>
      <c r="V326" s="61">
        <v>1.1056589999999999</v>
      </c>
      <c r="X326" s="61">
        <v>1.1647243</v>
      </c>
    </row>
    <row r="327" spans="1:25" x14ac:dyDescent="0.2">
      <c r="A327" s="61" t="s">
        <v>654</v>
      </c>
      <c r="B327" s="61">
        <v>67</v>
      </c>
      <c r="C327" s="61" t="s">
        <v>655</v>
      </c>
      <c r="D327" s="61" t="s">
        <v>149</v>
      </c>
      <c r="F327" s="61">
        <v>0.79359999999999997</v>
      </c>
      <c r="G327" s="61">
        <v>1</v>
      </c>
      <c r="H327" s="61">
        <v>3893</v>
      </c>
      <c r="I327" s="61">
        <v>-6.2E-2</v>
      </c>
      <c r="L327" s="61">
        <v>10.9016246</v>
      </c>
      <c r="M327" s="61">
        <v>76.789000000000001</v>
      </c>
      <c r="N327" s="61">
        <v>76.203999999999994</v>
      </c>
      <c r="O327" s="61" t="s">
        <v>619</v>
      </c>
      <c r="P327" s="61" t="s">
        <v>586</v>
      </c>
      <c r="Q327" s="61" t="s">
        <v>547</v>
      </c>
      <c r="W327" s="61">
        <v>0.36644900000000002</v>
      </c>
      <c r="Y327" s="61">
        <v>0.71963279999999996</v>
      </c>
    </row>
    <row r="328" spans="1:25" x14ac:dyDescent="0.2">
      <c r="A328" s="61" t="s">
        <v>654</v>
      </c>
      <c r="B328" s="61">
        <v>67</v>
      </c>
      <c r="C328" s="61" t="s">
        <v>655</v>
      </c>
      <c r="D328" s="61" t="s">
        <v>149</v>
      </c>
      <c r="F328" s="61">
        <v>0.79359999999999997</v>
      </c>
      <c r="G328" s="61">
        <v>2</v>
      </c>
      <c r="H328" s="61">
        <v>3894</v>
      </c>
      <c r="I328" s="61">
        <v>0</v>
      </c>
      <c r="L328" s="61">
        <v>10.9060674</v>
      </c>
      <c r="M328" s="61">
        <v>76.819999999999993</v>
      </c>
      <c r="N328" s="61">
        <v>76.234999999999999</v>
      </c>
      <c r="O328" s="61" t="s">
        <v>656</v>
      </c>
      <c r="P328" s="61" t="s">
        <v>634</v>
      </c>
      <c r="Q328" s="61" t="s">
        <v>657</v>
      </c>
      <c r="W328" s="61">
        <v>0.36647200000000002</v>
      </c>
      <c r="Y328" s="61">
        <v>0.71967729999999996</v>
      </c>
    </row>
    <row r="329" spans="1:25" x14ac:dyDescent="0.2">
      <c r="A329" s="61" t="s">
        <v>654</v>
      </c>
      <c r="B329" s="61">
        <v>67</v>
      </c>
      <c r="C329" s="61" t="s">
        <v>655</v>
      </c>
      <c r="D329" s="61" t="s">
        <v>149</v>
      </c>
      <c r="F329" s="61">
        <v>0.79359999999999997</v>
      </c>
      <c r="G329" s="61">
        <v>3</v>
      </c>
      <c r="H329" s="61">
        <v>2948</v>
      </c>
      <c r="I329" s="61">
        <v>-4.2389999999999999</v>
      </c>
      <c r="L329" s="61">
        <v>9.1700976999999995</v>
      </c>
      <c r="M329" s="61">
        <v>64.591999999999999</v>
      </c>
      <c r="N329" s="61">
        <v>64.099999999999994</v>
      </c>
      <c r="O329" s="61" t="s">
        <v>658</v>
      </c>
      <c r="P329" s="61" t="s">
        <v>659</v>
      </c>
      <c r="Q329" s="61" t="s">
        <v>577</v>
      </c>
      <c r="W329" s="61">
        <v>0.36492400000000003</v>
      </c>
      <c r="Y329" s="61">
        <v>0.71662689999999996</v>
      </c>
    </row>
    <row r="330" spans="1:25" x14ac:dyDescent="0.2">
      <c r="A330" s="61" t="s">
        <v>654</v>
      </c>
      <c r="B330" s="61">
        <v>67</v>
      </c>
      <c r="C330" s="61" t="s">
        <v>655</v>
      </c>
      <c r="D330" s="61" t="s">
        <v>149</v>
      </c>
      <c r="F330" s="61">
        <v>0.79359999999999997</v>
      </c>
      <c r="G330" s="61">
        <v>4</v>
      </c>
      <c r="J330" s="61">
        <v>2379</v>
      </c>
      <c r="K330" s="61">
        <v>-14.243</v>
      </c>
      <c r="L330" s="61">
        <v>38.597482999999997</v>
      </c>
      <c r="M330" s="61">
        <v>56.006</v>
      </c>
      <c r="R330" s="61">
        <v>55.137</v>
      </c>
      <c r="S330" s="61" t="s">
        <v>306</v>
      </c>
      <c r="T330" s="61" t="s">
        <v>270</v>
      </c>
      <c r="U330" s="61" t="s">
        <v>271</v>
      </c>
      <c r="V330" s="61">
        <v>1.090082</v>
      </c>
      <c r="X330" s="61">
        <v>1.1497458</v>
      </c>
    </row>
    <row r="331" spans="1:25" x14ac:dyDescent="0.2">
      <c r="A331" s="61" t="s">
        <v>654</v>
      </c>
      <c r="B331" s="61">
        <v>67</v>
      </c>
      <c r="C331" s="61" t="s">
        <v>655</v>
      </c>
      <c r="D331" s="61" t="s">
        <v>149</v>
      </c>
      <c r="F331" s="61">
        <v>0.79359999999999997</v>
      </c>
      <c r="G331" s="61">
        <v>5</v>
      </c>
      <c r="J331" s="61">
        <v>4142</v>
      </c>
      <c r="K331" s="61">
        <v>0</v>
      </c>
      <c r="L331" s="61">
        <v>56.190665500000001</v>
      </c>
      <c r="M331" s="61">
        <v>81.534000000000006</v>
      </c>
      <c r="R331" s="61">
        <v>80.260999999999996</v>
      </c>
      <c r="S331" s="61" t="s">
        <v>271</v>
      </c>
      <c r="T331" s="61" t="s">
        <v>307</v>
      </c>
      <c r="U331" s="61" t="s">
        <v>478</v>
      </c>
      <c r="V331" s="61">
        <v>1.1056589999999999</v>
      </c>
      <c r="X331" s="61">
        <v>1.1647578999999999</v>
      </c>
    </row>
    <row r="332" spans="1:25" x14ac:dyDescent="0.2">
      <c r="A332" s="61" t="s">
        <v>660</v>
      </c>
      <c r="B332" s="61">
        <v>68</v>
      </c>
      <c r="C332" s="61" t="s">
        <v>661</v>
      </c>
      <c r="D332" s="61" t="s">
        <v>149</v>
      </c>
      <c r="F332" s="61">
        <v>0.78649999999999998</v>
      </c>
      <c r="G332" s="61">
        <v>1</v>
      </c>
      <c r="H332" s="61">
        <v>3893</v>
      </c>
      <c r="I332" s="61">
        <v>8.0000000000000002E-3</v>
      </c>
      <c r="L332" s="61">
        <v>10.99874</v>
      </c>
      <c r="M332" s="61">
        <v>76.78</v>
      </c>
      <c r="N332" s="61">
        <v>76.194999999999993</v>
      </c>
      <c r="O332" s="61" t="s">
        <v>631</v>
      </c>
      <c r="P332" s="61" t="s">
        <v>617</v>
      </c>
      <c r="Q332" s="61" t="s">
        <v>662</v>
      </c>
      <c r="W332" s="61">
        <v>0.366475</v>
      </c>
      <c r="Y332" s="61">
        <v>0.71958840000000002</v>
      </c>
    </row>
    <row r="333" spans="1:25" x14ac:dyDescent="0.2">
      <c r="A333" s="61" t="s">
        <v>660</v>
      </c>
      <c r="B333" s="61">
        <v>68</v>
      </c>
      <c r="C333" s="61" t="s">
        <v>661</v>
      </c>
      <c r="D333" s="61" t="s">
        <v>149</v>
      </c>
      <c r="F333" s="61">
        <v>0.78649999999999998</v>
      </c>
      <c r="G333" s="61">
        <v>2</v>
      </c>
      <c r="H333" s="61">
        <v>3891</v>
      </c>
      <c r="I333" s="61">
        <v>0</v>
      </c>
      <c r="L333" s="61">
        <v>11.0004899</v>
      </c>
      <c r="M333" s="61">
        <v>76.792000000000002</v>
      </c>
      <c r="N333" s="61">
        <v>76.206999999999994</v>
      </c>
      <c r="O333" s="61" t="s">
        <v>656</v>
      </c>
      <c r="P333" s="61" t="s">
        <v>634</v>
      </c>
      <c r="Q333" s="61" t="s">
        <v>663</v>
      </c>
      <c r="W333" s="61">
        <v>0.36647200000000002</v>
      </c>
      <c r="Y333" s="61">
        <v>0.71958270000000002</v>
      </c>
    </row>
    <row r="334" spans="1:25" x14ac:dyDescent="0.2">
      <c r="A334" s="61" t="s">
        <v>660</v>
      </c>
      <c r="B334" s="61">
        <v>68</v>
      </c>
      <c r="C334" s="61" t="s">
        <v>661</v>
      </c>
      <c r="D334" s="61" t="s">
        <v>149</v>
      </c>
      <c r="F334" s="61">
        <v>0.78649999999999998</v>
      </c>
      <c r="G334" s="61">
        <v>3</v>
      </c>
      <c r="H334" s="61">
        <v>2920</v>
      </c>
      <c r="I334" s="61">
        <v>-4.242</v>
      </c>
      <c r="L334" s="61">
        <v>9.1826874000000007</v>
      </c>
      <c r="M334" s="61">
        <v>64.102000000000004</v>
      </c>
      <c r="N334" s="61">
        <v>63.613999999999997</v>
      </c>
      <c r="O334" s="61" t="s">
        <v>664</v>
      </c>
      <c r="P334" s="61" t="s">
        <v>665</v>
      </c>
      <c r="Q334" s="61" t="s">
        <v>666</v>
      </c>
      <c r="W334" s="61">
        <v>0.364923</v>
      </c>
      <c r="Y334" s="61">
        <v>0.71653020000000001</v>
      </c>
    </row>
    <row r="335" spans="1:25" x14ac:dyDescent="0.2">
      <c r="A335" s="61" t="s">
        <v>660</v>
      </c>
      <c r="B335" s="61">
        <v>68</v>
      </c>
      <c r="C335" s="61" t="s">
        <v>661</v>
      </c>
      <c r="D335" s="61" t="s">
        <v>149</v>
      </c>
      <c r="F335" s="61">
        <v>0.78649999999999998</v>
      </c>
      <c r="G335" s="61">
        <v>4</v>
      </c>
      <c r="J335" s="61">
        <v>2366</v>
      </c>
      <c r="K335" s="61">
        <v>-14.202999999999999</v>
      </c>
      <c r="L335" s="61">
        <v>38.614416900000002</v>
      </c>
      <c r="M335" s="61">
        <v>55.529000000000003</v>
      </c>
      <c r="R335" s="61">
        <v>54.667000000000002</v>
      </c>
      <c r="S335" s="61" t="s">
        <v>233</v>
      </c>
      <c r="T335" s="61" t="s">
        <v>270</v>
      </c>
      <c r="U335" s="61" t="s">
        <v>271</v>
      </c>
      <c r="V335" s="61">
        <v>1.0901259999999999</v>
      </c>
      <c r="X335" s="61">
        <v>1.1497196000000001</v>
      </c>
    </row>
    <row r="336" spans="1:25" x14ac:dyDescent="0.2">
      <c r="A336" s="61" t="s">
        <v>660</v>
      </c>
      <c r="B336" s="61">
        <v>68</v>
      </c>
      <c r="C336" s="61" t="s">
        <v>661</v>
      </c>
      <c r="D336" s="61" t="s">
        <v>149</v>
      </c>
      <c r="F336" s="61">
        <v>0.78649999999999998</v>
      </c>
      <c r="G336" s="61">
        <v>5</v>
      </c>
      <c r="J336" s="61">
        <v>4139</v>
      </c>
      <c r="K336" s="61">
        <v>0</v>
      </c>
      <c r="L336" s="61">
        <v>56.706898500000001</v>
      </c>
      <c r="M336" s="61">
        <v>81.546999999999997</v>
      </c>
      <c r="R336" s="61">
        <v>80.274000000000001</v>
      </c>
      <c r="S336" s="61" t="s">
        <v>271</v>
      </c>
      <c r="T336" s="61" t="s">
        <v>190</v>
      </c>
      <c r="U336" s="61" t="s">
        <v>667</v>
      </c>
      <c r="V336" s="61">
        <v>1.1056589999999999</v>
      </c>
      <c r="X336" s="61">
        <v>1.1646882999999999</v>
      </c>
    </row>
    <row r="337" spans="1:25" x14ac:dyDescent="0.2">
      <c r="A337" s="61" t="s">
        <v>668</v>
      </c>
      <c r="B337" s="61">
        <v>69</v>
      </c>
      <c r="C337" s="61" t="s">
        <v>669</v>
      </c>
      <c r="D337" s="61" t="s">
        <v>250</v>
      </c>
      <c r="F337" s="61">
        <v>0.73450000000000004</v>
      </c>
      <c r="G337" s="61">
        <v>1</v>
      </c>
      <c r="H337" s="61">
        <v>3890</v>
      </c>
      <c r="I337" s="61">
        <v>-0.04</v>
      </c>
      <c r="L337" s="61">
        <v>11.7678019</v>
      </c>
      <c r="M337" s="61">
        <v>76.716999999999999</v>
      </c>
      <c r="N337" s="61">
        <v>76.132999999999996</v>
      </c>
      <c r="O337" s="61" t="s">
        <v>626</v>
      </c>
      <c r="P337" s="61" t="s">
        <v>602</v>
      </c>
      <c r="Q337" s="61" t="s">
        <v>521</v>
      </c>
      <c r="W337" s="61">
        <v>0.36645699999999998</v>
      </c>
      <c r="Y337" s="61">
        <v>0.71934929999999997</v>
      </c>
    </row>
    <row r="338" spans="1:25" x14ac:dyDescent="0.2">
      <c r="A338" s="61" t="s">
        <v>668</v>
      </c>
      <c r="B338" s="61">
        <v>69</v>
      </c>
      <c r="C338" s="61" t="s">
        <v>669</v>
      </c>
      <c r="D338" s="61" t="s">
        <v>250</v>
      </c>
      <c r="F338" s="61">
        <v>0.73450000000000004</v>
      </c>
      <c r="G338" s="61">
        <v>2</v>
      </c>
      <c r="H338" s="61">
        <v>3890</v>
      </c>
      <c r="I338" s="61">
        <v>0</v>
      </c>
      <c r="L338" s="61">
        <v>11.770008799999999</v>
      </c>
      <c r="M338" s="61">
        <v>76.731999999999999</v>
      </c>
      <c r="N338" s="61">
        <v>76.147000000000006</v>
      </c>
      <c r="O338" s="61" t="s">
        <v>658</v>
      </c>
      <c r="P338" s="61" t="s">
        <v>155</v>
      </c>
      <c r="Q338" s="61" t="s">
        <v>670</v>
      </c>
      <c r="W338" s="61">
        <v>0.36647200000000002</v>
      </c>
      <c r="Y338" s="61">
        <v>0.71937810000000002</v>
      </c>
    </row>
    <row r="339" spans="1:25" x14ac:dyDescent="0.2">
      <c r="A339" s="61" t="s">
        <v>668</v>
      </c>
      <c r="B339" s="61">
        <v>69</v>
      </c>
      <c r="C339" s="61" t="s">
        <v>669</v>
      </c>
      <c r="D339" s="61" t="s">
        <v>250</v>
      </c>
      <c r="F339" s="61">
        <v>0.73450000000000004</v>
      </c>
      <c r="G339" s="61">
        <v>3</v>
      </c>
      <c r="H339" s="61">
        <v>2953</v>
      </c>
      <c r="I339" s="61">
        <v>28.382000000000001</v>
      </c>
      <c r="L339" s="61">
        <v>9.9789888999999992</v>
      </c>
      <c r="M339" s="61">
        <v>65.055999999999997</v>
      </c>
      <c r="N339" s="61">
        <v>64.543999999999997</v>
      </c>
      <c r="O339" s="61" t="s">
        <v>671</v>
      </c>
      <c r="P339" s="61" t="s">
        <v>672</v>
      </c>
      <c r="Q339" s="61" t="s">
        <v>673</v>
      </c>
      <c r="W339" s="61">
        <v>0.376834</v>
      </c>
      <c r="Y339" s="61">
        <v>0.73979539999999999</v>
      </c>
    </row>
    <row r="340" spans="1:25" x14ac:dyDescent="0.2">
      <c r="A340" s="61" t="s">
        <v>668</v>
      </c>
      <c r="B340" s="61">
        <v>69</v>
      </c>
      <c r="C340" s="61" t="s">
        <v>669</v>
      </c>
      <c r="D340" s="61" t="s">
        <v>250</v>
      </c>
      <c r="F340" s="61">
        <v>0.73450000000000004</v>
      </c>
      <c r="G340" s="61">
        <v>4</v>
      </c>
      <c r="J340" s="61">
        <v>2383</v>
      </c>
      <c r="K340" s="61">
        <v>36.966999999999999</v>
      </c>
      <c r="L340" s="61">
        <v>41.876117899999997</v>
      </c>
      <c r="M340" s="61">
        <v>56.238</v>
      </c>
      <c r="R340" s="61">
        <v>55.335000000000001</v>
      </c>
      <c r="S340" s="61" t="s">
        <v>233</v>
      </c>
      <c r="T340" s="61" t="s">
        <v>270</v>
      </c>
      <c r="U340" s="61" t="s">
        <v>271</v>
      </c>
      <c r="V340" s="61">
        <v>1.1460630000000001</v>
      </c>
      <c r="X340" s="61">
        <v>1.2059389</v>
      </c>
    </row>
    <row r="341" spans="1:25" x14ac:dyDescent="0.2">
      <c r="A341" s="61" t="s">
        <v>668</v>
      </c>
      <c r="B341" s="61">
        <v>69</v>
      </c>
      <c r="C341" s="61" t="s">
        <v>669</v>
      </c>
      <c r="D341" s="61" t="s">
        <v>250</v>
      </c>
      <c r="F341" s="61">
        <v>0.73450000000000004</v>
      </c>
      <c r="G341" s="61">
        <v>5</v>
      </c>
      <c r="J341" s="61">
        <v>4135</v>
      </c>
      <c r="K341" s="61">
        <v>0</v>
      </c>
      <c r="L341" s="61">
        <v>60.630350200000002</v>
      </c>
      <c r="M341" s="61">
        <v>81.424000000000007</v>
      </c>
      <c r="R341" s="61">
        <v>80.152000000000001</v>
      </c>
      <c r="S341" s="61" t="s">
        <v>271</v>
      </c>
      <c r="T341" s="61" t="s">
        <v>246</v>
      </c>
      <c r="U341" s="61" t="s">
        <v>674</v>
      </c>
      <c r="V341" s="61">
        <v>1.1056589999999999</v>
      </c>
      <c r="X341" s="61">
        <v>1.1652910000000001</v>
      </c>
    </row>
    <row r="342" spans="1:25" x14ac:dyDescent="0.2">
      <c r="A342" s="61" t="s">
        <v>675</v>
      </c>
      <c r="B342" s="61">
        <v>70</v>
      </c>
      <c r="C342" s="61" t="s">
        <v>676</v>
      </c>
      <c r="D342" s="61" t="s">
        <v>250</v>
      </c>
      <c r="F342" s="61">
        <v>0.754</v>
      </c>
      <c r="G342" s="61">
        <v>1</v>
      </c>
      <c r="H342" s="61">
        <v>3889</v>
      </c>
      <c r="I342" s="61">
        <v>-3.3000000000000002E-2</v>
      </c>
      <c r="L342" s="61">
        <v>11.460754100000001</v>
      </c>
      <c r="M342" s="61">
        <v>76.698999999999998</v>
      </c>
      <c r="N342" s="61">
        <v>76.114999999999995</v>
      </c>
      <c r="O342" s="61" t="s">
        <v>626</v>
      </c>
      <c r="P342" s="61" t="s">
        <v>602</v>
      </c>
      <c r="Q342" s="61" t="s">
        <v>528</v>
      </c>
      <c r="W342" s="61">
        <v>0.36646000000000001</v>
      </c>
      <c r="Y342" s="61">
        <v>0.7194509</v>
      </c>
    </row>
    <row r="343" spans="1:25" x14ac:dyDescent="0.2">
      <c r="A343" s="61" t="s">
        <v>675</v>
      </c>
      <c r="B343" s="61">
        <v>70</v>
      </c>
      <c r="C343" s="61" t="s">
        <v>676</v>
      </c>
      <c r="D343" s="61" t="s">
        <v>250</v>
      </c>
      <c r="F343" s="61">
        <v>0.754</v>
      </c>
      <c r="G343" s="61">
        <v>2</v>
      </c>
      <c r="H343" s="61">
        <v>3889</v>
      </c>
      <c r="I343" s="61">
        <v>0</v>
      </c>
      <c r="L343" s="61">
        <v>11.458825900000001</v>
      </c>
      <c r="M343" s="61">
        <v>76.686000000000007</v>
      </c>
      <c r="N343" s="61">
        <v>76.102000000000004</v>
      </c>
      <c r="O343" s="61" t="s">
        <v>658</v>
      </c>
      <c r="P343" s="61" t="s">
        <v>155</v>
      </c>
      <c r="Q343" s="61" t="s">
        <v>677</v>
      </c>
      <c r="W343" s="61">
        <v>0.36647200000000002</v>
      </c>
      <c r="Y343" s="61">
        <v>0.71947490000000003</v>
      </c>
    </row>
    <row r="344" spans="1:25" x14ac:dyDescent="0.2">
      <c r="A344" s="61" t="s">
        <v>675</v>
      </c>
      <c r="B344" s="61">
        <v>70</v>
      </c>
      <c r="C344" s="61" t="s">
        <v>676</v>
      </c>
      <c r="D344" s="61" t="s">
        <v>250</v>
      </c>
      <c r="F344" s="61">
        <v>0.754</v>
      </c>
      <c r="G344" s="61">
        <v>3</v>
      </c>
      <c r="H344" s="61">
        <v>3016</v>
      </c>
      <c r="I344" s="61">
        <v>28.231000000000002</v>
      </c>
      <c r="L344" s="61">
        <v>9.8916204000000008</v>
      </c>
      <c r="M344" s="61">
        <v>66.197999999999993</v>
      </c>
      <c r="N344" s="61">
        <v>65.677999999999997</v>
      </c>
      <c r="O344" s="61" t="s">
        <v>671</v>
      </c>
      <c r="P344" s="61" t="s">
        <v>665</v>
      </c>
      <c r="Q344" s="61" t="s">
        <v>678</v>
      </c>
      <c r="W344" s="61">
        <v>0.37677899999999998</v>
      </c>
      <c r="Y344" s="61">
        <v>0.73978630000000001</v>
      </c>
    </row>
    <row r="345" spans="1:25" x14ac:dyDescent="0.2">
      <c r="A345" s="61" t="s">
        <v>675</v>
      </c>
      <c r="B345" s="61">
        <v>70</v>
      </c>
      <c r="C345" s="61" t="s">
        <v>676</v>
      </c>
      <c r="D345" s="61" t="s">
        <v>250</v>
      </c>
      <c r="F345" s="61">
        <v>0.754</v>
      </c>
      <c r="G345" s="61">
        <v>4</v>
      </c>
      <c r="J345" s="61">
        <v>2441</v>
      </c>
      <c r="K345" s="61">
        <v>37.119999999999997</v>
      </c>
      <c r="L345" s="61">
        <v>41.721099100000004</v>
      </c>
      <c r="M345" s="61">
        <v>57.517000000000003</v>
      </c>
      <c r="R345" s="61">
        <v>56.594000000000001</v>
      </c>
      <c r="S345" s="61" t="s">
        <v>233</v>
      </c>
      <c r="T345" s="61" t="s">
        <v>270</v>
      </c>
      <c r="U345" s="61" t="s">
        <v>234</v>
      </c>
      <c r="V345" s="61">
        <v>1.1462300000000001</v>
      </c>
      <c r="X345" s="61">
        <v>1.2061436000000001</v>
      </c>
    </row>
    <row r="346" spans="1:25" x14ac:dyDescent="0.2">
      <c r="A346" s="61" t="s">
        <v>675</v>
      </c>
      <c r="B346" s="61">
        <v>70</v>
      </c>
      <c r="C346" s="61" t="s">
        <v>676</v>
      </c>
      <c r="D346" s="61" t="s">
        <v>250</v>
      </c>
      <c r="F346" s="61">
        <v>0.754</v>
      </c>
      <c r="G346" s="61">
        <v>5</v>
      </c>
      <c r="J346" s="61">
        <v>4134</v>
      </c>
      <c r="K346" s="61">
        <v>0</v>
      </c>
      <c r="L346" s="61">
        <v>59.079425999999998</v>
      </c>
      <c r="M346" s="61">
        <v>81.447999999999993</v>
      </c>
      <c r="R346" s="61">
        <v>80.176000000000002</v>
      </c>
      <c r="S346" s="61" t="s">
        <v>271</v>
      </c>
      <c r="T346" s="61" t="s">
        <v>246</v>
      </c>
      <c r="U346" s="61" t="s">
        <v>674</v>
      </c>
      <c r="V346" s="61">
        <v>1.1056589999999999</v>
      </c>
      <c r="X346" s="61">
        <v>1.1653283999999999</v>
      </c>
    </row>
    <row r="347" spans="1:25" x14ac:dyDescent="0.2">
      <c r="A347" s="61" t="s">
        <v>679</v>
      </c>
      <c r="B347" s="61">
        <v>71</v>
      </c>
      <c r="C347" s="61" t="s">
        <v>680</v>
      </c>
      <c r="D347" s="61" t="s">
        <v>276</v>
      </c>
      <c r="F347" s="61">
        <v>0.72609999999999997</v>
      </c>
      <c r="G347" s="61">
        <v>1</v>
      </c>
      <c r="H347" s="61">
        <v>3887</v>
      </c>
      <c r="I347" s="61">
        <v>-4.8000000000000001E-2</v>
      </c>
      <c r="L347" s="61">
        <v>11.9081093</v>
      </c>
      <c r="M347" s="61">
        <v>76.744</v>
      </c>
      <c r="N347" s="61">
        <v>76.159000000000006</v>
      </c>
      <c r="O347" s="61" t="s">
        <v>633</v>
      </c>
      <c r="P347" s="61" t="s">
        <v>602</v>
      </c>
      <c r="Q347" s="61" t="s">
        <v>681</v>
      </c>
      <c r="W347" s="61">
        <v>0.36645499999999998</v>
      </c>
      <c r="Y347" s="61">
        <v>0.71947939999999999</v>
      </c>
    </row>
    <row r="348" spans="1:25" x14ac:dyDescent="0.2">
      <c r="A348" s="61" t="s">
        <v>679</v>
      </c>
      <c r="B348" s="61">
        <v>71</v>
      </c>
      <c r="C348" s="61" t="s">
        <v>680</v>
      </c>
      <c r="D348" s="61" t="s">
        <v>276</v>
      </c>
      <c r="F348" s="61">
        <v>0.72609999999999997</v>
      </c>
      <c r="G348" s="61">
        <v>2</v>
      </c>
      <c r="H348" s="61">
        <v>3887</v>
      </c>
      <c r="I348" s="61">
        <v>0</v>
      </c>
      <c r="L348" s="61">
        <v>11.8940632</v>
      </c>
      <c r="M348" s="61">
        <v>76.653999999999996</v>
      </c>
      <c r="N348" s="61">
        <v>76.069999999999993</v>
      </c>
      <c r="O348" s="61" t="s">
        <v>664</v>
      </c>
      <c r="P348" s="61" t="s">
        <v>155</v>
      </c>
      <c r="Q348" s="61" t="s">
        <v>682</v>
      </c>
      <c r="W348" s="61">
        <v>0.36647200000000002</v>
      </c>
      <c r="Y348" s="61">
        <v>0.71951359999999998</v>
      </c>
    </row>
    <row r="349" spans="1:25" x14ac:dyDescent="0.2">
      <c r="A349" s="61" t="s">
        <v>679</v>
      </c>
      <c r="B349" s="61">
        <v>71</v>
      </c>
      <c r="C349" s="61" t="s">
        <v>680</v>
      </c>
      <c r="D349" s="61" t="s">
        <v>276</v>
      </c>
      <c r="F349" s="61">
        <v>0.72609999999999997</v>
      </c>
      <c r="G349" s="61">
        <v>3</v>
      </c>
      <c r="H349" s="61">
        <v>3690</v>
      </c>
      <c r="I349" s="61">
        <v>7.1879999999999997</v>
      </c>
      <c r="L349" s="61">
        <v>12.566315400000001</v>
      </c>
      <c r="M349" s="61">
        <v>80.986000000000004</v>
      </c>
      <c r="N349" s="61">
        <v>80.36</v>
      </c>
      <c r="O349" s="61" t="s">
        <v>683</v>
      </c>
      <c r="P349" s="61" t="s">
        <v>672</v>
      </c>
      <c r="Q349" s="61" t="s">
        <v>666</v>
      </c>
      <c r="W349" s="61">
        <v>0.36909599999999998</v>
      </c>
      <c r="Y349" s="61">
        <v>0.72468540000000004</v>
      </c>
    </row>
    <row r="350" spans="1:25" x14ac:dyDescent="0.2">
      <c r="A350" s="61" t="s">
        <v>679</v>
      </c>
      <c r="B350" s="61">
        <v>71</v>
      </c>
      <c r="C350" s="61" t="s">
        <v>680</v>
      </c>
      <c r="D350" s="61" t="s">
        <v>276</v>
      </c>
      <c r="F350" s="61">
        <v>0.72609999999999997</v>
      </c>
      <c r="G350" s="61">
        <v>4</v>
      </c>
      <c r="J350" s="61">
        <v>2655</v>
      </c>
      <c r="K350" s="61">
        <v>-3.8180000000000001</v>
      </c>
      <c r="L350" s="61">
        <v>47.4880955</v>
      </c>
      <c r="M350" s="61">
        <v>63.045000000000002</v>
      </c>
      <c r="R350" s="61">
        <v>62.06</v>
      </c>
      <c r="S350" s="61" t="s">
        <v>233</v>
      </c>
      <c r="T350" s="61" t="s">
        <v>270</v>
      </c>
      <c r="U350" s="61" t="s">
        <v>271</v>
      </c>
      <c r="V350" s="61">
        <v>1.1014839999999999</v>
      </c>
      <c r="X350" s="61">
        <v>1.1612252999999999</v>
      </c>
    </row>
    <row r="351" spans="1:25" x14ac:dyDescent="0.2">
      <c r="A351" s="61" t="s">
        <v>679</v>
      </c>
      <c r="B351" s="61">
        <v>71</v>
      </c>
      <c r="C351" s="61" t="s">
        <v>680</v>
      </c>
      <c r="D351" s="61" t="s">
        <v>276</v>
      </c>
      <c r="F351" s="61">
        <v>0.72609999999999997</v>
      </c>
      <c r="G351" s="61">
        <v>5</v>
      </c>
      <c r="J351" s="61">
        <v>4132</v>
      </c>
      <c r="K351" s="61">
        <v>0</v>
      </c>
      <c r="L351" s="61">
        <v>61.28875</v>
      </c>
      <c r="M351" s="61">
        <v>81.367000000000004</v>
      </c>
      <c r="R351" s="61">
        <v>80.096999999999994</v>
      </c>
      <c r="S351" s="61" t="s">
        <v>386</v>
      </c>
      <c r="T351" s="61" t="s">
        <v>477</v>
      </c>
      <c r="U351" s="61" t="s">
        <v>247</v>
      </c>
      <c r="V351" s="61">
        <v>1.1056589999999999</v>
      </c>
      <c r="X351" s="61">
        <v>1.1649137000000001</v>
      </c>
    </row>
    <row r="352" spans="1:25" x14ac:dyDescent="0.2">
      <c r="A352" s="61" t="s">
        <v>684</v>
      </c>
      <c r="B352" s="61">
        <v>72</v>
      </c>
      <c r="C352" s="61" t="s">
        <v>685</v>
      </c>
      <c r="D352" s="61" t="s">
        <v>276</v>
      </c>
      <c r="F352" s="61">
        <v>0.71550000000000002</v>
      </c>
      <c r="G352" s="61">
        <v>1</v>
      </c>
      <c r="H352" s="61">
        <v>3888</v>
      </c>
      <c r="I352" s="61">
        <v>2.1000000000000001E-2</v>
      </c>
      <c r="L352" s="61">
        <v>12.079539799999999</v>
      </c>
      <c r="M352" s="61">
        <v>76.712000000000003</v>
      </c>
      <c r="N352" s="61">
        <v>76.129000000000005</v>
      </c>
      <c r="O352" s="61" t="s">
        <v>626</v>
      </c>
      <c r="P352" s="61" t="s">
        <v>602</v>
      </c>
      <c r="Q352" s="61" t="s">
        <v>686</v>
      </c>
      <c r="W352" s="61">
        <v>0.36647999999999997</v>
      </c>
      <c r="Y352" s="61">
        <v>0.71804630000000003</v>
      </c>
    </row>
    <row r="353" spans="1:25" x14ac:dyDescent="0.2">
      <c r="A353" s="61" t="s">
        <v>684</v>
      </c>
      <c r="B353" s="61">
        <v>72</v>
      </c>
      <c r="C353" s="61" t="s">
        <v>685</v>
      </c>
      <c r="D353" s="61" t="s">
        <v>276</v>
      </c>
      <c r="F353" s="61">
        <v>0.71550000000000002</v>
      </c>
      <c r="G353" s="61">
        <v>2</v>
      </c>
      <c r="H353" s="61">
        <v>3886</v>
      </c>
      <c r="I353" s="61">
        <v>0</v>
      </c>
      <c r="L353" s="61">
        <v>12.082562899999999</v>
      </c>
      <c r="M353" s="61">
        <v>76.731999999999999</v>
      </c>
      <c r="N353" s="61">
        <v>76.147999999999996</v>
      </c>
      <c r="O353" s="61" t="s">
        <v>658</v>
      </c>
      <c r="P353" s="61" t="s">
        <v>155</v>
      </c>
      <c r="Q353" s="61" t="s">
        <v>687</v>
      </c>
      <c r="W353" s="61">
        <v>0.36647200000000002</v>
      </c>
      <c r="Y353" s="61">
        <v>0.71803110000000003</v>
      </c>
    </row>
    <row r="354" spans="1:25" x14ac:dyDescent="0.2">
      <c r="A354" s="61" t="s">
        <v>684</v>
      </c>
      <c r="B354" s="61">
        <v>72</v>
      </c>
      <c r="C354" s="61" t="s">
        <v>685</v>
      </c>
      <c r="D354" s="61" t="s">
        <v>276</v>
      </c>
      <c r="F354" s="61">
        <v>0.71550000000000002</v>
      </c>
      <c r="G354" s="61">
        <v>3</v>
      </c>
      <c r="H354" s="61">
        <v>3638</v>
      </c>
      <c r="I354" s="61">
        <v>7.3310000000000004</v>
      </c>
      <c r="L354" s="61">
        <v>12.561606299999999</v>
      </c>
      <c r="M354" s="61">
        <v>79.774000000000001</v>
      </c>
      <c r="N354" s="61">
        <v>79.158000000000001</v>
      </c>
      <c r="O354" s="61" t="s">
        <v>671</v>
      </c>
      <c r="P354" s="61" t="s">
        <v>672</v>
      </c>
      <c r="Q354" s="61" t="s">
        <v>688</v>
      </c>
      <c r="W354" s="61">
        <v>0.369149</v>
      </c>
      <c r="Y354" s="61">
        <v>0.72329509999999997</v>
      </c>
    </row>
    <row r="355" spans="1:25" x14ac:dyDescent="0.2">
      <c r="A355" s="61" t="s">
        <v>684</v>
      </c>
      <c r="B355" s="61">
        <v>72</v>
      </c>
      <c r="C355" s="61" t="s">
        <v>685</v>
      </c>
      <c r="D355" s="61" t="s">
        <v>276</v>
      </c>
      <c r="F355" s="61">
        <v>0.71550000000000002</v>
      </c>
      <c r="G355" s="61">
        <v>4</v>
      </c>
      <c r="J355" s="61">
        <v>2627</v>
      </c>
      <c r="K355" s="61">
        <v>-3.91</v>
      </c>
      <c r="L355" s="61">
        <v>47.549356600000003</v>
      </c>
      <c r="M355" s="61">
        <v>62.204999999999998</v>
      </c>
      <c r="R355" s="61">
        <v>61.232999999999997</v>
      </c>
      <c r="S355" s="61" t="s">
        <v>306</v>
      </c>
      <c r="T355" s="61" t="s">
        <v>270</v>
      </c>
      <c r="U355" s="61" t="s">
        <v>271</v>
      </c>
      <c r="V355" s="61">
        <v>1.101383</v>
      </c>
      <c r="X355" s="61">
        <v>1.1609647000000001</v>
      </c>
    </row>
    <row r="356" spans="1:25" x14ac:dyDescent="0.2">
      <c r="A356" s="61" t="s">
        <v>684</v>
      </c>
      <c r="B356" s="61">
        <v>72</v>
      </c>
      <c r="C356" s="61" t="s">
        <v>685</v>
      </c>
      <c r="D356" s="61" t="s">
        <v>276</v>
      </c>
      <c r="F356" s="61">
        <v>0.71550000000000002</v>
      </c>
      <c r="G356" s="61">
        <v>5</v>
      </c>
      <c r="J356" s="61">
        <v>4131</v>
      </c>
      <c r="K356" s="61">
        <v>0</v>
      </c>
      <c r="L356" s="61">
        <v>62.187099699999997</v>
      </c>
      <c r="M356" s="61">
        <v>81.355000000000004</v>
      </c>
      <c r="R356" s="61">
        <v>80.084000000000003</v>
      </c>
      <c r="S356" s="61" t="s">
        <v>245</v>
      </c>
      <c r="T356" s="61" t="s">
        <v>246</v>
      </c>
      <c r="U356" s="61" t="s">
        <v>464</v>
      </c>
      <c r="V356" s="61">
        <v>1.1056589999999999</v>
      </c>
      <c r="X356" s="61">
        <v>1.1647524</v>
      </c>
    </row>
    <row r="357" spans="1:25" x14ac:dyDescent="0.2">
      <c r="A357" s="61" t="s">
        <v>689</v>
      </c>
      <c r="B357" s="61">
        <v>73</v>
      </c>
      <c r="C357" s="61" t="s">
        <v>690</v>
      </c>
      <c r="D357" s="61" t="s">
        <v>691</v>
      </c>
      <c r="F357" s="61">
        <v>0.75600000000000001</v>
      </c>
      <c r="G357" s="61">
        <v>1</v>
      </c>
      <c r="H357" s="61">
        <v>3883</v>
      </c>
      <c r="I357" s="61">
        <v>-2.1000000000000001E-2</v>
      </c>
      <c r="L357" s="61">
        <v>11.4275007</v>
      </c>
      <c r="M357" s="61">
        <v>76.679000000000002</v>
      </c>
      <c r="N357" s="61">
        <v>76.094999999999999</v>
      </c>
      <c r="O357" s="61" t="s">
        <v>640</v>
      </c>
      <c r="P357" s="61" t="s">
        <v>610</v>
      </c>
      <c r="Q357" s="61" t="s">
        <v>692</v>
      </c>
      <c r="W357" s="61">
        <v>0.36646499999999999</v>
      </c>
      <c r="Y357" s="61">
        <v>0.71953400000000001</v>
      </c>
    </row>
    <row r="358" spans="1:25" x14ac:dyDescent="0.2">
      <c r="A358" s="61" t="s">
        <v>689</v>
      </c>
      <c r="B358" s="61">
        <v>73</v>
      </c>
      <c r="C358" s="61" t="s">
        <v>690</v>
      </c>
      <c r="D358" s="61" t="s">
        <v>691</v>
      </c>
      <c r="F358" s="61">
        <v>0.75600000000000001</v>
      </c>
      <c r="G358" s="61">
        <v>2</v>
      </c>
      <c r="H358" s="61">
        <v>3884</v>
      </c>
      <c r="I358" s="61">
        <v>0</v>
      </c>
      <c r="L358" s="61">
        <v>11.4259167</v>
      </c>
      <c r="M358" s="61">
        <v>76.668999999999997</v>
      </c>
      <c r="N358" s="61">
        <v>76.084999999999994</v>
      </c>
      <c r="O358" s="61" t="s">
        <v>664</v>
      </c>
      <c r="P358" s="61" t="s">
        <v>152</v>
      </c>
      <c r="Q358" s="61" t="s">
        <v>693</v>
      </c>
      <c r="W358" s="61">
        <v>0.36647200000000002</v>
      </c>
      <c r="Y358" s="61">
        <v>0.71954870000000004</v>
      </c>
    </row>
    <row r="359" spans="1:25" x14ac:dyDescent="0.2">
      <c r="A359" s="61" t="s">
        <v>689</v>
      </c>
      <c r="B359" s="61">
        <v>73</v>
      </c>
      <c r="C359" s="61" t="s">
        <v>690</v>
      </c>
      <c r="D359" s="61" t="s">
        <v>691</v>
      </c>
      <c r="F359" s="61">
        <v>0.75600000000000001</v>
      </c>
      <c r="G359" s="61">
        <v>3</v>
      </c>
      <c r="H359" s="61">
        <v>3351</v>
      </c>
      <c r="I359" s="61">
        <v>14.733000000000001</v>
      </c>
      <c r="L359" s="61">
        <v>10.9965738</v>
      </c>
      <c r="M359" s="61">
        <v>73.787999999999997</v>
      </c>
      <c r="N359" s="61">
        <v>73.213999999999999</v>
      </c>
      <c r="O359" s="61" t="s">
        <v>205</v>
      </c>
      <c r="P359" s="61" t="s">
        <v>694</v>
      </c>
      <c r="Q359" s="61" t="s">
        <v>695</v>
      </c>
      <c r="W359" s="61">
        <v>0.37185099999999999</v>
      </c>
      <c r="Y359" s="61">
        <v>0.73014950000000001</v>
      </c>
    </row>
    <row r="360" spans="1:25" x14ac:dyDescent="0.2">
      <c r="A360" s="61" t="s">
        <v>689</v>
      </c>
      <c r="B360" s="61">
        <v>73</v>
      </c>
      <c r="C360" s="61" t="s">
        <v>690</v>
      </c>
      <c r="D360" s="61" t="s">
        <v>691</v>
      </c>
      <c r="F360" s="61">
        <v>0.75600000000000001</v>
      </c>
      <c r="G360" s="61">
        <v>4</v>
      </c>
      <c r="J360" s="61">
        <v>2614</v>
      </c>
      <c r="K360" s="61">
        <v>-14.129</v>
      </c>
      <c r="L360" s="61">
        <v>45.064598599999997</v>
      </c>
      <c r="M360" s="61">
        <v>62.292000000000002</v>
      </c>
      <c r="R360" s="61">
        <v>61.325000000000003</v>
      </c>
      <c r="S360" s="61" t="s">
        <v>306</v>
      </c>
      <c r="T360" s="61" t="s">
        <v>270</v>
      </c>
      <c r="U360" s="61" t="s">
        <v>271</v>
      </c>
      <c r="V360" s="61">
        <v>1.0902069999999999</v>
      </c>
      <c r="X360" s="61">
        <v>1.1497638999999999</v>
      </c>
    </row>
    <row r="361" spans="1:25" x14ac:dyDescent="0.2">
      <c r="A361" s="61" t="s">
        <v>689</v>
      </c>
      <c r="B361" s="61">
        <v>73</v>
      </c>
      <c r="C361" s="61" t="s">
        <v>690</v>
      </c>
      <c r="D361" s="61" t="s">
        <v>691</v>
      </c>
      <c r="F361" s="61">
        <v>0.75600000000000001</v>
      </c>
      <c r="G361" s="61">
        <v>5</v>
      </c>
      <c r="J361" s="61">
        <v>4130</v>
      </c>
      <c r="K361" s="61">
        <v>0</v>
      </c>
      <c r="L361" s="61">
        <v>58.778904199999999</v>
      </c>
      <c r="M361" s="61">
        <v>81.248999999999995</v>
      </c>
      <c r="R361" s="61">
        <v>79.98</v>
      </c>
      <c r="S361" s="61" t="s">
        <v>245</v>
      </c>
      <c r="T361" s="61" t="s">
        <v>246</v>
      </c>
      <c r="U361" s="61" t="s">
        <v>464</v>
      </c>
      <c r="V361" s="61">
        <v>1.1056589999999999</v>
      </c>
      <c r="X361" s="61">
        <v>1.1646562</v>
      </c>
    </row>
    <row r="362" spans="1:25" x14ac:dyDescent="0.2">
      <c r="A362" s="61" t="s">
        <v>696</v>
      </c>
      <c r="B362" s="61">
        <v>74</v>
      </c>
      <c r="C362" s="61" t="s">
        <v>697</v>
      </c>
      <c r="D362" s="61" t="s">
        <v>698</v>
      </c>
      <c r="F362" s="61">
        <v>0.78</v>
      </c>
      <c r="G362" s="61">
        <v>1</v>
      </c>
      <c r="H362" s="61">
        <v>3887</v>
      </c>
      <c r="I362" s="61">
        <v>-4.5999999999999999E-2</v>
      </c>
      <c r="L362" s="61">
        <v>11.0943267</v>
      </c>
      <c r="M362" s="61">
        <v>76.807000000000002</v>
      </c>
      <c r="N362" s="61">
        <v>76.222999999999999</v>
      </c>
      <c r="O362" s="61" t="s">
        <v>633</v>
      </c>
      <c r="P362" s="61" t="s">
        <v>610</v>
      </c>
      <c r="Q362" s="61" t="s">
        <v>565</v>
      </c>
      <c r="W362" s="61">
        <v>0.36645499999999998</v>
      </c>
      <c r="Y362" s="61">
        <v>0.7179316</v>
      </c>
    </row>
    <row r="363" spans="1:25" x14ac:dyDescent="0.2">
      <c r="A363" s="61" t="s">
        <v>696</v>
      </c>
      <c r="B363" s="61">
        <v>74</v>
      </c>
      <c r="C363" s="61" t="s">
        <v>697</v>
      </c>
      <c r="D363" s="61" t="s">
        <v>698</v>
      </c>
      <c r="F363" s="61">
        <v>0.78</v>
      </c>
      <c r="G363" s="61">
        <v>2</v>
      </c>
      <c r="H363" s="61">
        <v>3888</v>
      </c>
      <c r="I363" s="61">
        <v>0</v>
      </c>
      <c r="L363" s="61">
        <v>11.0769392</v>
      </c>
      <c r="M363" s="61">
        <v>76.686999999999998</v>
      </c>
      <c r="N363" s="61">
        <v>76.103999999999999</v>
      </c>
      <c r="O363" s="61" t="s">
        <v>664</v>
      </c>
      <c r="P363" s="61" t="s">
        <v>152</v>
      </c>
      <c r="Q363" s="61" t="s">
        <v>699</v>
      </c>
      <c r="W363" s="61">
        <v>0.36647200000000002</v>
      </c>
      <c r="Y363" s="61">
        <v>0.71796459999999995</v>
      </c>
    </row>
    <row r="364" spans="1:25" x14ac:dyDescent="0.2">
      <c r="A364" s="61" t="s">
        <v>696</v>
      </c>
      <c r="B364" s="61">
        <v>74</v>
      </c>
      <c r="C364" s="61" t="s">
        <v>697</v>
      </c>
      <c r="D364" s="61" t="s">
        <v>698</v>
      </c>
      <c r="F364" s="61">
        <v>0.78</v>
      </c>
      <c r="G364" s="61">
        <v>3</v>
      </c>
      <c r="H364" s="61">
        <v>3410</v>
      </c>
      <c r="I364" s="61">
        <v>13.09</v>
      </c>
      <c r="L364" s="61">
        <v>10.806074199999999</v>
      </c>
      <c r="M364" s="61">
        <v>74.811999999999998</v>
      </c>
      <c r="N364" s="61">
        <v>74.231999999999999</v>
      </c>
      <c r="O364" s="61" t="s">
        <v>683</v>
      </c>
      <c r="P364" s="61" t="s">
        <v>672</v>
      </c>
      <c r="Q364" s="61" t="s">
        <v>700</v>
      </c>
      <c r="W364" s="61">
        <v>0.371251</v>
      </c>
      <c r="Y364" s="61">
        <v>0.72736299999999998</v>
      </c>
    </row>
    <row r="365" spans="1:25" x14ac:dyDescent="0.2">
      <c r="A365" s="61" t="s">
        <v>696</v>
      </c>
      <c r="B365" s="61">
        <v>74</v>
      </c>
      <c r="C365" s="61" t="s">
        <v>697</v>
      </c>
      <c r="D365" s="61" t="s">
        <v>698</v>
      </c>
      <c r="F365" s="61">
        <v>0.78</v>
      </c>
      <c r="G365" s="61">
        <v>4</v>
      </c>
      <c r="J365" s="61">
        <v>2804</v>
      </c>
      <c r="K365" s="61">
        <v>-15.266</v>
      </c>
      <c r="L365" s="61">
        <v>47.054688200000001</v>
      </c>
      <c r="M365" s="61">
        <v>67.106999999999999</v>
      </c>
      <c r="R365" s="61">
        <v>66.066999999999993</v>
      </c>
      <c r="S365" s="61" t="s">
        <v>306</v>
      </c>
      <c r="T365" s="61" t="s">
        <v>270</v>
      </c>
      <c r="U365" s="61" t="s">
        <v>234</v>
      </c>
      <c r="V365" s="61">
        <v>1.0889629999999999</v>
      </c>
      <c r="X365" s="61">
        <v>1.1483536999999999</v>
      </c>
    </row>
    <row r="366" spans="1:25" x14ac:dyDescent="0.2">
      <c r="A366" s="61" t="s">
        <v>696</v>
      </c>
      <c r="B366" s="61">
        <v>74</v>
      </c>
      <c r="C366" s="61" t="s">
        <v>697</v>
      </c>
      <c r="D366" s="61" t="s">
        <v>698</v>
      </c>
      <c r="F366" s="61">
        <v>0.78</v>
      </c>
      <c r="G366" s="61">
        <v>5</v>
      </c>
      <c r="J366" s="61">
        <v>4129</v>
      </c>
      <c r="K366" s="61">
        <v>0</v>
      </c>
      <c r="L366" s="61">
        <v>57.010719799999997</v>
      </c>
      <c r="M366" s="61">
        <v>81.305999999999997</v>
      </c>
      <c r="R366" s="61">
        <v>80.037000000000006</v>
      </c>
      <c r="S366" s="61" t="s">
        <v>257</v>
      </c>
      <c r="T366" s="61" t="s">
        <v>431</v>
      </c>
      <c r="U366" s="61" t="s">
        <v>492</v>
      </c>
      <c r="V366" s="61">
        <v>1.1056589999999999</v>
      </c>
      <c r="X366" s="61">
        <v>1.1644764999999999</v>
      </c>
    </row>
    <row r="367" spans="1:25" x14ac:dyDescent="0.2">
      <c r="A367" s="61" t="s">
        <v>701</v>
      </c>
      <c r="B367" s="61">
        <v>75</v>
      </c>
      <c r="C367" s="61" t="s">
        <v>702</v>
      </c>
      <c r="D367" s="61" t="s">
        <v>703</v>
      </c>
      <c r="F367" s="61">
        <v>0.80100000000000005</v>
      </c>
      <c r="G367" s="61">
        <v>1</v>
      </c>
      <c r="H367" s="61">
        <v>3883</v>
      </c>
      <c r="I367" s="61">
        <v>1.7000000000000001E-2</v>
      </c>
      <c r="L367" s="61">
        <v>10.7821809</v>
      </c>
      <c r="M367" s="61">
        <v>76.656000000000006</v>
      </c>
      <c r="N367" s="61">
        <v>76.072000000000003</v>
      </c>
      <c r="O367" s="61" t="s">
        <v>640</v>
      </c>
      <c r="P367" s="61" t="s">
        <v>610</v>
      </c>
      <c r="Q367" s="61" t="s">
        <v>704</v>
      </c>
      <c r="W367" s="61">
        <v>0.36647800000000003</v>
      </c>
      <c r="Y367" s="61">
        <v>0.71941469999999996</v>
      </c>
    </row>
    <row r="368" spans="1:25" x14ac:dyDescent="0.2">
      <c r="A368" s="61" t="s">
        <v>701</v>
      </c>
      <c r="B368" s="61">
        <v>75</v>
      </c>
      <c r="C368" s="61" t="s">
        <v>702</v>
      </c>
      <c r="D368" s="61" t="s">
        <v>703</v>
      </c>
      <c r="F368" s="61">
        <v>0.80100000000000005</v>
      </c>
      <c r="G368" s="61">
        <v>2</v>
      </c>
      <c r="H368" s="61">
        <v>3884</v>
      </c>
      <c r="I368" s="61">
        <v>0</v>
      </c>
      <c r="L368" s="61">
        <v>10.7773039</v>
      </c>
      <c r="M368" s="61">
        <v>76.620999999999995</v>
      </c>
      <c r="N368" s="61">
        <v>76.037999999999997</v>
      </c>
      <c r="O368" s="61" t="s">
        <v>664</v>
      </c>
      <c r="P368" s="61" t="s">
        <v>152</v>
      </c>
      <c r="Q368" s="61" t="s">
        <v>705</v>
      </c>
      <c r="W368" s="61">
        <v>0.36647200000000002</v>
      </c>
      <c r="Y368" s="61">
        <v>0.71940280000000001</v>
      </c>
    </row>
    <row r="369" spans="1:25" x14ac:dyDescent="0.2">
      <c r="A369" s="61" t="s">
        <v>701</v>
      </c>
      <c r="B369" s="61">
        <v>75</v>
      </c>
      <c r="C369" s="61" t="s">
        <v>702</v>
      </c>
      <c r="D369" s="61" t="s">
        <v>703</v>
      </c>
      <c r="F369" s="61">
        <v>0.80100000000000005</v>
      </c>
      <c r="G369" s="61">
        <v>3</v>
      </c>
      <c r="H369" s="61">
        <v>3825</v>
      </c>
      <c r="I369" s="61">
        <v>15.468999999999999</v>
      </c>
      <c r="L369" s="61">
        <v>11.785521900000001</v>
      </c>
      <c r="M369" s="61">
        <v>83.789000000000001</v>
      </c>
      <c r="N369" s="61">
        <v>83.135999999999996</v>
      </c>
      <c r="O369" s="61" t="s">
        <v>205</v>
      </c>
      <c r="P369" s="61" t="s">
        <v>694</v>
      </c>
      <c r="Q369" s="61" t="s">
        <v>706</v>
      </c>
      <c r="W369" s="61">
        <v>0.37212000000000001</v>
      </c>
      <c r="Y369" s="61">
        <v>0.7305315</v>
      </c>
    </row>
    <row r="370" spans="1:25" x14ac:dyDescent="0.2">
      <c r="A370" s="61" t="s">
        <v>701</v>
      </c>
      <c r="B370" s="61">
        <v>75</v>
      </c>
      <c r="C370" s="61" t="s">
        <v>702</v>
      </c>
      <c r="D370" s="61" t="s">
        <v>703</v>
      </c>
      <c r="F370" s="61">
        <v>0.80100000000000005</v>
      </c>
      <c r="G370" s="61">
        <v>4</v>
      </c>
      <c r="J370" s="61">
        <v>2692</v>
      </c>
      <c r="K370" s="61">
        <v>-14.07</v>
      </c>
      <c r="L370" s="61">
        <v>43.848780900000001</v>
      </c>
      <c r="M370" s="61">
        <v>64.218999999999994</v>
      </c>
      <c r="R370" s="61">
        <v>63.222000000000001</v>
      </c>
      <c r="S370" s="61" t="s">
        <v>306</v>
      </c>
      <c r="T370" s="61" t="s">
        <v>270</v>
      </c>
      <c r="U370" s="61" t="s">
        <v>271</v>
      </c>
      <c r="V370" s="61">
        <v>1.090271</v>
      </c>
      <c r="X370" s="61">
        <v>1.1497857</v>
      </c>
    </row>
    <row r="371" spans="1:25" x14ac:dyDescent="0.2">
      <c r="A371" s="61" t="s">
        <v>701</v>
      </c>
      <c r="B371" s="61">
        <v>75</v>
      </c>
      <c r="C371" s="61" t="s">
        <v>702</v>
      </c>
      <c r="D371" s="61" t="s">
        <v>703</v>
      </c>
      <c r="F371" s="61">
        <v>0.80100000000000005</v>
      </c>
      <c r="G371" s="61">
        <v>5</v>
      </c>
      <c r="J371" s="61">
        <v>4126</v>
      </c>
      <c r="K371" s="61">
        <v>0</v>
      </c>
      <c r="L371" s="61">
        <v>55.512241699999997</v>
      </c>
      <c r="M371" s="61">
        <v>81.301000000000002</v>
      </c>
      <c r="R371" s="61">
        <v>80.031000000000006</v>
      </c>
      <c r="S371" s="61" t="s">
        <v>386</v>
      </c>
      <c r="T371" s="61" t="s">
        <v>477</v>
      </c>
      <c r="U371" s="61" t="s">
        <v>247</v>
      </c>
      <c r="V371" s="61">
        <v>1.1056589999999999</v>
      </c>
      <c r="X371" s="61">
        <v>1.1646131</v>
      </c>
    </row>
    <row r="372" spans="1:25" x14ac:dyDescent="0.2">
      <c r="A372" s="61" t="s">
        <v>707</v>
      </c>
      <c r="B372" s="61">
        <v>76</v>
      </c>
      <c r="C372" s="61" t="s">
        <v>708</v>
      </c>
      <c r="D372" s="61" t="s">
        <v>709</v>
      </c>
      <c r="F372" s="61">
        <v>0.79700000000000004</v>
      </c>
      <c r="G372" s="61">
        <v>1</v>
      </c>
      <c r="H372" s="61">
        <v>3881</v>
      </c>
      <c r="I372" s="61">
        <v>-7.0000000000000001E-3</v>
      </c>
      <c r="L372" s="61">
        <v>10.836751</v>
      </c>
      <c r="M372" s="61">
        <v>76.659000000000006</v>
      </c>
      <c r="N372" s="61">
        <v>76.075000000000003</v>
      </c>
      <c r="O372" s="61" t="s">
        <v>633</v>
      </c>
      <c r="P372" s="61" t="s">
        <v>610</v>
      </c>
      <c r="Q372" s="61" t="s">
        <v>710</v>
      </c>
      <c r="W372" s="61">
        <v>0.36647000000000002</v>
      </c>
      <c r="Y372" s="61">
        <v>0.71939799999999998</v>
      </c>
    </row>
    <row r="373" spans="1:25" x14ac:dyDescent="0.2">
      <c r="A373" s="61" t="s">
        <v>707</v>
      </c>
      <c r="B373" s="61">
        <v>76</v>
      </c>
      <c r="C373" s="61" t="s">
        <v>708</v>
      </c>
      <c r="D373" s="61" t="s">
        <v>709</v>
      </c>
      <c r="F373" s="61">
        <v>0.79700000000000004</v>
      </c>
      <c r="G373" s="61">
        <v>2</v>
      </c>
      <c r="H373" s="61">
        <v>3883</v>
      </c>
      <c r="I373" s="61">
        <v>0</v>
      </c>
      <c r="L373" s="61">
        <v>10.831702999999999</v>
      </c>
      <c r="M373" s="61">
        <v>76.623000000000005</v>
      </c>
      <c r="N373" s="61">
        <v>76.040000000000006</v>
      </c>
      <c r="O373" s="61" t="s">
        <v>664</v>
      </c>
      <c r="P373" s="61" t="s">
        <v>152</v>
      </c>
      <c r="Q373" s="61" t="s">
        <v>711</v>
      </c>
      <c r="W373" s="61">
        <v>0.36647200000000002</v>
      </c>
      <c r="Y373" s="61">
        <v>0.71940269999999995</v>
      </c>
    </row>
    <row r="374" spans="1:25" x14ac:dyDescent="0.2">
      <c r="A374" s="61" t="s">
        <v>707</v>
      </c>
      <c r="B374" s="61">
        <v>76</v>
      </c>
      <c r="C374" s="61" t="s">
        <v>708</v>
      </c>
      <c r="D374" s="61" t="s">
        <v>709</v>
      </c>
      <c r="F374" s="61">
        <v>0.79700000000000004</v>
      </c>
      <c r="G374" s="61">
        <v>3</v>
      </c>
      <c r="H374" s="61">
        <v>3137</v>
      </c>
      <c r="I374" s="61">
        <v>14.949</v>
      </c>
      <c r="L374" s="61">
        <v>9.7978425999999992</v>
      </c>
      <c r="M374" s="61">
        <v>69.31</v>
      </c>
      <c r="N374" s="61">
        <v>68.771000000000001</v>
      </c>
      <c r="O374" s="61" t="s">
        <v>205</v>
      </c>
      <c r="P374" s="61" t="s">
        <v>694</v>
      </c>
      <c r="Q374" s="61" t="s">
        <v>615</v>
      </c>
      <c r="W374" s="61">
        <v>0.37192999999999998</v>
      </c>
      <c r="Y374" s="61">
        <v>0.73015699999999994</v>
      </c>
    </row>
    <row r="375" spans="1:25" x14ac:dyDescent="0.2">
      <c r="A375" s="61" t="s">
        <v>707</v>
      </c>
      <c r="B375" s="61">
        <v>76</v>
      </c>
      <c r="C375" s="61" t="s">
        <v>708</v>
      </c>
      <c r="D375" s="61" t="s">
        <v>709</v>
      </c>
      <c r="F375" s="61">
        <v>0.79700000000000004</v>
      </c>
      <c r="G375" s="61">
        <v>4</v>
      </c>
      <c r="J375" s="61">
        <v>2162</v>
      </c>
      <c r="K375" s="61">
        <v>-14.068</v>
      </c>
      <c r="L375" s="61">
        <v>35.185982500000001</v>
      </c>
      <c r="M375" s="61">
        <v>51.274000000000001</v>
      </c>
      <c r="R375" s="61">
        <v>50.478999999999999</v>
      </c>
      <c r="S375" s="61" t="s">
        <v>306</v>
      </c>
      <c r="T375" s="61" t="s">
        <v>270</v>
      </c>
      <c r="U375" s="61" t="s">
        <v>271</v>
      </c>
      <c r="V375" s="61">
        <v>1.090274</v>
      </c>
      <c r="X375" s="61">
        <v>1.1497664999999999</v>
      </c>
    </row>
    <row r="376" spans="1:25" x14ac:dyDescent="0.2">
      <c r="A376" s="61" t="s">
        <v>707</v>
      </c>
      <c r="B376" s="61">
        <v>76</v>
      </c>
      <c r="C376" s="61" t="s">
        <v>708</v>
      </c>
      <c r="D376" s="61" t="s">
        <v>709</v>
      </c>
      <c r="F376" s="61">
        <v>0.79700000000000004</v>
      </c>
      <c r="G376" s="61">
        <v>5</v>
      </c>
      <c r="J376" s="61">
        <v>4124</v>
      </c>
      <c r="K376" s="61">
        <v>0</v>
      </c>
      <c r="L376" s="61">
        <v>55.755901700000003</v>
      </c>
      <c r="M376" s="61">
        <v>81.25</v>
      </c>
      <c r="R376" s="61">
        <v>79.980999999999995</v>
      </c>
      <c r="S376" s="61" t="s">
        <v>234</v>
      </c>
      <c r="T376" s="61" t="s">
        <v>322</v>
      </c>
      <c r="U376" s="61" t="s">
        <v>667</v>
      </c>
      <c r="V376" s="61">
        <v>1.1056589999999999</v>
      </c>
      <c r="X376" s="61">
        <v>1.1645778</v>
      </c>
    </row>
    <row r="377" spans="1:25" x14ac:dyDescent="0.2">
      <c r="A377" s="61" t="s">
        <v>712</v>
      </c>
      <c r="B377" s="61">
        <v>77</v>
      </c>
      <c r="C377" s="61" t="s">
        <v>713</v>
      </c>
      <c r="D377" s="61" t="s">
        <v>714</v>
      </c>
      <c r="F377" s="61">
        <v>0.77700000000000002</v>
      </c>
      <c r="G377" s="61">
        <v>1</v>
      </c>
      <c r="H377" s="61">
        <v>3883</v>
      </c>
      <c r="I377" s="61">
        <v>-6.0000000000000001E-3</v>
      </c>
      <c r="L377" s="61">
        <v>11.1071569</v>
      </c>
      <c r="M377" s="61">
        <v>76.599999999999994</v>
      </c>
      <c r="N377" s="61">
        <v>76.016999999999996</v>
      </c>
      <c r="O377" s="61" t="s">
        <v>656</v>
      </c>
      <c r="P377" s="61" t="s">
        <v>620</v>
      </c>
      <c r="Q377" s="61" t="s">
        <v>715</v>
      </c>
      <c r="W377" s="61">
        <v>0.36647000000000002</v>
      </c>
      <c r="Y377" s="61">
        <v>0.71938829999999998</v>
      </c>
    </row>
    <row r="378" spans="1:25" x14ac:dyDescent="0.2">
      <c r="A378" s="61" t="s">
        <v>712</v>
      </c>
      <c r="B378" s="61">
        <v>77</v>
      </c>
      <c r="C378" s="61" t="s">
        <v>713</v>
      </c>
      <c r="D378" s="61" t="s">
        <v>714</v>
      </c>
      <c r="F378" s="61">
        <v>0.77700000000000002</v>
      </c>
      <c r="G378" s="61">
        <v>2</v>
      </c>
      <c r="H378" s="61">
        <v>3882</v>
      </c>
      <c r="I378" s="61">
        <v>0</v>
      </c>
      <c r="L378" s="61">
        <v>11.101791800000001</v>
      </c>
      <c r="M378" s="61">
        <v>76.563000000000002</v>
      </c>
      <c r="N378" s="61">
        <v>75.98</v>
      </c>
      <c r="O378" s="61" t="s">
        <v>671</v>
      </c>
      <c r="P378" s="61" t="s">
        <v>659</v>
      </c>
      <c r="Q378" s="61" t="s">
        <v>716</v>
      </c>
      <c r="W378" s="61">
        <v>0.36647200000000002</v>
      </c>
      <c r="Y378" s="61">
        <v>0.7193927</v>
      </c>
    </row>
    <row r="379" spans="1:25" x14ac:dyDescent="0.2">
      <c r="A379" s="61" t="s">
        <v>712</v>
      </c>
      <c r="B379" s="61">
        <v>77</v>
      </c>
      <c r="C379" s="61" t="s">
        <v>713</v>
      </c>
      <c r="D379" s="61" t="s">
        <v>714</v>
      </c>
      <c r="F379" s="61">
        <v>0.77700000000000002</v>
      </c>
      <c r="G379" s="61">
        <v>3</v>
      </c>
      <c r="H379" s="61">
        <v>3495</v>
      </c>
      <c r="I379" s="61">
        <v>14.813000000000001</v>
      </c>
      <c r="L379" s="61">
        <v>11.1442348</v>
      </c>
      <c r="M379" s="61">
        <v>76.855999999999995</v>
      </c>
      <c r="N379" s="61">
        <v>76.257999999999996</v>
      </c>
      <c r="O379" s="61" t="s">
        <v>195</v>
      </c>
      <c r="P379" s="61" t="s">
        <v>717</v>
      </c>
      <c r="Q379" s="61" t="s">
        <v>718</v>
      </c>
      <c r="W379" s="61">
        <v>0.37188100000000002</v>
      </c>
      <c r="Y379" s="61">
        <v>0.73004930000000001</v>
      </c>
    </row>
    <row r="380" spans="1:25" x14ac:dyDescent="0.2">
      <c r="A380" s="61" t="s">
        <v>712</v>
      </c>
      <c r="B380" s="61">
        <v>77</v>
      </c>
      <c r="C380" s="61" t="s">
        <v>713</v>
      </c>
      <c r="D380" s="61" t="s">
        <v>714</v>
      </c>
      <c r="F380" s="61">
        <v>0.77700000000000002</v>
      </c>
      <c r="G380" s="61">
        <v>4</v>
      </c>
      <c r="J380" s="61">
        <v>2676</v>
      </c>
      <c r="K380" s="61">
        <v>-15.053000000000001</v>
      </c>
      <c r="L380" s="61">
        <v>45.0781098</v>
      </c>
      <c r="M380" s="61">
        <v>64.040999999999997</v>
      </c>
      <c r="R380" s="61">
        <v>63.048000000000002</v>
      </c>
      <c r="S380" s="61" t="s">
        <v>233</v>
      </c>
      <c r="T380" s="61" t="s">
        <v>270</v>
      </c>
      <c r="U380" s="61" t="s">
        <v>234</v>
      </c>
      <c r="V380" s="61">
        <v>1.0891960000000001</v>
      </c>
      <c r="X380" s="61">
        <v>1.1485658000000001</v>
      </c>
    </row>
    <row r="381" spans="1:25" x14ac:dyDescent="0.2">
      <c r="A381" s="61" t="s">
        <v>712</v>
      </c>
      <c r="B381" s="61">
        <v>77</v>
      </c>
      <c r="C381" s="61" t="s">
        <v>713</v>
      </c>
      <c r="D381" s="61" t="s">
        <v>714</v>
      </c>
      <c r="F381" s="61">
        <v>0.77700000000000002</v>
      </c>
      <c r="G381" s="61">
        <v>5</v>
      </c>
      <c r="J381" s="61">
        <v>4122</v>
      </c>
      <c r="K381" s="61">
        <v>0</v>
      </c>
      <c r="L381" s="61">
        <v>57.167104899999998</v>
      </c>
      <c r="M381" s="61">
        <v>81.215999999999994</v>
      </c>
      <c r="R381" s="61">
        <v>79.947999999999993</v>
      </c>
      <c r="S381" s="61" t="s">
        <v>386</v>
      </c>
      <c r="T381" s="61" t="s">
        <v>246</v>
      </c>
      <c r="U381" s="61" t="s">
        <v>464</v>
      </c>
      <c r="V381" s="61">
        <v>1.1056589999999999</v>
      </c>
      <c r="X381" s="61">
        <v>1.164458</v>
      </c>
    </row>
    <row r="382" spans="1:25" x14ac:dyDescent="0.2">
      <c r="A382" s="61" t="s">
        <v>719</v>
      </c>
      <c r="B382" s="61">
        <v>78</v>
      </c>
      <c r="C382" s="61" t="s">
        <v>720</v>
      </c>
      <c r="D382" s="61" t="s">
        <v>721</v>
      </c>
      <c r="F382" s="61">
        <v>0.77200000000000002</v>
      </c>
      <c r="G382" s="61">
        <v>1</v>
      </c>
      <c r="H382" s="61">
        <v>3880</v>
      </c>
      <c r="I382" s="61">
        <v>-3.6999999999999998E-2</v>
      </c>
      <c r="L382" s="61">
        <v>11.1783944</v>
      </c>
      <c r="M382" s="61">
        <v>76.594999999999999</v>
      </c>
      <c r="N382" s="61">
        <v>76.012</v>
      </c>
      <c r="O382" s="61" t="s">
        <v>640</v>
      </c>
      <c r="P382" s="61" t="s">
        <v>610</v>
      </c>
      <c r="Q382" s="61" t="s">
        <v>722</v>
      </c>
      <c r="W382" s="61">
        <v>0.36645899999999998</v>
      </c>
      <c r="Y382" s="61">
        <v>0.71950639999999999</v>
      </c>
    </row>
    <row r="383" spans="1:25" x14ac:dyDescent="0.2">
      <c r="A383" s="61" t="s">
        <v>719</v>
      </c>
      <c r="B383" s="61">
        <v>78</v>
      </c>
      <c r="C383" s="61" t="s">
        <v>720</v>
      </c>
      <c r="D383" s="61" t="s">
        <v>721</v>
      </c>
      <c r="F383" s="61">
        <v>0.77200000000000002</v>
      </c>
      <c r="G383" s="61">
        <v>2</v>
      </c>
      <c r="H383" s="61">
        <v>3881</v>
      </c>
      <c r="I383" s="61">
        <v>0</v>
      </c>
      <c r="L383" s="61">
        <v>11.1728393</v>
      </c>
      <c r="M383" s="61">
        <v>76.557000000000002</v>
      </c>
      <c r="N383" s="61">
        <v>75.974000000000004</v>
      </c>
      <c r="O383" s="61" t="s">
        <v>671</v>
      </c>
      <c r="P383" s="61" t="s">
        <v>659</v>
      </c>
      <c r="Q383" s="61" t="s">
        <v>723</v>
      </c>
      <c r="W383" s="61">
        <v>0.36647200000000002</v>
      </c>
      <c r="Y383" s="61">
        <v>0.71953259999999997</v>
      </c>
    </row>
    <row r="384" spans="1:25" x14ac:dyDescent="0.2">
      <c r="A384" s="61" t="s">
        <v>719</v>
      </c>
      <c r="B384" s="61">
        <v>78</v>
      </c>
      <c r="C384" s="61" t="s">
        <v>720</v>
      </c>
      <c r="D384" s="61" t="s">
        <v>721</v>
      </c>
      <c r="F384" s="61">
        <v>0.77200000000000002</v>
      </c>
      <c r="G384" s="61">
        <v>3</v>
      </c>
      <c r="H384" s="61">
        <v>3676</v>
      </c>
      <c r="I384" s="61">
        <v>15.259</v>
      </c>
      <c r="L384" s="61">
        <v>11.817588199999999</v>
      </c>
      <c r="M384" s="61">
        <v>80.974999999999994</v>
      </c>
      <c r="N384" s="61">
        <v>80.343999999999994</v>
      </c>
      <c r="O384" s="61" t="s">
        <v>205</v>
      </c>
      <c r="P384" s="61" t="s">
        <v>694</v>
      </c>
      <c r="Q384" s="61" t="s">
        <v>515</v>
      </c>
      <c r="W384" s="61">
        <v>0.37204300000000001</v>
      </c>
      <c r="Y384" s="61">
        <v>0.73051189999999999</v>
      </c>
    </row>
    <row r="385" spans="1:25" x14ac:dyDescent="0.2">
      <c r="A385" s="61" t="s">
        <v>719</v>
      </c>
      <c r="B385" s="61">
        <v>78</v>
      </c>
      <c r="C385" s="61" t="s">
        <v>720</v>
      </c>
      <c r="D385" s="61" t="s">
        <v>721</v>
      </c>
      <c r="F385" s="61">
        <v>0.77200000000000002</v>
      </c>
      <c r="G385" s="61">
        <v>4</v>
      </c>
      <c r="J385" s="61">
        <v>2506</v>
      </c>
      <c r="K385" s="61">
        <v>-14.308</v>
      </c>
      <c r="L385" s="61">
        <v>42.376364100000004</v>
      </c>
      <c r="M385" s="61">
        <v>59.814999999999998</v>
      </c>
      <c r="R385" s="61">
        <v>58.887999999999998</v>
      </c>
      <c r="S385" s="61" t="s">
        <v>306</v>
      </c>
      <c r="T385" s="61" t="s">
        <v>270</v>
      </c>
      <c r="U385" s="61" t="s">
        <v>271</v>
      </c>
      <c r="V385" s="61">
        <v>1.0900110000000001</v>
      </c>
      <c r="X385" s="61">
        <v>1.1494255</v>
      </c>
    </row>
    <row r="386" spans="1:25" x14ac:dyDescent="0.2">
      <c r="A386" s="61" t="s">
        <v>719</v>
      </c>
      <c r="B386" s="61">
        <v>78</v>
      </c>
      <c r="C386" s="61" t="s">
        <v>720</v>
      </c>
      <c r="D386" s="61" t="s">
        <v>721</v>
      </c>
      <c r="F386" s="61">
        <v>0.77200000000000002</v>
      </c>
      <c r="G386" s="61">
        <v>5</v>
      </c>
      <c r="J386" s="61">
        <v>4120</v>
      </c>
      <c r="K386" s="61">
        <v>0</v>
      </c>
      <c r="L386" s="61">
        <v>57.429535000000001</v>
      </c>
      <c r="M386" s="61">
        <v>81.063000000000002</v>
      </c>
      <c r="R386" s="61">
        <v>79.798000000000002</v>
      </c>
      <c r="S386" s="61" t="s">
        <v>245</v>
      </c>
      <c r="T386" s="61" t="s">
        <v>307</v>
      </c>
      <c r="U386" s="61" t="s">
        <v>478</v>
      </c>
      <c r="V386" s="61">
        <v>1.1056589999999999</v>
      </c>
      <c r="X386" s="61">
        <v>1.1645064999999999</v>
      </c>
    </row>
    <row r="387" spans="1:25" x14ac:dyDescent="0.2">
      <c r="A387" s="61" t="s">
        <v>724</v>
      </c>
      <c r="B387" s="61">
        <v>79</v>
      </c>
      <c r="C387" s="61" t="s">
        <v>725</v>
      </c>
      <c r="D387" s="61" t="s">
        <v>726</v>
      </c>
      <c r="F387" s="61">
        <v>0.78500000000000003</v>
      </c>
      <c r="G387" s="61">
        <v>1</v>
      </c>
      <c r="H387" s="61">
        <v>3876</v>
      </c>
      <c r="I387" s="61">
        <v>-3.2000000000000001E-2</v>
      </c>
      <c r="L387" s="61">
        <v>10.9902569</v>
      </c>
      <c r="M387" s="61">
        <v>76.573999999999998</v>
      </c>
      <c r="N387" s="61">
        <v>75.991</v>
      </c>
      <c r="O387" s="61" t="s">
        <v>656</v>
      </c>
      <c r="P387" s="61" t="s">
        <v>620</v>
      </c>
      <c r="Q387" s="61" t="s">
        <v>727</v>
      </c>
      <c r="W387" s="61">
        <v>0.36646000000000001</v>
      </c>
      <c r="Y387" s="61">
        <v>0.71928769999999997</v>
      </c>
    </row>
    <row r="388" spans="1:25" x14ac:dyDescent="0.2">
      <c r="A388" s="61" t="s">
        <v>724</v>
      </c>
      <c r="B388" s="61">
        <v>79</v>
      </c>
      <c r="C388" s="61" t="s">
        <v>725</v>
      </c>
      <c r="D388" s="61" t="s">
        <v>726</v>
      </c>
      <c r="F388" s="61">
        <v>0.78500000000000003</v>
      </c>
      <c r="G388" s="61">
        <v>2</v>
      </c>
      <c r="H388" s="61">
        <v>3878</v>
      </c>
      <c r="I388" s="61">
        <v>0</v>
      </c>
      <c r="L388" s="61">
        <v>10.983719600000001</v>
      </c>
      <c r="M388" s="61">
        <v>76.528999999999996</v>
      </c>
      <c r="N388" s="61">
        <v>75.945999999999998</v>
      </c>
      <c r="O388" s="61" t="s">
        <v>671</v>
      </c>
      <c r="P388" s="61" t="s">
        <v>659</v>
      </c>
      <c r="Q388" s="61" t="s">
        <v>728</v>
      </c>
      <c r="W388" s="61">
        <v>0.36647200000000002</v>
      </c>
      <c r="Y388" s="61">
        <v>0.71931100000000003</v>
      </c>
    </row>
    <row r="389" spans="1:25" x14ac:dyDescent="0.2">
      <c r="A389" s="61" t="s">
        <v>724</v>
      </c>
      <c r="B389" s="61">
        <v>79</v>
      </c>
      <c r="C389" s="61" t="s">
        <v>725</v>
      </c>
      <c r="D389" s="61" t="s">
        <v>726</v>
      </c>
      <c r="F389" s="61">
        <v>0.78500000000000003</v>
      </c>
      <c r="G389" s="61">
        <v>3</v>
      </c>
      <c r="H389" s="61">
        <v>3912</v>
      </c>
      <c r="I389" s="61">
        <v>14.582000000000001</v>
      </c>
      <c r="L389" s="61">
        <v>12.359393799999999</v>
      </c>
      <c r="M389" s="61">
        <v>86.114000000000004</v>
      </c>
      <c r="N389" s="61">
        <v>85.442999999999998</v>
      </c>
      <c r="O389" s="61" t="s">
        <v>195</v>
      </c>
      <c r="P389" s="61" t="s">
        <v>717</v>
      </c>
      <c r="Q389" s="61" t="s">
        <v>528</v>
      </c>
      <c r="W389" s="61">
        <v>0.37179600000000002</v>
      </c>
      <c r="Y389" s="61">
        <v>0.72979989999999995</v>
      </c>
    </row>
    <row r="390" spans="1:25" x14ac:dyDescent="0.2">
      <c r="A390" s="61" t="s">
        <v>724</v>
      </c>
      <c r="B390" s="61">
        <v>79</v>
      </c>
      <c r="C390" s="61" t="s">
        <v>725</v>
      </c>
      <c r="D390" s="61" t="s">
        <v>726</v>
      </c>
      <c r="F390" s="61">
        <v>0.78500000000000003</v>
      </c>
      <c r="G390" s="61">
        <v>4</v>
      </c>
      <c r="J390" s="61">
        <v>2610</v>
      </c>
      <c r="K390" s="61">
        <v>-15.042</v>
      </c>
      <c r="L390" s="61">
        <v>43.399083099999999</v>
      </c>
      <c r="M390" s="61">
        <v>62.290999999999997</v>
      </c>
      <c r="R390" s="61">
        <v>61.325000000000003</v>
      </c>
      <c r="S390" s="61" t="s">
        <v>306</v>
      </c>
      <c r="T390" s="61" t="s">
        <v>270</v>
      </c>
      <c r="U390" s="61" t="s">
        <v>271</v>
      </c>
      <c r="V390" s="61">
        <v>1.089208</v>
      </c>
      <c r="X390" s="61">
        <v>1.1486019000000001</v>
      </c>
    </row>
    <row r="391" spans="1:25" x14ac:dyDescent="0.2">
      <c r="A391" s="61" t="s">
        <v>724</v>
      </c>
      <c r="B391" s="61">
        <v>79</v>
      </c>
      <c r="C391" s="61" t="s">
        <v>725</v>
      </c>
      <c r="D391" s="61" t="s">
        <v>726</v>
      </c>
      <c r="F391" s="61">
        <v>0.78500000000000003</v>
      </c>
      <c r="G391" s="61">
        <v>5</v>
      </c>
      <c r="J391" s="61">
        <v>4115</v>
      </c>
      <c r="K391" s="61">
        <v>0</v>
      </c>
      <c r="L391" s="61">
        <v>56.4606219</v>
      </c>
      <c r="M391" s="61">
        <v>81.037999999999997</v>
      </c>
      <c r="R391" s="61">
        <v>79.772999999999996</v>
      </c>
      <c r="S391" s="61" t="s">
        <v>245</v>
      </c>
      <c r="T391" s="61" t="s">
        <v>246</v>
      </c>
      <c r="U391" s="61" t="s">
        <v>464</v>
      </c>
      <c r="V391" s="61">
        <v>1.1056589999999999</v>
      </c>
      <c r="X391" s="61">
        <v>1.164485</v>
      </c>
    </row>
    <row r="392" spans="1:25" x14ac:dyDescent="0.2">
      <c r="A392" s="61" t="s">
        <v>729</v>
      </c>
      <c r="B392" s="61">
        <v>80</v>
      </c>
      <c r="C392" s="61" t="s">
        <v>730</v>
      </c>
      <c r="D392" s="61" t="s">
        <v>731</v>
      </c>
      <c r="F392" s="61">
        <v>0.75600000000000001</v>
      </c>
      <c r="G392" s="61">
        <v>1</v>
      </c>
      <c r="H392" s="61">
        <v>3875</v>
      </c>
      <c r="I392" s="61">
        <v>3.9E-2</v>
      </c>
      <c r="L392" s="61">
        <v>11.386859599999999</v>
      </c>
      <c r="M392" s="61">
        <v>76.406999999999996</v>
      </c>
      <c r="N392" s="61">
        <v>75.825000000000003</v>
      </c>
      <c r="O392" s="61" t="s">
        <v>656</v>
      </c>
      <c r="P392" s="61" t="s">
        <v>620</v>
      </c>
      <c r="Q392" s="61" t="s">
        <v>732</v>
      </c>
      <c r="W392" s="61">
        <v>0.36648599999999998</v>
      </c>
      <c r="Y392" s="61">
        <v>0.71943950000000001</v>
      </c>
    </row>
    <row r="393" spans="1:25" x14ac:dyDescent="0.2">
      <c r="A393" s="61" t="s">
        <v>729</v>
      </c>
      <c r="B393" s="61">
        <v>80</v>
      </c>
      <c r="C393" s="61" t="s">
        <v>730</v>
      </c>
      <c r="D393" s="61" t="s">
        <v>731</v>
      </c>
      <c r="F393" s="61">
        <v>0.75600000000000001</v>
      </c>
      <c r="G393" s="61">
        <v>2</v>
      </c>
      <c r="H393" s="61">
        <v>3876</v>
      </c>
      <c r="I393" s="61">
        <v>0</v>
      </c>
      <c r="L393" s="61">
        <v>11.3936549</v>
      </c>
      <c r="M393" s="61">
        <v>76.451999999999998</v>
      </c>
      <c r="N393" s="61">
        <v>75.87</v>
      </c>
      <c r="O393" s="61" t="s">
        <v>671</v>
      </c>
      <c r="P393" s="61" t="s">
        <v>659</v>
      </c>
      <c r="Q393" s="61" t="s">
        <v>733</v>
      </c>
      <c r="W393" s="61">
        <v>0.36647200000000002</v>
      </c>
      <c r="Y393" s="61">
        <v>0.71941149999999998</v>
      </c>
    </row>
    <row r="394" spans="1:25" x14ac:dyDescent="0.2">
      <c r="A394" s="61" t="s">
        <v>729</v>
      </c>
      <c r="B394" s="61">
        <v>80</v>
      </c>
      <c r="C394" s="61" t="s">
        <v>730</v>
      </c>
      <c r="D394" s="61" t="s">
        <v>731</v>
      </c>
      <c r="F394" s="61">
        <v>0.75600000000000001</v>
      </c>
      <c r="G394" s="61">
        <v>3</v>
      </c>
      <c r="H394" s="61">
        <v>3755</v>
      </c>
      <c r="I394" s="61">
        <v>14.282</v>
      </c>
      <c r="L394" s="61">
        <v>12.301812699999999</v>
      </c>
      <c r="M394" s="61">
        <v>82.546000000000006</v>
      </c>
      <c r="N394" s="61">
        <v>81.903999999999996</v>
      </c>
      <c r="O394" s="61" t="s">
        <v>195</v>
      </c>
      <c r="P394" s="61" t="s">
        <v>717</v>
      </c>
      <c r="Q394" s="61" t="s">
        <v>734</v>
      </c>
      <c r="W394" s="61">
        <v>0.37168699999999999</v>
      </c>
      <c r="Y394" s="61">
        <v>0.72968639999999996</v>
      </c>
    </row>
    <row r="395" spans="1:25" x14ac:dyDescent="0.2">
      <c r="A395" s="61" t="s">
        <v>729</v>
      </c>
      <c r="B395" s="61">
        <v>80</v>
      </c>
      <c r="C395" s="61" t="s">
        <v>730</v>
      </c>
      <c r="D395" s="61" t="s">
        <v>731</v>
      </c>
      <c r="F395" s="61">
        <v>0.75600000000000001</v>
      </c>
      <c r="G395" s="61">
        <v>4</v>
      </c>
      <c r="J395" s="61">
        <v>2487</v>
      </c>
      <c r="K395" s="61">
        <v>-14.749000000000001</v>
      </c>
      <c r="L395" s="61">
        <v>42.884610899999998</v>
      </c>
      <c r="M395" s="61">
        <v>59.277999999999999</v>
      </c>
      <c r="R395" s="61">
        <v>58.359000000000002</v>
      </c>
      <c r="S395" s="61" t="s">
        <v>306</v>
      </c>
      <c r="T395" s="61" t="s">
        <v>270</v>
      </c>
      <c r="U395" s="61" t="s">
        <v>271</v>
      </c>
      <c r="V395" s="61">
        <v>1.089529</v>
      </c>
      <c r="X395" s="61">
        <v>1.1489278000000001</v>
      </c>
    </row>
    <row r="396" spans="1:25" x14ac:dyDescent="0.2">
      <c r="A396" s="61" t="s">
        <v>729</v>
      </c>
      <c r="B396" s="61">
        <v>80</v>
      </c>
      <c r="C396" s="61" t="s">
        <v>730</v>
      </c>
      <c r="D396" s="61" t="s">
        <v>731</v>
      </c>
      <c r="F396" s="61">
        <v>0.75600000000000001</v>
      </c>
      <c r="G396" s="61">
        <v>5</v>
      </c>
      <c r="J396" s="61">
        <v>4113</v>
      </c>
      <c r="K396" s="61">
        <v>0</v>
      </c>
      <c r="L396" s="61">
        <v>58.580750899999998</v>
      </c>
      <c r="M396" s="61">
        <v>80.974999999999994</v>
      </c>
      <c r="R396" s="61">
        <v>79.709999999999994</v>
      </c>
      <c r="S396" s="61" t="s">
        <v>245</v>
      </c>
      <c r="T396" s="61" t="s">
        <v>307</v>
      </c>
      <c r="U396" s="61" t="s">
        <v>478</v>
      </c>
      <c r="V396" s="61">
        <v>1.1056589999999999</v>
      </c>
      <c r="X396" s="61">
        <v>1.1644863000000001</v>
      </c>
    </row>
    <row r="397" spans="1:25" x14ac:dyDescent="0.2">
      <c r="A397" s="61" t="s">
        <v>735</v>
      </c>
      <c r="B397" s="61">
        <v>81</v>
      </c>
      <c r="C397" s="61" t="s">
        <v>736</v>
      </c>
      <c r="D397" s="61" t="s">
        <v>737</v>
      </c>
      <c r="F397" s="61">
        <v>0.79600000000000004</v>
      </c>
      <c r="G397" s="61">
        <v>1</v>
      </c>
      <c r="H397" s="61">
        <v>3874</v>
      </c>
      <c r="I397" s="61">
        <v>-7.9000000000000001E-2</v>
      </c>
      <c r="L397" s="61">
        <v>10.8155891</v>
      </c>
      <c r="M397" s="61">
        <v>76.412999999999997</v>
      </c>
      <c r="N397" s="61">
        <v>75.831000000000003</v>
      </c>
      <c r="O397" s="61" t="s">
        <v>656</v>
      </c>
      <c r="P397" s="61" t="s">
        <v>620</v>
      </c>
      <c r="Q397" s="61" t="s">
        <v>738</v>
      </c>
      <c r="W397" s="61">
        <v>0.36644300000000002</v>
      </c>
      <c r="Y397" s="61">
        <v>0.71932200000000002</v>
      </c>
    </row>
    <row r="398" spans="1:25" x14ac:dyDescent="0.2">
      <c r="A398" s="61" t="s">
        <v>735</v>
      </c>
      <c r="B398" s="61">
        <v>81</v>
      </c>
      <c r="C398" s="61" t="s">
        <v>736</v>
      </c>
      <c r="D398" s="61" t="s">
        <v>737</v>
      </c>
      <c r="F398" s="61">
        <v>0.79600000000000004</v>
      </c>
      <c r="G398" s="61">
        <v>2</v>
      </c>
      <c r="H398" s="61">
        <v>3873</v>
      </c>
      <c r="I398" s="61">
        <v>0</v>
      </c>
      <c r="L398" s="61">
        <v>10.806771299999999</v>
      </c>
      <c r="M398" s="61">
        <v>76.350999999999999</v>
      </c>
      <c r="N398" s="61">
        <v>75.77</v>
      </c>
      <c r="O398" s="61" t="s">
        <v>683</v>
      </c>
      <c r="P398" s="61" t="s">
        <v>665</v>
      </c>
      <c r="Q398" s="61" t="s">
        <v>739</v>
      </c>
      <c r="W398" s="61">
        <v>0.36647200000000002</v>
      </c>
      <c r="Y398" s="61">
        <v>0.71937870000000004</v>
      </c>
    </row>
    <row r="399" spans="1:25" x14ac:dyDescent="0.2">
      <c r="A399" s="61" t="s">
        <v>735</v>
      </c>
      <c r="B399" s="61">
        <v>81</v>
      </c>
      <c r="C399" s="61" t="s">
        <v>736</v>
      </c>
      <c r="D399" s="61" t="s">
        <v>737</v>
      </c>
      <c r="F399" s="61">
        <v>0.79600000000000004</v>
      </c>
      <c r="G399" s="61">
        <v>3</v>
      </c>
      <c r="H399" s="61">
        <v>3153</v>
      </c>
      <c r="I399" s="61">
        <v>14.768000000000001</v>
      </c>
      <c r="L399" s="61">
        <v>9.7478663000000001</v>
      </c>
      <c r="M399" s="61">
        <v>68.87</v>
      </c>
      <c r="N399" s="61">
        <v>68.334999999999994</v>
      </c>
      <c r="O399" s="61" t="s">
        <v>740</v>
      </c>
      <c r="P399" s="61" t="s">
        <v>717</v>
      </c>
      <c r="Q399" s="61" t="s">
        <v>741</v>
      </c>
      <c r="W399" s="61">
        <v>0.37186399999999997</v>
      </c>
      <c r="Y399" s="61">
        <v>0.7300025</v>
      </c>
    </row>
    <row r="400" spans="1:25" x14ac:dyDescent="0.2">
      <c r="A400" s="61" t="s">
        <v>735</v>
      </c>
      <c r="B400" s="61">
        <v>81</v>
      </c>
      <c r="C400" s="61" t="s">
        <v>736</v>
      </c>
      <c r="D400" s="61" t="s">
        <v>737</v>
      </c>
      <c r="F400" s="61">
        <v>0.79600000000000004</v>
      </c>
      <c r="G400" s="61">
        <v>4</v>
      </c>
      <c r="J400" s="61">
        <v>2878</v>
      </c>
      <c r="K400" s="61">
        <v>-17.446000000000002</v>
      </c>
      <c r="L400" s="61">
        <v>47.013630800000001</v>
      </c>
      <c r="M400" s="61">
        <v>68.424000000000007</v>
      </c>
      <c r="R400" s="61">
        <v>67.364999999999995</v>
      </c>
      <c r="S400" s="61" t="s">
        <v>306</v>
      </c>
      <c r="T400" s="61" t="s">
        <v>270</v>
      </c>
      <c r="U400" s="61" t="s">
        <v>234</v>
      </c>
      <c r="V400" s="61">
        <v>1.086578</v>
      </c>
      <c r="X400" s="61">
        <v>1.1459177</v>
      </c>
    </row>
    <row r="401" spans="1:25" x14ac:dyDescent="0.2">
      <c r="A401" s="61" t="s">
        <v>735</v>
      </c>
      <c r="B401" s="61">
        <v>81</v>
      </c>
      <c r="C401" s="61" t="s">
        <v>736</v>
      </c>
      <c r="D401" s="61" t="s">
        <v>737</v>
      </c>
      <c r="F401" s="61">
        <v>0.79600000000000004</v>
      </c>
      <c r="G401" s="61">
        <v>5</v>
      </c>
      <c r="J401" s="61">
        <v>4110</v>
      </c>
      <c r="K401" s="61">
        <v>0</v>
      </c>
      <c r="L401" s="61">
        <v>55.612349299999998</v>
      </c>
      <c r="M401" s="61">
        <v>80.938999999999993</v>
      </c>
      <c r="R401" s="61">
        <v>79.674999999999997</v>
      </c>
      <c r="S401" s="61" t="s">
        <v>386</v>
      </c>
      <c r="T401" s="61" t="s">
        <v>477</v>
      </c>
      <c r="U401" s="61" t="s">
        <v>247</v>
      </c>
      <c r="V401" s="61">
        <v>1.1056589999999999</v>
      </c>
      <c r="X401" s="61">
        <v>1.1644151</v>
      </c>
    </row>
    <row r="402" spans="1:25" x14ac:dyDescent="0.2">
      <c r="A402" s="61" t="s">
        <v>742</v>
      </c>
      <c r="B402" s="61">
        <v>82</v>
      </c>
      <c r="C402" s="61" t="s">
        <v>743</v>
      </c>
      <c r="D402" s="61" t="s">
        <v>744</v>
      </c>
      <c r="F402" s="61">
        <v>0.78700000000000003</v>
      </c>
      <c r="G402" s="61">
        <v>1</v>
      </c>
      <c r="H402" s="61">
        <v>3873</v>
      </c>
      <c r="I402" s="61">
        <v>3.2000000000000001E-2</v>
      </c>
      <c r="L402" s="61">
        <v>10.940390000000001</v>
      </c>
      <c r="M402" s="61">
        <v>76.421000000000006</v>
      </c>
      <c r="N402" s="61">
        <v>75.84</v>
      </c>
      <c r="O402" s="61" t="s">
        <v>656</v>
      </c>
      <c r="P402" s="61" t="s">
        <v>620</v>
      </c>
      <c r="Q402" s="61" t="s">
        <v>745</v>
      </c>
      <c r="W402" s="61">
        <v>0.36648399999999998</v>
      </c>
      <c r="Y402" s="61">
        <v>0.71776499999999999</v>
      </c>
    </row>
    <row r="403" spans="1:25" x14ac:dyDescent="0.2">
      <c r="A403" s="61" t="s">
        <v>742</v>
      </c>
      <c r="B403" s="61">
        <v>82</v>
      </c>
      <c r="C403" s="61" t="s">
        <v>743</v>
      </c>
      <c r="D403" s="61" t="s">
        <v>744</v>
      </c>
      <c r="F403" s="61">
        <v>0.78700000000000003</v>
      </c>
      <c r="G403" s="61">
        <v>2</v>
      </c>
      <c r="H403" s="61">
        <v>3874</v>
      </c>
      <c r="I403" s="61">
        <v>0</v>
      </c>
      <c r="L403" s="61">
        <v>10.935293</v>
      </c>
      <c r="M403" s="61">
        <v>76.385999999999996</v>
      </c>
      <c r="N403" s="61">
        <v>75.805000000000007</v>
      </c>
      <c r="O403" s="61" t="s">
        <v>671</v>
      </c>
      <c r="P403" s="61" t="s">
        <v>659</v>
      </c>
      <c r="Q403" s="61" t="s">
        <v>746</v>
      </c>
      <c r="W403" s="61">
        <v>0.36647200000000002</v>
      </c>
      <c r="Y403" s="61">
        <v>0.71774210000000005</v>
      </c>
    </row>
    <row r="404" spans="1:25" x14ac:dyDescent="0.2">
      <c r="A404" s="61" t="s">
        <v>742</v>
      </c>
      <c r="B404" s="61">
        <v>82</v>
      </c>
      <c r="C404" s="61" t="s">
        <v>743</v>
      </c>
      <c r="D404" s="61" t="s">
        <v>744</v>
      </c>
      <c r="F404" s="61">
        <v>0.78700000000000003</v>
      </c>
      <c r="G404" s="61">
        <v>3</v>
      </c>
      <c r="H404" s="61">
        <v>3049</v>
      </c>
      <c r="I404" s="61">
        <v>12.866</v>
      </c>
      <c r="L404" s="61">
        <v>9.5521651999999992</v>
      </c>
      <c r="M404" s="61">
        <v>66.724000000000004</v>
      </c>
      <c r="N404" s="61">
        <v>66.207999999999998</v>
      </c>
      <c r="O404" s="61" t="s">
        <v>195</v>
      </c>
      <c r="P404" s="61" t="s">
        <v>717</v>
      </c>
      <c r="Q404" s="61" t="s">
        <v>681</v>
      </c>
      <c r="W404" s="61">
        <v>0.37117</v>
      </c>
      <c r="Y404" s="61">
        <v>0.72697659999999997</v>
      </c>
    </row>
    <row r="405" spans="1:25" x14ac:dyDescent="0.2">
      <c r="A405" s="61" t="s">
        <v>742</v>
      </c>
      <c r="B405" s="61">
        <v>82</v>
      </c>
      <c r="C405" s="61" t="s">
        <v>743</v>
      </c>
      <c r="D405" s="61" t="s">
        <v>744</v>
      </c>
      <c r="F405" s="61">
        <v>0.78700000000000003</v>
      </c>
      <c r="G405" s="61">
        <v>4</v>
      </c>
      <c r="J405" s="61">
        <v>2720</v>
      </c>
      <c r="K405" s="61">
        <v>-15.47</v>
      </c>
      <c r="L405" s="61">
        <v>44.8707116</v>
      </c>
      <c r="M405" s="61">
        <v>64.566999999999993</v>
      </c>
      <c r="R405" s="61">
        <v>63.566000000000003</v>
      </c>
      <c r="S405" s="61" t="s">
        <v>306</v>
      </c>
      <c r="T405" s="61" t="s">
        <v>270</v>
      </c>
      <c r="U405" s="61" t="s">
        <v>271</v>
      </c>
      <c r="V405" s="61">
        <v>1.088741</v>
      </c>
      <c r="X405" s="61">
        <v>1.1479703999999999</v>
      </c>
    </row>
    <row r="406" spans="1:25" x14ac:dyDescent="0.2">
      <c r="A406" s="61" t="s">
        <v>742</v>
      </c>
      <c r="B406" s="61">
        <v>82</v>
      </c>
      <c r="C406" s="61" t="s">
        <v>743</v>
      </c>
      <c r="D406" s="61" t="s">
        <v>744</v>
      </c>
      <c r="F406" s="61">
        <v>0.78700000000000003</v>
      </c>
      <c r="G406" s="61">
        <v>5</v>
      </c>
      <c r="J406" s="61">
        <v>4108</v>
      </c>
      <c r="K406" s="61">
        <v>0</v>
      </c>
      <c r="L406" s="61">
        <v>56.235684499999998</v>
      </c>
      <c r="M406" s="61">
        <v>80.921000000000006</v>
      </c>
      <c r="R406" s="61">
        <v>79.656999999999996</v>
      </c>
      <c r="S406" s="61" t="s">
        <v>386</v>
      </c>
      <c r="T406" s="61" t="s">
        <v>477</v>
      </c>
      <c r="U406" s="61" t="s">
        <v>247</v>
      </c>
      <c r="V406" s="61">
        <v>1.1056589999999999</v>
      </c>
      <c r="X406" s="61">
        <v>1.1643165</v>
      </c>
    </row>
    <row r="407" spans="1:25" x14ac:dyDescent="0.2">
      <c r="A407" s="61" t="s">
        <v>747</v>
      </c>
      <c r="B407" s="61">
        <v>83</v>
      </c>
      <c r="C407" s="61" t="s">
        <v>748</v>
      </c>
      <c r="D407" s="61" t="s">
        <v>749</v>
      </c>
      <c r="F407" s="61">
        <v>0.84299999999999997</v>
      </c>
      <c r="G407" s="61">
        <v>1</v>
      </c>
      <c r="H407" s="61">
        <v>3869</v>
      </c>
      <c r="I407" s="61">
        <v>-1.7999999999999999E-2</v>
      </c>
      <c r="L407" s="61">
        <v>10.2065527</v>
      </c>
      <c r="M407" s="61">
        <v>76.367999999999995</v>
      </c>
      <c r="N407" s="61">
        <v>75.787999999999997</v>
      </c>
      <c r="O407" s="61" t="s">
        <v>656</v>
      </c>
      <c r="P407" s="61" t="s">
        <v>627</v>
      </c>
      <c r="Q407" s="61" t="s">
        <v>750</v>
      </c>
      <c r="W407" s="61">
        <v>0.36646600000000001</v>
      </c>
      <c r="Y407" s="61">
        <v>0.71797420000000001</v>
      </c>
    </row>
    <row r="408" spans="1:25" x14ac:dyDescent="0.2">
      <c r="A408" s="61" t="s">
        <v>747</v>
      </c>
      <c r="B408" s="61">
        <v>83</v>
      </c>
      <c r="C408" s="61" t="s">
        <v>748</v>
      </c>
      <c r="D408" s="61" t="s">
        <v>749</v>
      </c>
      <c r="F408" s="61">
        <v>0.84299999999999997</v>
      </c>
      <c r="G408" s="61">
        <v>2</v>
      </c>
      <c r="H408" s="61">
        <v>3871</v>
      </c>
      <c r="I408" s="61">
        <v>0</v>
      </c>
      <c r="L408" s="61">
        <v>10.2118547</v>
      </c>
      <c r="M408" s="61">
        <v>76.408000000000001</v>
      </c>
      <c r="N408" s="61">
        <v>75.826999999999998</v>
      </c>
      <c r="O408" s="61" t="s">
        <v>683</v>
      </c>
      <c r="P408" s="61" t="s">
        <v>665</v>
      </c>
      <c r="Q408" s="61" t="s">
        <v>751</v>
      </c>
      <c r="W408" s="61">
        <v>0.36647200000000002</v>
      </c>
      <c r="Y408" s="61">
        <v>0.71798680000000004</v>
      </c>
    </row>
    <row r="409" spans="1:25" x14ac:dyDescent="0.2">
      <c r="A409" s="61" t="s">
        <v>747</v>
      </c>
      <c r="B409" s="61">
        <v>83</v>
      </c>
      <c r="C409" s="61" t="s">
        <v>748</v>
      </c>
      <c r="D409" s="61" t="s">
        <v>749</v>
      </c>
      <c r="F409" s="61">
        <v>0.84299999999999997</v>
      </c>
      <c r="G409" s="61">
        <v>3</v>
      </c>
      <c r="H409" s="61">
        <v>3790</v>
      </c>
      <c r="I409" s="61">
        <v>12.715999999999999</v>
      </c>
      <c r="L409" s="61">
        <v>11.146673699999999</v>
      </c>
      <c r="M409" s="61">
        <v>83.402000000000001</v>
      </c>
      <c r="N409" s="61">
        <v>82.754999999999995</v>
      </c>
      <c r="O409" s="61" t="s">
        <v>740</v>
      </c>
      <c r="P409" s="61" t="s">
        <v>717</v>
      </c>
      <c r="Q409" s="61" t="s">
        <v>752</v>
      </c>
      <c r="W409" s="61">
        <v>0.37111499999999997</v>
      </c>
      <c r="Y409" s="61">
        <v>0.72711700000000001</v>
      </c>
    </row>
    <row r="410" spans="1:25" x14ac:dyDescent="0.2">
      <c r="A410" s="61" t="s">
        <v>747</v>
      </c>
      <c r="B410" s="61">
        <v>83</v>
      </c>
      <c r="C410" s="61" t="s">
        <v>748</v>
      </c>
      <c r="D410" s="61" t="s">
        <v>749</v>
      </c>
      <c r="F410" s="61">
        <v>0.84299999999999997</v>
      </c>
      <c r="G410" s="61">
        <v>4</v>
      </c>
      <c r="J410" s="61">
        <v>2548</v>
      </c>
      <c r="K410" s="61">
        <v>-13.622999999999999</v>
      </c>
      <c r="L410" s="61">
        <v>39.459066200000002</v>
      </c>
      <c r="M410" s="61">
        <v>60.82</v>
      </c>
      <c r="R410" s="61">
        <v>59.875999999999998</v>
      </c>
      <c r="S410" s="61" t="s">
        <v>306</v>
      </c>
      <c r="T410" s="61" t="s">
        <v>270</v>
      </c>
      <c r="U410" s="61" t="s">
        <v>271</v>
      </c>
      <c r="V410" s="61">
        <v>1.0907610000000001</v>
      </c>
      <c r="X410" s="61">
        <v>1.1499473</v>
      </c>
    </row>
    <row r="411" spans="1:25" x14ac:dyDescent="0.2">
      <c r="A411" s="61" t="s">
        <v>747</v>
      </c>
      <c r="B411" s="61">
        <v>83</v>
      </c>
      <c r="C411" s="61" t="s">
        <v>748</v>
      </c>
      <c r="D411" s="61" t="s">
        <v>749</v>
      </c>
      <c r="F411" s="61">
        <v>0.84299999999999997</v>
      </c>
      <c r="G411" s="61">
        <v>5</v>
      </c>
      <c r="J411" s="61">
        <v>4106</v>
      </c>
      <c r="K411" s="61">
        <v>0</v>
      </c>
      <c r="L411" s="61">
        <v>52.455241600000001</v>
      </c>
      <c r="M411" s="61">
        <v>80.852000000000004</v>
      </c>
      <c r="R411" s="61">
        <v>79.59</v>
      </c>
      <c r="S411" s="61" t="s">
        <v>245</v>
      </c>
      <c r="T411" s="61" t="s">
        <v>307</v>
      </c>
      <c r="U411" s="61" t="s">
        <v>478</v>
      </c>
      <c r="V411" s="61">
        <v>1.1056589999999999</v>
      </c>
      <c r="X411" s="61">
        <v>1.1642838</v>
      </c>
    </row>
    <row r="412" spans="1:25" x14ac:dyDescent="0.2">
      <c r="A412" s="61" t="s">
        <v>753</v>
      </c>
      <c r="B412" s="61">
        <v>84</v>
      </c>
      <c r="C412" s="61" t="s">
        <v>754</v>
      </c>
      <c r="D412" s="61" t="s">
        <v>755</v>
      </c>
      <c r="F412" s="61">
        <v>0.80400000000000005</v>
      </c>
      <c r="G412" s="61">
        <v>1</v>
      </c>
      <c r="H412" s="61">
        <v>3868</v>
      </c>
      <c r="I412" s="61">
        <v>-7.5999999999999998E-2</v>
      </c>
      <c r="L412" s="61">
        <v>10.697165800000001</v>
      </c>
      <c r="M412" s="61">
        <v>76.335999999999999</v>
      </c>
      <c r="N412" s="61">
        <v>75.756</v>
      </c>
      <c r="O412" s="61" t="s">
        <v>646</v>
      </c>
      <c r="P412" s="61" t="s">
        <v>627</v>
      </c>
      <c r="Q412" s="61" t="s">
        <v>756</v>
      </c>
      <c r="W412" s="61">
        <v>0.36644399999999999</v>
      </c>
      <c r="Y412" s="61">
        <v>0.71787570000000001</v>
      </c>
    </row>
    <row r="413" spans="1:25" x14ac:dyDescent="0.2">
      <c r="A413" s="61" t="s">
        <v>753</v>
      </c>
      <c r="B413" s="61">
        <v>84</v>
      </c>
      <c r="C413" s="61" t="s">
        <v>754</v>
      </c>
      <c r="D413" s="61" t="s">
        <v>755</v>
      </c>
      <c r="F413" s="61">
        <v>0.80400000000000005</v>
      </c>
      <c r="G413" s="61">
        <v>2</v>
      </c>
      <c r="H413" s="61">
        <v>3870</v>
      </c>
      <c r="I413" s="61">
        <v>0</v>
      </c>
      <c r="L413" s="61">
        <v>10.694281800000001</v>
      </c>
      <c r="M413" s="61">
        <v>76.316000000000003</v>
      </c>
      <c r="N413" s="61">
        <v>75.734999999999999</v>
      </c>
      <c r="O413" s="61" t="s">
        <v>683</v>
      </c>
      <c r="P413" s="61" t="s">
        <v>665</v>
      </c>
      <c r="Q413" s="61" t="s">
        <v>757</v>
      </c>
      <c r="W413" s="61">
        <v>0.36647200000000002</v>
      </c>
      <c r="Y413" s="61">
        <v>0.71793059999999997</v>
      </c>
    </row>
    <row r="414" spans="1:25" x14ac:dyDescent="0.2">
      <c r="A414" s="61" t="s">
        <v>753</v>
      </c>
      <c r="B414" s="61">
        <v>84</v>
      </c>
      <c r="C414" s="61" t="s">
        <v>754</v>
      </c>
      <c r="D414" s="61" t="s">
        <v>755</v>
      </c>
      <c r="F414" s="61">
        <v>0.80400000000000005</v>
      </c>
      <c r="G414" s="61">
        <v>3</v>
      </c>
      <c r="H414" s="61">
        <v>3631</v>
      </c>
      <c r="I414" s="61">
        <v>14.866</v>
      </c>
      <c r="L414" s="61">
        <v>11.180045</v>
      </c>
      <c r="M414" s="61">
        <v>79.781999999999996</v>
      </c>
      <c r="N414" s="61">
        <v>79.162000000000006</v>
      </c>
      <c r="O414" s="61" t="s">
        <v>740</v>
      </c>
      <c r="P414" s="61" t="s">
        <v>758</v>
      </c>
      <c r="Q414" s="61" t="s">
        <v>686</v>
      </c>
      <c r="W414" s="61">
        <v>0.37190000000000001</v>
      </c>
      <c r="Y414" s="61">
        <v>0.72860309999999995</v>
      </c>
    </row>
    <row r="415" spans="1:25" x14ac:dyDescent="0.2">
      <c r="A415" s="61" t="s">
        <v>753</v>
      </c>
      <c r="B415" s="61">
        <v>84</v>
      </c>
      <c r="C415" s="61" t="s">
        <v>754</v>
      </c>
      <c r="D415" s="61" t="s">
        <v>755</v>
      </c>
      <c r="F415" s="61">
        <v>0.80400000000000005</v>
      </c>
      <c r="G415" s="61">
        <v>4</v>
      </c>
      <c r="J415" s="61">
        <v>2797</v>
      </c>
      <c r="K415" s="61">
        <v>-15.151999999999999</v>
      </c>
      <c r="L415" s="61">
        <v>45.601361199999999</v>
      </c>
      <c r="M415" s="61">
        <v>67.036000000000001</v>
      </c>
      <c r="R415" s="61">
        <v>65.997</v>
      </c>
      <c r="S415" s="61" t="s">
        <v>306</v>
      </c>
      <c r="T415" s="61" t="s">
        <v>270</v>
      </c>
      <c r="U415" s="61" t="s">
        <v>271</v>
      </c>
      <c r="V415" s="61">
        <v>1.0890880000000001</v>
      </c>
      <c r="X415" s="61">
        <v>1.1482650000000001</v>
      </c>
    </row>
    <row r="416" spans="1:25" x14ac:dyDescent="0.2">
      <c r="A416" s="61" t="s">
        <v>753</v>
      </c>
      <c r="B416" s="61">
        <v>84</v>
      </c>
      <c r="C416" s="61" t="s">
        <v>754</v>
      </c>
      <c r="D416" s="61" t="s">
        <v>755</v>
      </c>
      <c r="F416" s="61">
        <v>0.80400000000000005</v>
      </c>
      <c r="G416" s="61">
        <v>5</v>
      </c>
      <c r="J416" s="61">
        <v>4103</v>
      </c>
      <c r="K416" s="61">
        <v>0</v>
      </c>
      <c r="L416" s="61">
        <v>54.983295400000003</v>
      </c>
      <c r="M416" s="61">
        <v>80.828000000000003</v>
      </c>
      <c r="R416" s="61">
        <v>79.566000000000003</v>
      </c>
      <c r="S416" s="61" t="s">
        <v>386</v>
      </c>
      <c r="T416" s="61" t="s">
        <v>477</v>
      </c>
      <c r="U416" s="61" t="s">
        <v>492</v>
      </c>
      <c r="V416" s="61">
        <v>1.1056589999999999</v>
      </c>
      <c r="X416" s="61">
        <v>1.1642693</v>
      </c>
    </row>
    <row r="417" spans="1:25" x14ac:dyDescent="0.2">
      <c r="A417" s="61" t="s">
        <v>759</v>
      </c>
      <c r="B417" s="61">
        <v>85</v>
      </c>
      <c r="C417" s="61" t="s">
        <v>760</v>
      </c>
      <c r="D417" s="61" t="s">
        <v>761</v>
      </c>
      <c r="F417" s="61">
        <v>0.78700000000000003</v>
      </c>
      <c r="G417" s="61">
        <v>1</v>
      </c>
      <c r="H417" s="61">
        <v>3868</v>
      </c>
      <c r="I417" s="61">
        <v>-0.06</v>
      </c>
      <c r="L417" s="61">
        <v>10.931665799999999</v>
      </c>
      <c r="M417" s="61">
        <v>76.36</v>
      </c>
      <c r="N417" s="61">
        <v>75.78</v>
      </c>
      <c r="O417" s="61" t="s">
        <v>656</v>
      </c>
      <c r="P417" s="61" t="s">
        <v>627</v>
      </c>
      <c r="Q417" s="61" t="s">
        <v>762</v>
      </c>
      <c r="W417" s="61">
        <v>0.36645</v>
      </c>
      <c r="Y417" s="61">
        <v>0.71781569999999995</v>
      </c>
    </row>
    <row r="418" spans="1:25" x14ac:dyDescent="0.2">
      <c r="A418" s="61" t="s">
        <v>759</v>
      </c>
      <c r="B418" s="61">
        <v>85</v>
      </c>
      <c r="C418" s="61" t="s">
        <v>760</v>
      </c>
      <c r="D418" s="61" t="s">
        <v>761</v>
      </c>
      <c r="F418" s="61">
        <v>0.78700000000000003</v>
      </c>
      <c r="G418" s="61">
        <v>2</v>
      </c>
      <c r="H418" s="61">
        <v>3871</v>
      </c>
      <c r="I418" s="61">
        <v>0</v>
      </c>
      <c r="L418" s="61">
        <v>10.9259392</v>
      </c>
      <c r="M418" s="61">
        <v>76.319999999999993</v>
      </c>
      <c r="N418" s="61">
        <v>75.739999999999995</v>
      </c>
      <c r="O418" s="61" t="s">
        <v>683</v>
      </c>
      <c r="P418" s="61" t="s">
        <v>659</v>
      </c>
      <c r="Q418" s="61" t="s">
        <v>763</v>
      </c>
      <c r="W418" s="61">
        <v>0.36647200000000002</v>
      </c>
      <c r="Y418" s="61">
        <v>0.71785909999999997</v>
      </c>
    </row>
    <row r="419" spans="1:25" x14ac:dyDescent="0.2">
      <c r="A419" s="61" t="s">
        <v>759</v>
      </c>
      <c r="B419" s="61">
        <v>85</v>
      </c>
      <c r="C419" s="61" t="s">
        <v>760</v>
      </c>
      <c r="D419" s="61" t="s">
        <v>761</v>
      </c>
      <c r="F419" s="61">
        <v>0.78700000000000003</v>
      </c>
      <c r="G419" s="61">
        <v>3</v>
      </c>
      <c r="H419" s="61">
        <v>3321</v>
      </c>
      <c r="I419" s="61">
        <v>13.169</v>
      </c>
      <c r="L419" s="61">
        <v>10.4298027</v>
      </c>
      <c r="M419" s="61">
        <v>72.855000000000004</v>
      </c>
      <c r="N419" s="61">
        <v>72.290000000000006</v>
      </c>
      <c r="O419" s="61" t="s">
        <v>740</v>
      </c>
      <c r="P419" s="61" t="s">
        <v>717</v>
      </c>
      <c r="Q419" s="61" t="s">
        <v>559</v>
      </c>
      <c r="W419" s="61">
        <v>0.37128</v>
      </c>
      <c r="Y419" s="61">
        <v>0.72731250000000003</v>
      </c>
    </row>
    <row r="420" spans="1:25" x14ac:dyDescent="0.2">
      <c r="A420" s="61" t="s">
        <v>759</v>
      </c>
      <c r="B420" s="61">
        <v>85</v>
      </c>
      <c r="C420" s="61" t="s">
        <v>760</v>
      </c>
      <c r="D420" s="61" t="s">
        <v>761</v>
      </c>
      <c r="F420" s="61">
        <v>0.78700000000000003</v>
      </c>
      <c r="G420" s="61">
        <v>4</v>
      </c>
      <c r="J420" s="61">
        <v>2399</v>
      </c>
      <c r="K420" s="61">
        <v>-15.432</v>
      </c>
      <c r="L420" s="61">
        <v>39.503053899999998</v>
      </c>
      <c r="M420" s="61">
        <v>56.843000000000004</v>
      </c>
      <c r="R420" s="61">
        <v>55.962000000000003</v>
      </c>
      <c r="S420" s="61" t="s">
        <v>306</v>
      </c>
      <c r="T420" s="61" t="s">
        <v>270</v>
      </c>
      <c r="U420" s="61" t="s">
        <v>271</v>
      </c>
      <c r="V420" s="61">
        <v>1.0887819999999999</v>
      </c>
      <c r="X420" s="61">
        <v>1.1480324</v>
      </c>
    </row>
    <row r="421" spans="1:25" x14ac:dyDescent="0.2">
      <c r="A421" s="61" t="s">
        <v>759</v>
      </c>
      <c r="B421" s="61">
        <v>85</v>
      </c>
      <c r="C421" s="61" t="s">
        <v>760</v>
      </c>
      <c r="D421" s="61" t="s">
        <v>761</v>
      </c>
      <c r="F421" s="61">
        <v>0.78700000000000003</v>
      </c>
      <c r="G421" s="61">
        <v>5</v>
      </c>
      <c r="J421" s="61">
        <v>4100</v>
      </c>
      <c r="K421" s="61">
        <v>0</v>
      </c>
      <c r="L421" s="61">
        <v>56.151536200000002</v>
      </c>
      <c r="M421" s="61">
        <v>80.8</v>
      </c>
      <c r="R421" s="61">
        <v>79.537999999999997</v>
      </c>
      <c r="S421" s="61" t="s">
        <v>271</v>
      </c>
      <c r="T421" s="61" t="s">
        <v>307</v>
      </c>
      <c r="U421" s="61" t="s">
        <v>478</v>
      </c>
      <c r="V421" s="61">
        <v>1.1056589999999999</v>
      </c>
      <c r="X421" s="61">
        <v>1.1643332</v>
      </c>
    </row>
    <row r="422" spans="1:25" x14ac:dyDescent="0.2">
      <c r="A422" s="61" t="s">
        <v>764</v>
      </c>
      <c r="B422" s="61">
        <v>86</v>
      </c>
      <c r="C422" s="61" t="s">
        <v>765</v>
      </c>
      <c r="D422" s="61" t="s">
        <v>766</v>
      </c>
      <c r="F422" s="61">
        <v>0.79100000000000004</v>
      </c>
      <c r="G422" s="61">
        <v>1</v>
      </c>
      <c r="H422" s="61">
        <v>3868</v>
      </c>
      <c r="I422" s="61">
        <v>-9.7000000000000003E-2</v>
      </c>
      <c r="L422" s="61">
        <v>10.8744906</v>
      </c>
      <c r="M422" s="61">
        <v>76.346999999999994</v>
      </c>
      <c r="N422" s="61">
        <v>75.768000000000001</v>
      </c>
      <c r="O422" s="61" t="s">
        <v>646</v>
      </c>
      <c r="P422" s="61" t="s">
        <v>634</v>
      </c>
      <c r="Q422" s="61" t="s">
        <v>767</v>
      </c>
      <c r="W422" s="61">
        <v>0.36643700000000001</v>
      </c>
      <c r="Y422" s="61">
        <v>0.71566580000000002</v>
      </c>
    </row>
    <row r="423" spans="1:25" x14ac:dyDescent="0.2">
      <c r="A423" s="61" t="s">
        <v>764</v>
      </c>
      <c r="B423" s="61">
        <v>86</v>
      </c>
      <c r="C423" s="61" t="s">
        <v>765</v>
      </c>
      <c r="D423" s="61" t="s">
        <v>766</v>
      </c>
      <c r="F423" s="61">
        <v>0.79100000000000004</v>
      </c>
      <c r="G423" s="61">
        <v>2</v>
      </c>
      <c r="H423" s="61">
        <v>3870</v>
      </c>
      <c r="I423" s="61">
        <v>0</v>
      </c>
      <c r="L423" s="61">
        <v>10.8648933</v>
      </c>
      <c r="M423" s="61">
        <v>76.28</v>
      </c>
      <c r="N423" s="61">
        <v>75.700999999999993</v>
      </c>
      <c r="O423" s="61" t="s">
        <v>205</v>
      </c>
      <c r="P423" s="61" t="s">
        <v>672</v>
      </c>
      <c r="Q423" s="61" t="s">
        <v>768</v>
      </c>
      <c r="W423" s="61">
        <v>0.36647200000000002</v>
      </c>
      <c r="Y423" s="61">
        <v>0.71573520000000002</v>
      </c>
    </row>
    <row r="424" spans="1:25" x14ac:dyDescent="0.2">
      <c r="A424" s="61" t="s">
        <v>764</v>
      </c>
      <c r="B424" s="61">
        <v>86</v>
      </c>
      <c r="C424" s="61" t="s">
        <v>765</v>
      </c>
      <c r="D424" s="61" t="s">
        <v>766</v>
      </c>
      <c r="F424" s="61">
        <v>0.79100000000000004</v>
      </c>
      <c r="G424" s="61">
        <v>3</v>
      </c>
      <c r="H424" s="61">
        <v>3525</v>
      </c>
      <c r="I424" s="61">
        <v>13.015000000000001</v>
      </c>
      <c r="L424" s="61">
        <v>11.030663000000001</v>
      </c>
      <c r="M424" s="61">
        <v>77.442999999999998</v>
      </c>
      <c r="N424" s="61">
        <v>76.844999999999999</v>
      </c>
      <c r="O424" s="61" t="s">
        <v>740</v>
      </c>
      <c r="P424" s="61" t="s">
        <v>758</v>
      </c>
      <c r="Q424" s="61" t="s">
        <v>559</v>
      </c>
      <c r="W424" s="61">
        <v>0.371224</v>
      </c>
      <c r="Y424" s="61">
        <v>0.72505030000000004</v>
      </c>
    </row>
    <row r="425" spans="1:25" x14ac:dyDescent="0.2">
      <c r="A425" s="61" t="s">
        <v>764</v>
      </c>
      <c r="B425" s="61">
        <v>86</v>
      </c>
      <c r="C425" s="61" t="s">
        <v>765</v>
      </c>
      <c r="D425" s="61" t="s">
        <v>766</v>
      </c>
      <c r="F425" s="61">
        <v>0.79100000000000004</v>
      </c>
      <c r="G425" s="61">
        <v>4</v>
      </c>
      <c r="J425" s="61">
        <v>2564</v>
      </c>
      <c r="K425" s="61">
        <v>-14.218999999999999</v>
      </c>
      <c r="L425" s="61">
        <v>42.185710299999997</v>
      </c>
      <c r="M425" s="61">
        <v>61.012</v>
      </c>
      <c r="R425" s="61">
        <v>60.066000000000003</v>
      </c>
      <c r="S425" s="61" t="s">
        <v>306</v>
      </c>
      <c r="T425" s="61" t="s">
        <v>270</v>
      </c>
      <c r="U425" s="61" t="s">
        <v>271</v>
      </c>
      <c r="V425" s="61">
        <v>1.0901080000000001</v>
      </c>
      <c r="X425" s="61">
        <v>1.1492846999999999</v>
      </c>
    </row>
    <row r="426" spans="1:25" x14ac:dyDescent="0.2">
      <c r="A426" s="61" t="s">
        <v>764</v>
      </c>
      <c r="B426" s="61">
        <v>86</v>
      </c>
      <c r="C426" s="61" t="s">
        <v>765</v>
      </c>
      <c r="D426" s="61" t="s">
        <v>766</v>
      </c>
      <c r="F426" s="61">
        <v>0.79100000000000004</v>
      </c>
      <c r="G426" s="61">
        <v>5</v>
      </c>
      <c r="J426" s="61">
        <v>4099</v>
      </c>
      <c r="K426" s="61">
        <v>0</v>
      </c>
      <c r="L426" s="61">
        <v>55.832564400000003</v>
      </c>
      <c r="M426" s="61">
        <v>80.748999999999995</v>
      </c>
      <c r="R426" s="61">
        <v>79.488</v>
      </c>
      <c r="S426" s="61" t="s">
        <v>245</v>
      </c>
      <c r="T426" s="61" t="s">
        <v>246</v>
      </c>
      <c r="U426" s="61" t="s">
        <v>464</v>
      </c>
      <c r="V426" s="61">
        <v>1.1056589999999999</v>
      </c>
      <c r="X426" s="61">
        <v>1.1642693</v>
      </c>
    </row>
    <row r="427" spans="1:25" x14ac:dyDescent="0.2">
      <c r="A427" s="61" t="s">
        <v>769</v>
      </c>
      <c r="B427" s="61">
        <v>87</v>
      </c>
      <c r="C427" s="61" t="s">
        <v>770</v>
      </c>
      <c r="D427" s="61" t="s">
        <v>771</v>
      </c>
      <c r="F427" s="61">
        <v>0.83399999999999996</v>
      </c>
      <c r="G427" s="61">
        <v>1</v>
      </c>
      <c r="H427" s="61">
        <v>3863</v>
      </c>
      <c r="I427" s="61">
        <v>0.01</v>
      </c>
      <c r="L427" s="61">
        <v>10.299683399999999</v>
      </c>
      <c r="M427" s="61">
        <v>76.242000000000004</v>
      </c>
      <c r="N427" s="61">
        <v>75.661000000000001</v>
      </c>
      <c r="O427" s="61" t="s">
        <v>658</v>
      </c>
      <c r="P427" s="61" t="s">
        <v>627</v>
      </c>
      <c r="Q427" s="61" t="s">
        <v>772</v>
      </c>
      <c r="W427" s="61">
        <v>0.36647600000000002</v>
      </c>
      <c r="Y427" s="61">
        <v>0.71940740000000003</v>
      </c>
    </row>
    <row r="428" spans="1:25" x14ac:dyDescent="0.2">
      <c r="A428" s="61" t="s">
        <v>769</v>
      </c>
      <c r="B428" s="61">
        <v>87</v>
      </c>
      <c r="C428" s="61" t="s">
        <v>770</v>
      </c>
      <c r="D428" s="61" t="s">
        <v>771</v>
      </c>
      <c r="F428" s="61">
        <v>0.83399999999999996</v>
      </c>
      <c r="G428" s="61">
        <v>2</v>
      </c>
      <c r="H428" s="61">
        <v>3865</v>
      </c>
      <c r="I428" s="61">
        <v>0</v>
      </c>
      <c r="L428" s="61">
        <v>10.300558499999999</v>
      </c>
      <c r="M428" s="61">
        <v>76.248999999999995</v>
      </c>
      <c r="N428" s="61">
        <v>75.668000000000006</v>
      </c>
      <c r="O428" s="61" t="s">
        <v>205</v>
      </c>
      <c r="P428" s="61" t="s">
        <v>665</v>
      </c>
      <c r="Q428" s="61" t="s">
        <v>773</v>
      </c>
      <c r="W428" s="61">
        <v>0.36647200000000002</v>
      </c>
      <c r="Y428" s="61">
        <v>0.71940020000000005</v>
      </c>
    </row>
    <row r="429" spans="1:25" x14ac:dyDescent="0.2">
      <c r="A429" s="61" t="s">
        <v>769</v>
      </c>
      <c r="B429" s="61">
        <v>87</v>
      </c>
      <c r="C429" s="61" t="s">
        <v>770</v>
      </c>
      <c r="D429" s="61" t="s">
        <v>771</v>
      </c>
      <c r="F429" s="61">
        <v>0.83399999999999996</v>
      </c>
      <c r="G429" s="61">
        <v>3</v>
      </c>
      <c r="H429" s="61">
        <v>3853</v>
      </c>
      <c r="I429" s="61">
        <v>13.417999999999999</v>
      </c>
      <c r="L429" s="61">
        <v>11.3886705</v>
      </c>
      <c r="M429" s="61">
        <v>84.302999999999997</v>
      </c>
      <c r="N429" s="61">
        <v>83.647000000000006</v>
      </c>
      <c r="O429" s="61" t="s">
        <v>774</v>
      </c>
      <c r="P429" s="61" t="s">
        <v>758</v>
      </c>
      <c r="Q429" s="61" t="s">
        <v>775</v>
      </c>
      <c r="W429" s="61">
        <v>0.37137100000000001</v>
      </c>
      <c r="Y429" s="61">
        <v>0.72905339999999996</v>
      </c>
    </row>
    <row r="430" spans="1:25" x14ac:dyDescent="0.2">
      <c r="A430" s="61" t="s">
        <v>769</v>
      </c>
      <c r="B430" s="61">
        <v>87</v>
      </c>
      <c r="C430" s="61" t="s">
        <v>770</v>
      </c>
      <c r="D430" s="61" t="s">
        <v>771</v>
      </c>
      <c r="F430" s="61">
        <v>0.83399999999999996</v>
      </c>
      <c r="G430" s="61">
        <v>4</v>
      </c>
      <c r="J430" s="61">
        <v>2832</v>
      </c>
      <c r="K430" s="61">
        <v>-14.529</v>
      </c>
      <c r="L430" s="61">
        <v>44.320709999999998</v>
      </c>
      <c r="M430" s="61">
        <v>67.584000000000003</v>
      </c>
      <c r="R430" s="61">
        <v>66.536000000000001</v>
      </c>
      <c r="S430" s="61" t="s">
        <v>306</v>
      </c>
      <c r="T430" s="61" t="s">
        <v>270</v>
      </c>
      <c r="U430" s="61" t="s">
        <v>271</v>
      </c>
      <c r="V430" s="61">
        <v>1.0897699999999999</v>
      </c>
      <c r="X430" s="61">
        <v>1.1489142999999999</v>
      </c>
    </row>
    <row r="431" spans="1:25" x14ac:dyDescent="0.2">
      <c r="A431" s="61" t="s">
        <v>769</v>
      </c>
      <c r="B431" s="61">
        <v>87</v>
      </c>
      <c r="C431" s="61" t="s">
        <v>770</v>
      </c>
      <c r="D431" s="61" t="s">
        <v>771</v>
      </c>
      <c r="F431" s="61">
        <v>0.83399999999999996</v>
      </c>
      <c r="G431" s="61">
        <v>5</v>
      </c>
      <c r="J431" s="61">
        <v>4097</v>
      </c>
      <c r="K431" s="61">
        <v>0</v>
      </c>
      <c r="L431" s="61">
        <v>52.8976221</v>
      </c>
      <c r="M431" s="61">
        <v>80.662999999999997</v>
      </c>
      <c r="R431" s="61">
        <v>79.403999999999996</v>
      </c>
      <c r="S431" s="61" t="s">
        <v>386</v>
      </c>
      <c r="T431" s="61" t="s">
        <v>477</v>
      </c>
      <c r="U431" s="61" t="s">
        <v>247</v>
      </c>
      <c r="V431" s="61">
        <v>1.1056589999999999</v>
      </c>
      <c r="X431" s="61">
        <v>1.1642402999999999</v>
      </c>
    </row>
    <row r="432" spans="1:25" x14ac:dyDescent="0.2">
      <c r="A432" s="61" t="s">
        <v>776</v>
      </c>
      <c r="B432" s="61">
        <v>88</v>
      </c>
      <c r="C432" s="61" t="s">
        <v>777</v>
      </c>
      <c r="D432" s="61" t="s">
        <v>778</v>
      </c>
      <c r="F432" s="61">
        <v>0.8</v>
      </c>
      <c r="G432" s="61">
        <v>1</v>
      </c>
      <c r="H432" s="61">
        <v>3862</v>
      </c>
      <c r="I432" s="61">
        <v>-4.7E-2</v>
      </c>
      <c r="L432" s="61">
        <v>10.7313875</v>
      </c>
      <c r="M432" s="61">
        <v>76.198999999999998</v>
      </c>
      <c r="N432" s="61">
        <v>75.619</v>
      </c>
      <c r="O432" s="61" t="s">
        <v>646</v>
      </c>
      <c r="P432" s="61" t="s">
        <v>620</v>
      </c>
      <c r="Q432" s="61" t="s">
        <v>779</v>
      </c>
      <c r="W432" s="61">
        <v>0.36645499999999998</v>
      </c>
      <c r="Y432" s="61">
        <v>0.71924469999999996</v>
      </c>
    </row>
    <row r="433" spans="1:25" x14ac:dyDescent="0.2">
      <c r="A433" s="61" t="s">
        <v>776</v>
      </c>
      <c r="B433" s="61">
        <v>88</v>
      </c>
      <c r="C433" s="61" t="s">
        <v>777</v>
      </c>
      <c r="D433" s="61" t="s">
        <v>778</v>
      </c>
      <c r="F433" s="61">
        <v>0.8</v>
      </c>
      <c r="G433" s="61">
        <v>2</v>
      </c>
      <c r="H433" s="61">
        <v>3862</v>
      </c>
      <c r="I433" s="61">
        <v>0</v>
      </c>
      <c r="L433" s="61">
        <v>10.731843899999999</v>
      </c>
      <c r="M433" s="61">
        <v>76.203000000000003</v>
      </c>
      <c r="N433" s="61">
        <v>75.622</v>
      </c>
      <c r="O433" s="61" t="s">
        <v>205</v>
      </c>
      <c r="P433" s="61" t="s">
        <v>665</v>
      </c>
      <c r="Q433" s="61" t="s">
        <v>780</v>
      </c>
      <c r="W433" s="61">
        <v>0.36647200000000002</v>
      </c>
      <c r="Y433" s="61">
        <v>0.71927870000000005</v>
      </c>
    </row>
    <row r="434" spans="1:25" x14ac:dyDescent="0.2">
      <c r="A434" s="61" t="s">
        <v>776</v>
      </c>
      <c r="B434" s="61">
        <v>88</v>
      </c>
      <c r="C434" s="61" t="s">
        <v>777</v>
      </c>
      <c r="D434" s="61" t="s">
        <v>778</v>
      </c>
      <c r="F434" s="61">
        <v>0.8</v>
      </c>
      <c r="G434" s="61">
        <v>3</v>
      </c>
      <c r="H434" s="61">
        <v>3722</v>
      </c>
      <c r="I434" s="61">
        <v>13.813000000000001</v>
      </c>
      <c r="L434" s="61">
        <v>11.4965437</v>
      </c>
      <c r="M434" s="61">
        <v>81.632999999999996</v>
      </c>
      <c r="N434" s="61">
        <v>80.997</v>
      </c>
      <c r="O434" s="61" t="s">
        <v>740</v>
      </c>
      <c r="P434" s="61" t="s">
        <v>717</v>
      </c>
      <c r="Q434" s="61" t="s">
        <v>781</v>
      </c>
      <c r="W434" s="61">
        <v>0.37151499999999998</v>
      </c>
      <c r="Y434" s="61">
        <v>0.72921389999999997</v>
      </c>
    </row>
    <row r="435" spans="1:25" x14ac:dyDescent="0.2">
      <c r="A435" s="61" t="s">
        <v>776</v>
      </c>
      <c r="B435" s="61">
        <v>88</v>
      </c>
      <c r="C435" s="61" t="s">
        <v>777</v>
      </c>
      <c r="D435" s="61" t="s">
        <v>778</v>
      </c>
      <c r="F435" s="61">
        <v>0.8</v>
      </c>
      <c r="G435" s="61">
        <v>4</v>
      </c>
      <c r="J435" s="61">
        <v>2730</v>
      </c>
      <c r="K435" s="61">
        <v>-14.601000000000001</v>
      </c>
      <c r="L435" s="61">
        <v>44.618705800000001</v>
      </c>
      <c r="M435" s="61">
        <v>65.265000000000001</v>
      </c>
      <c r="R435" s="61">
        <v>64.253</v>
      </c>
      <c r="S435" s="61" t="s">
        <v>306</v>
      </c>
      <c r="T435" s="61" t="s">
        <v>315</v>
      </c>
      <c r="U435" s="61" t="s">
        <v>271</v>
      </c>
      <c r="V435" s="61">
        <v>1.08969</v>
      </c>
      <c r="X435" s="61">
        <v>1.1488628999999999</v>
      </c>
    </row>
    <row r="436" spans="1:25" x14ac:dyDescent="0.2">
      <c r="A436" s="61" t="s">
        <v>776</v>
      </c>
      <c r="B436" s="61">
        <v>88</v>
      </c>
      <c r="C436" s="61" t="s">
        <v>777</v>
      </c>
      <c r="D436" s="61" t="s">
        <v>778</v>
      </c>
      <c r="F436" s="61">
        <v>0.8</v>
      </c>
      <c r="G436" s="61">
        <v>5</v>
      </c>
      <c r="J436" s="61">
        <v>4093</v>
      </c>
      <c r="K436" s="61">
        <v>0</v>
      </c>
      <c r="L436" s="61">
        <v>55.110157800000003</v>
      </c>
      <c r="M436" s="61">
        <v>80.611000000000004</v>
      </c>
      <c r="R436" s="61">
        <v>79.352999999999994</v>
      </c>
      <c r="S436" s="61" t="s">
        <v>386</v>
      </c>
      <c r="T436" s="61" t="s">
        <v>477</v>
      </c>
      <c r="U436" s="61" t="s">
        <v>247</v>
      </c>
      <c r="V436" s="61">
        <v>1.1056589999999999</v>
      </c>
      <c r="X436" s="61">
        <v>1.1642680000000001</v>
      </c>
    </row>
    <row r="437" spans="1:25" x14ac:dyDescent="0.2">
      <c r="A437" s="61" t="s">
        <v>782</v>
      </c>
      <c r="B437" s="61">
        <v>89</v>
      </c>
      <c r="C437" s="61" t="s">
        <v>783</v>
      </c>
      <c r="D437" s="61" t="s">
        <v>784</v>
      </c>
      <c r="F437" s="61">
        <v>0.83699999999999997</v>
      </c>
      <c r="G437" s="61">
        <v>1</v>
      </c>
      <c r="H437" s="61">
        <v>3865</v>
      </c>
      <c r="I437" s="61">
        <v>-1.4999999999999999E-2</v>
      </c>
      <c r="L437" s="61">
        <v>10.2630652</v>
      </c>
      <c r="M437" s="61">
        <v>76.245000000000005</v>
      </c>
      <c r="N437" s="61">
        <v>75.665999999999997</v>
      </c>
      <c r="O437" s="61" t="s">
        <v>646</v>
      </c>
      <c r="P437" s="61" t="s">
        <v>634</v>
      </c>
      <c r="Q437" s="61" t="s">
        <v>785</v>
      </c>
      <c r="W437" s="61">
        <v>0.36646600000000001</v>
      </c>
      <c r="Y437" s="61">
        <v>0.71564240000000001</v>
      </c>
    </row>
    <row r="438" spans="1:25" x14ac:dyDescent="0.2">
      <c r="A438" s="61" t="s">
        <v>782</v>
      </c>
      <c r="B438" s="61">
        <v>89</v>
      </c>
      <c r="C438" s="61" t="s">
        <v>783</v>
      </c>
      <c r="D438" s="61" t="s">
        <v>784</v>
      </c>
      <c r="F438" s="61">
        <v>0.83699999999999997</v>
      </c>
      <c r="G438" s="61">
        <v>2</v>
      </c>
      <c r="H438" s="61">
        <v>3866</v>
      </c>
      <c r="I438" s="61">
        <v>0</v>
      </c>
      <c r="L438" s="61">
        <v>10.268309500000001</v>
      </c>
      <c r="M438" s="61">
        <v>76.283000000000001</v>
      </c>
      <c r="N438" s="61">
        <v>75.704999999999998</v>
      </c>
      <c r="O438" s="61" t="s">
        <v>205</v>
      </c>
      <c r="P438" s="61" t="s">
        <v>672</v>
      </c>
      <c r="Q438" s="61" t="s">
        <v>786</v>
      </c>
      <c r="W438" s="61">
        <v>0.36647200000000002</v>
      </c>
      <c r="Y438" s="61">
        <v>0.7156534</v>
      </c>
    </row>
    <row r="439" spans="1:25" x14ac:dyDescent="0.2">
      <c r="A439" s="61" t="s">
        <v>782</v>
      </c>
      <c r="B439" s="61">
        <v>89</v>
      </c>
      <c r="C439" s="61" t="s">
        <v>783</v>
      </c>
      <c r="D439" s="61" t="s">
        <v>784</v>
      </c>
      <c r="F439" s="61">
        <v>0.83699999999999997</v>
      </c>
      <c r="G439" s="61">
        <v>3</v>
      </c>
      <c r="H439" s="61">
        <v>3205</v>
      </c>
      <c r="I439" s="61">
        <v>12.574</v>
      </c>
      <c r="L439" s="61">
        <v>9.5018761000000005</v>
      </c>
      <c r="M439" s="61">
        <v>70.59</v>
      </c>
      <c r="N439" s="61">
        <v>70.045000000000002</v>
      </c>
      <c r="O439" s="61" t="s">
        <v>774</v>
      </c>
      <c r="P439" s="61" t="s">
        <v>758</v>
      </c>
      <c r="Q439" s="61" t="s">
        <v>787</v>
      </c>
      <c r="W439" s="61">
        <v>0.37106299999999998</v>
      </c>
      <c r="Y439" s="61">
        <v>0.72465210000000002</v>
      </c>
    </row>
    <row r="440" spans="1:25" x14ac:dyDescent="0.2">
      <c r="A440" s="61" t="s">
        <v>782</v>
      </c>
      <c r="B440" s="61">
        <v>89</v>
      </c>
      <c r="C440" s="61" t="s">
        <v>783</v>
      </c>
      <c r="D440" s="61" t="s">
        <v>784</v>
      </c>
      <c r="F440" s="61">
        <v>0.83699999999999997</v>
      </c>
      <c r="G440" s="61">
        <v>4</v>
      </c>
      <c r="J440" s="61">
        <v>2147</v>
      </c>
      <c r="K440" s="61">
        <v>-13.609</v>
      </c>
      <c r="L440" s="61">
        <v>33.254379499999999</v>
      </c>
      <c r="M440" s="61">
        <v>50.892000000000003</v>
      </c>
      <c r="R440" s="61">
        <v>50.101999999999997</v>
      </c>
      <c r="S440" s="61" t="s">
        <v>306</v>
      </c>
      <c r="T440" s="61" t="s">
        <v>270</v>
      </c>
      <c r="U440" s="61" t="s">
        <v>271</v>
      </c>
      <c r="V440" s="61">
        <v>1.0907750000000001</v>
      </c>
      <c r="X440" s="61">
        <v>1.1498462</v>
      </c>
    </row>
    <row r="441" spans="1:25" x14ac:dyDescent="0.2">
      <c r="A441" s="61" t="s">
        <v>782</v>
      </c>
      <c r="B441" s="61">
        <v>89</v>
      </c>
      <c r="C441" s="61" t="s">
        <v>783</v>
      </c>
      <c r="D441" s="61" t="s">
        <v>784</v>
      </c>
      <c r="F441" s="61">
        <v>0.83699999999999997</v>
      </c>
      <c r="G441" s="61">
        <v>5</v>
      </c>
      <c r="J441" s="61">
        <v>4095</v>
      </c>
      <c r="K441" s="61">
        <v>0</v>
      </c>
      <c r="L441" s="61">
        <v>52.688864600000002</v>
      </c>
      <c r="M441" s="61">
        <v>80.634</v>
      </c>
      <c r="R441" s="61">
        <v>79.375</v>
      </c>
      <c r="S441" s="61" t="s">
        <v>234</v>
      </c>
      <c r="T441" s="61" t="s">
        <v>190</v>
      </c>
      <c r="U441" s="61" t="s">
        <v>667</v>
      </c>
      <c r="V441" s="61">
        <v>1.1056589999999999</v>
      </c>
      <c r="X441" s="61">
        <v>1.1641561</v>
      </c>
    </row>
    <row r="442" spans="1:25" x14ac:dyDescent="0.2">
      <c r="A442" s="61" t="s">
        <v>788</v>
      </c>
      <c r="B442" s="61">
        <v>90</v>
      </c>
      <c r="C442" s="61" t="s">
        <v>789</v>
      </c>
      <c r="D442" s="61" t="s">
        <v>790</v>
      </c>
      <c r="F442" s="61">
        <v>0.84699999999999998</v>
      </c>
      <c r="G442" s="61">
        <v>1</v>
      </c>
      <c r="H442" s="61">
        <v>3861</v>
      </c>
      <c r="I442" s="61">
        <v>-1.7000000000000001E-2</v>
      </c>
      <c r="L442" s="61">
        <v>10.1308642</v>
      </c>
      <c r="M442" s="61">
        <v>76.162000000000006</v>
      </c>
      <c r="N442" s="61">
        <v>75.581000000000003</v>
      </c>
      <c r="O442" s="61" t="s">
        <v>664</v>
      </c>
      <c r="P442" s="61" t="s">
        <v>634</v>
      </c>
      <c r="Q442" s="61" t="s">
        <v>663</v>
      </c>
      <c r="W442" s="61">
        <v>0.36646600000000001</v>
      </c>
      <c r="Y442" s="61">
        <v>0.71932580000000002</v>
      </c>
    </row>
    <row r="443" spans="1:25" x14ac:dyDescent="0.2">
      <c r="A443" s="61" t="s">
        <v>788</v>
      </c>
      <c r="B443" s="61">
        <v>90</v>
      </c>
      <c r="C443" s="61" t="s">
        <v>789</v>
      </c>
      <c r="D443" s="61" t="s">
        <v>790</v>
      </c>
      <c r="F443" s="61">
        <v>0.84699999999999998</v>
      </c>
      <c r="G443" s="61">
        <v>2</v>
      </c>
      <c r="H443" s="61">
        <v>3862</v>
      </c>
      <c r="I443" s="61">
        <v>0</v>
      </c>
      <c r="L443" s="61">
        <v>10.1336019</v>
      </c>
      <c r="M443" s="61">
        <v>76.182000000000002</v>
      </c>
      <c r="N443" s="61">
        <v>75.602000000000004</v>
      </c>
      <c r="O443" s="61" t="s">
        <v>740</v>
      </c>
      <c r="P443" s="61" t="s">
        <v>694</v>
      </c>
      <c r="Q443" s="61" t="s">
        <v>791</v>
      </c>
      <c r="W443" s="61">
        <v>0.36647200000000002</v>
      </c>
      <c r="Y443" s="61">
        <v>0.71933820000000004</v>
      </c>
    </row>
    <row r="444" spans="1:25" x14ac:dyDescent="0.2">
      <c r="A444" s="61" t="s">
        <v>788</v>
      </c>
      <c r="B444" s="61">
        <v>90</v>
      </c>
      <c r="C444" s="61" t="s">
        <v>789</v>
      </c>
      <c r="D444" s="61" t="s">
        <v>790</v>
      </c>
      <c r="F444" s="61">
        <v>0.84699999999999998</v>
      </c>
      <c r="G444" s="61">
        <v>3</v>
      </c>
      <c r="H444" s="61">
        <v>3737</v>
      </c>
      <c r="I444" s="61">
        <v>13.409000000000001</v>
      </c>
      <c r="L444" s="61">
        <v>10.917998799999999</v>
      </c>
      <c r="M444" s="61">
        <v>82.078999999999994</v>
      </c>
      <c r="N444" s="61">
        <v>81.441000000000003</v>
      </c>
      <c r="O444" s="61" t="s">
        <v>279</v>
      </c>
      <c r="P444" s="61" t="s">
        <v>792</v>
      </c>
      <c r="Q444" s="61" t="s">
        <v>793</v>
      </c>
      <c r="W444" s="61">
        <v>0.37136799999999998</v>
      </c>
      <c r="Y444" s="61">
        <v>0.72898410000000002</v>
      </c>
    </row>
    <row r="445" spans="1:25" x14ac:dyDescent="0.2">
      <c r="A445" s="61" t="s">
        <v>788</v>
      </c>
      <c r="B445" s="61">
        <v>90</v>
      </c>
      <c r="C445" s="61" t="s">
        <v>789</v>
      </c>
      <c r="D445" s="61" t="s">
        <v>790</v>
      </c>
      <c r="F445" s="61">
        <v>0.84699999999999998</v>
      </c>
      <c r="G445" s="61">
        <v>4</v>
      </c>
      <c r="J445" s="61">
        <v>2750</v>
      </c>
      <c r="K445" s="61">
        <v>-14.119</v>
      </c>
      <c r="L445" s="61">
        <v>42.455780500000003</v>
      </c>
      <c r="M445" s="61">
        <v>65.75</v>
      </c>
      <c r="R445" s="61">
        <v>64.73</v>
      </c>
      <c r="S445" s="61" t="s">
        <v>233</v>
      </c>
      <c r="T445" s="61" t="s">
        <v>270</v>
      </c>
      <c r="U445" s="61" t="s">
        <v>234</v>
      </c>
      <c r="V445" s="61">
        <v>1.0902179999999999</v>
      </c>
      <c r="X445" s="61">
        <v>1.1493393000000001</v>
      </c>
    </row>
    <row r="446" spans="1:25" x14ac:dyDescent="0.2">
      <c r="A446" s="61" t="s">
        <v>788</v>
      </c>
      <c r="B446" s="61">
        <v>90</v>
      </c>
      <c r="C446" s="61" t="s">
        <v>789</v>
      </c>
      <c r="D446" s="61" t="s">
        <v>790</v>
      </c>
      <c r="F446" s="61">
        <v>0.84699999999999998</v>
      </c>
      <c r="G446" s="61">
        <v>5</v>
      </c>
      <c r="J446" s="61">
        <v>4094</v>
      </c>
      <c r="K446" s="61">
        <v>0</v>
      </c>
      <c r="L446" s="61">
        <v>52.066360400000001</v>
      </c>
      <c r="M446" s="61">
        <v>80.632999999999996</v>
      </c>
      <c r="R446" s="61">
        <v>79.373999999999995</v>
      </c>
      <c r="S446" s="61" t="s">
        <v>386</v>
      </c>
      <c r="T446" s="61" t="s">
        <v>477</v>
      </c>
      <c r="U446" s="61" t="s">
        <v>247</v>
      </c>
      <c r="V446" s="61">
        <v>1.1056589999999999</v>
      </c>
      <c r="X446" s="61">
        <v>1.1642193999999999</v>
      </c>
    </row>
    <row r="447" spans="1:25" x14ac:dyDescent="0.2">
      <c r="A447" s="61" t="s">
        <v>794</v>
      </c>
      <c r="B447" s="61">
        <v>91</v>
      </c>
      <c r="C447" s="61" t="s">
        <v>795</v>
      </c>
      <c r="D447" s="61" t="s">
        <v>796</v>
      </c>
      <c r="F447" s="61">
        <v>0.754</v>
      </c>
      <c r="G447" s="61">
        <v>1</v>
      </c>
      <c r="H447" s="61">
        <v>3863</v>
      </c>
      <c r="I447" s="61">
        <v>-3.6999999999999998E-2</v>
      </c>
      <c r="L447" s="61">
        <v>11.381194600000001</v>
      </c>
      <c r="M447" s="61">
        <v>76.167000000000002</v>
      </c>
      <c r="N447" s="61">
        <v>75.588999999999999</v>
      </c>
      <c r="O447" s="61" t="s">
        <v>658</v>
      </c>
      <c r="P447" s="61" t="s">
        <v>634</v>
      </c>
      <c r="Q447" s="61" t="s">
        <v>797</v>
      </c>
      <c r="W447" s="61">
        <v>0.36645899999999998</v>
      </c>
      <c r="Y447" s="61">
        <v>0.71567150000000002</v>
      </c>
    </row>
    <row r="448" spans="1:25" x14ac:dyDescent="0.2">
      <c r="A448" s="61" t="s">
        <v>794</v>
      </c>
      <c r="B448" s="61">
        <v>91</v>
      </c>
      <c r="C448" s="61" t="s">
        <v>795</v>
      </c>
      <c r="D448" s="61" t="s">
        <v>796</v>
      </c>
      <c r="F448" s="61">
        <v>0.754</v>
      </c>
      <c r="G448" s="61">
        <v>2</v>
      </c>
      <c r="H448" s="61">
        <v>3863</v>
      </c>
      <c r="I448" s="61">
        <v>0</v>
      </c>
      <c r="L448" s="61">
        <v>11.391887499999999</v>
      </c>
      <c r="M448" s="61">
        <v>76.238</v>
      </c>
      <c r="N448" s="61">
        <v>75.66</v>
      </c>
      <c r="O448" s="61" t="s">
        <v>195</v>
      </c>
      <c r="P448" s="61" t="s">
        <v>672</v>
      </c>
      <c r="Q448" s="61" t="s">
        <v>798</v>
      </c>
      <c r="W448" s="61">
        <v>0.36647200000000002</v>
      </c>
      <c r="Y448" s="61">
        <v>0.7156979</v>
      </c>
    </row>
    <row r="449" spans="1:25" x14ac:dyDescent="0.2">
      <c r="A449" s="61" t="s">
        <v>794</v>
      </c>
      <c r="B449" s="61">
        <v>91</v>
      </c>
      <c r="C449" s="61" t="s">
        <v>795</v>
      </c>
      <c r="D449" s="61" t="s">
        <v>796</v>
      </c>
      <c r="F449" s="61">
        <v>0.754</v>
      </c>
      <c r="G449" s="61">
        <v>3</v>
      </c>
      <c r="H449" s="61">
        <v>2985</v>
      </c>
      <c r="I449" s="61">
        <v>13.09</v>
      </c>
      <c r="L449" s="61">
        <v>9.7638812999999995</v>
      </c>
      <c r="M449" s="61">
        <v>65.343000000000004</v>
      </c>
      <c r="N449" s="61">
        <v>64.838999999999999</v>
      </c>
      <c r="O449" s="61" t="s">
        <v>279</v>
      </c>
      <c r="P449" s="61" t="s">
        <v>792</v>
      </c>
      <c r="Q449" s="61" t="s">
        <v>572</v>
      </c>
      <c r="W449" s="61">
        <v>0.371251</v>
      </c>
      <c r="Y449" s="61">
        <v>0.72506610000000005</v>
      </c>
    </row>
    <row r="450" spans="1:25" x14ac:dyDescent="0.2">
      <c r="A450" s="61" t="s">
        <v>794</v>
      </c>
      <c r="B450" s="61">
        <v>91</v>
      </c>
      <c r="C450" s="61" t="s">
        <v>795</v>
      </c>
      <c r="D450" s="61" t="s">
        <v>796</v>
      </c>
      <c r="F450" s="61">
        <v>0.754</v>
      </c>
      <c r="G450" s="61">
        <v>4</v>
      </c>
      <c r="J450" s="61">
        <v>2717</v>
      </c>
      <c r="K450" s="61">
        <v>-15.505000000000001</v>
      </c>
      <c r="L450" s="61">
        <v>46.717951100000001</v>
      </c>
      <c r="M450" s="61">
        <v>64.406000000000006</v>
      </c>
      <c r="R450" s="61">
        <v>63.408000000000001</v>
      </c>
      <c r="S450" s="61" t="s">
        <v>306</v>
      </c>
      <c r="T450" s="61" t="s">
        <v>270</v>
      </c>
      <c r="U450" s="61" t="s">
        <v>271</v>
      </c>
      <c r="V450" s="61">
        <v>1.0887020000000001</v>
      </c>
      <c r="X450" s="61">
        <v>1.1477534</v>
      </c>
    </row>
    <row r="451" spans="1:25" x14ac:dyDescent="0.2">
      <c r="A451" s="61" t="s">
        <v>794</v>
      </c>
      <c r="B451" s="61">
        <v>91</v>
      </c>
      <c r="C451" s="61" t="s">
        <v>795</v>
      </c>
      <c r="D451" s="61" t="s">
        <v>796</v>
      </c>
      <c r="F451" s="61">
        <v>0.754</v>
      </c>
      <c r="G451" s="61">
        <v>5</v>
      </c>
      <c r="J451" s="61">
        <v>4092</v>
      </c>
      <c r="K451" s="61">
        <v>0</v>
      </c>
      <c r="L451" s="61">
        <v>58.390649600000003</v>
      </c>
      <c r="M451" s="61">
        <v>80.498000000000005</v>
      </c>
      <c r="R451" s="61">
        <v>79.242000000000004</v>
      </c>
      <c r="S451" s="61" t="s">
        <v>386</v>
      </c>
      <c r="T451" s="61" t="s">
        <v>477</v>
      </c>
      <c r="U451" s="61" t="s">
        <v>247</v>
      </c>
      <c r="V451" s="61">
        <v>1.1056589999999999</v>
      </c>
      <c r="X451" s="61">
        <v>1.1641398000000001</v>
      </c>
    </row>
    <row r="452" spans="1:25" x14ac:dyDescent="0.2">
      <c r="A452" s="61" t="s">
        <v>799</v>
      </c>
      <c r="B452" s="61">
        <v>92</v>
      </c>
      <c r="C452" s="61" t="s">
        <v>800</v>
      </c>
      <c r="D452" s="61" t="s">
        <v>801</v>
      </c>
      <c r="F452" s="61">
        <v>0.8</v>
      </c>
      <c r="G452" s="61">
        <v>1</v>
      </c>
      <c r="H452" s="61">
        <v>3861</v>
      </c>
      <c r="I452" s="61">
        <v>-2.8000000000000001E-2</v>
      </c>
      <c r="L452" s="61">
        <v>10.728164599999999</v>
      </c>
      <c r="M452" s="61">
        <v>76.177000000000007</v>
      </c>
      <c r="N452" s="61">
        <v>75.596999999999994</v>
      </c>
      <c r="O452" s="61" t="s">
        <v>664</v>
      </c>
      <c r="P452" s="61" t="s">
        <v>634</v>
      </c>
      <c r="Q452" s="61" t="s">
        <v>785</v>
      </c>
      <c r="W452" s="61">
        <v>0.36646200000000001</v>
      </c>
      <c r="Y452" s="61">
        <v>0.7176787</v>
      </c>
    </row>
    <row r="453" spans="1:25" x14ac:dyDescent="0.2">
      <c r="A453" s="61" t="s">
        <v>799</v>
      </c>
      <c r="B453" s="61">
        <v>92</v>
      </c>
      <c r="C453" s="61" t="s">
        <v>800</v>
      </c>
      <c r="D453" s="61" t="s">
        <v>801</v>
      </c>
      <c r="F453" s="61">
        <v>0.8</v>
      </c>
      <c r="G453" s="61">
        <v>2</v>
      </c>
      <c r="H453" s="61">
        <v>3862</v>
      </c>
      <c r="I453" s="61">
        <v>0</v>
      </c>
      <c r="L453" s="61">
        <v>10.7336302</v>
      </c>
      <c r="M453" s="61">
        <v>76.215000000000003</v>
      </c>
      <c r="N453" s="61">
        <v>75.635999999999996</v>
      </c>
      <c r="O453" s="61" t="s">
        <v>195</v>
      </c>
      <c r="P453" s="61" t="s">
        <v>672</v>
      </c>
      <c r="Q453" s="61" t="s">
        <v>802</v>
      </c>
      <c r="W453" s="61">
        <v>0.36647200000000002</v>
      </c>
      <c r="Y453" s="61">
        <v>0.71769859999999996</v>
      </c>
    </row>
    <row r="454" spans="1:25" x14ac:dyDescent="0.2">
      <c r="A454" s="61" t="s">
        <v>799</v>
      </c>
      <c r="B454" s="61">
        <v>92</v>
      </c>
      <c r="C454" s="61" t="s">
        <v>800</v>
      </c>
      <c r="D454" s="61" t="s">
        <v>801</v>
      </c>
      <c r="F454" s="61">
        <v>0.8</v>
      </c>
      <c r="G454" s="61">
        <v>3</v>
      </c>
      <c r="H454" s="61">
        <v>3294</v>
      </c>
      <c r="I454" s="61">
        <v>14.792999999999999</v>
      </c>
      <c r="L454" s="61">
        <v>10.1498598</v>
      </c>
      <c r="M454" s="61">
        <v>72.069999999999993</v>
      </c>
      <c r="N454" s="61">
        <v>71.510999999999996</v>
      </c>
      <c r="O454" s="61" t="s">
        <v>279</v>
      </c>
      <c r="P454" s="61" t="s">
        <v>792</v>
      </c>
      <c r="Q454" s="61" t="s">
        <v>781</v>
      </c>
      <c r="W454" s="61">
        <v>0.37187300000000001</v>
      </c>
      <c r="Y454" s="61">
        <v>0.7283155</v>
      </c>
    </row>
    <row r="455" spans="1:25" x14ac:dyDescent="0.2">
      <c r="A455" s="61" t="s">
        <v>799</v>
      </c>
      <c r="B455" s="61">
        <v>92</v>
      </c>
      <c r="C455" s="61" t="s">
        <v>800</v>
      </c>
      <c r="D455" s="61" t="s">
        <v>801</v>
      </c>
      <c r="F455" s="61">
        <v>0.8</v>
      </c>
      <c r="G455" s="61">
        <v>4</v>
      </c>
      <c r="J455" s="61">
        <v>2966</v>
      </c>
      <c r="K455" s="61">
        <v>-16.387</v>
      </c>
      <c r="L455" s="61">
        <v>48.389320699999999</v>
      </c>
      <c r="M455" s="61">
        <v>70.78</v>
      </c>
      <c r="R455" s="61">
        <v>69.683999999999997</v>
      </c>
      <c r="S455" s="61" t="s">
        <v>306</v>
      </c>
      <c r="T455" s="61" t="s">
        <v>270</v>
      </c>
      <c r="U455" s="61" t="s">
        <v>271</v>
      </c>
      <c r="V455" s="61">
        <v>1.087737</v>
      </c>
      <c r="X455" s="61">
        <v>1.1468134000000001</v>
      </c>
    </row>
    <row r="456" spans="1:25" x14ac:dyDescent="0.2">
      <c r="A456" s="61" t="s">
        <v>799</v>
      </c>
      <c r="B456" s="61">
        <v>92</v>
      </c>
      <c r="C456" s="61" t="s">
        <v>800</v>
      </c>
      <c r="D456" s="61" t="s">
        <v>801</v>
      </c>
      <c r="F456" s="61">
        <v>0.8</v>
      </c>
      <c r="G456" s="61">
        <v>5</v>
      </c>
      <c r="J456" s="61">
        <v>4095</v>
      </c>
      <c r="K456" s="61">
        <v>0</v>
      </c>
      <c r="L456" s="61">
        <v>55.124701399999999</v>
      </c>
      <c r="M456" s="61">
        <v>80.632000000000005</v>
      </c>
      <c r="R456" s="61">
        <v>79.373999999999995</v>
      </c>
      <c r="S456" s="61" t="s">
        <v>257</v>
      </c>
      <c r="T456" s="61" t="s">
        <v>431</v>
      </c>
      <c r="U456" s="61" t="s">
        <v>432</v>
      </c>
      <c r="V456" s="61">
        <v>1.1056589999999999</v>
      </c>
      <c r="X456" s="61">
        <v>1.1641630999999999</v>
      </c>
    </row>
    <row r="457" spans="1:25" x14ac:dyDescent="0.2">
      <c r="A457" s="61" t="s">
        <v>803</v>
      </c>
      <c r="B457" s="61">
        <v>93</v>
      </c>
      <c r="C457" s="61" t="s">
        <v>804</v>
      </c>
      <c r="D457" s="61" t="s">
        <v>805</v>
      </c>
      <c r="F457" s="61">
        <v>0.82499999999999996</v>
      </c>
      <c r="G457" s="61">
        <v>1</v>
      </c>
      <c r="H457" s="61">
        <v>3862</v>
      </c>
      <c r="I457" s="61">
        <v>-5.1999999999999998E-2</v>
      </c>
      <c r="L457" s="61">
        <v>10.3970398</v>
      </c>
      <c r="M457" s="61">
        <v>76.132000000000005</v>
      </c>
      <c r="N457" s="61">
        <v>75.555000000000007</v>
      </c>
      <c r="O457" s="61" t="s">
        <v>658</v>
      </c>
      <c r="P457" s="61" t="s">
        <v>634</v>
      </c>
      <c r="Q457" s="61" t="s">
        <v>657</v>
      </c>
      <c r="W457" s="61">
        <v>0.36645299999999997</v>
      </c>
      <c r="Y457" s="61">
        <v>0.71585829999999995</v>
      </c>
    </row>
    <row r="458" spans="1:25" x14ac:dyDescent="0.2">
      <c r="A458" s="61" t="s">
        <v>803</v>
      </c>
      <c r="B458" s="61">
        <v>93</v>
      </c>
      <c r="C458" s="61" t="s">
        <v>804</v>
      </c>
      <c r="D458" s="61" t="s">
        <v>805</v>
      </c>
      <c r="F458" s="61">
        <v>0.82499999999999996</v>
      </c>
      <c r="G458" s="61">
        <v>2</v>
      </c>
      <c r="H458" s="61">
        <v>3863</v>
      </c>
      <c r="I458" s="61">
        <v>0</v>
      </c>
      <c r="L458" s="61">
        <v>10.403648499999999</v>
      </c>
      <c r="M458" s="61">
        <v>76.180999999999997</v>
      </c>
      <c r="N458" s="61">
        <v>75.602999999999994</v>
      </c>
      <c r="O458" s="61" t="s">
        <v>195</v>
      </c>
      <c r="P458" s="61" t="s">
        <v>672</v>
      </c>
      <c r="Q458" s="61" t="s">
        <v>802</v>
      </c>
      <c r="W458" s="61">
        <v>0.36647200000000002</v>
      </c>
      <c r="Y458" s="61">
        <v>0.71589559999999997</v>
      </c>
    </row>
    <row r="459" spans="1:25" x14ac:dyDescent="0.2">
      <c r="A459" s="61" t="s">
        <v>803</v>
      </c>
      <c r="B459" s="61">
        <v>93</v>
      </c>
      <c r="C459" s="61" t="s">
        <v>804</v>
      </c>
      <c r="D459" s="61" t="s">
        <v>805</v>
      </c>
      <c r="F459" s="61">
        <v>0.82499999999999996</v>
      </c>
      <c r="G459" s="61">
        <v>3</v>
      </c>
      <c r="H459" s="61">
        <v>4039</v>
      </c>
      <c r="I459" s="61">
        <v>14.315</v>
      </c>
      <c r="L459" s="61">
        <v>12.162725399999999</v>
      </c>
      <c r="M459" s="61">
        <v>89.061999999999998</v>
      </c>
      <c r="N459" s="61">
        <v>88.370999999999995</v>
      </c>
      <c r="O459" s="61" t="s">
        <v>279</v>
      </c>
      <c r="P459" s="61" t="s">
        <v>792</v>
      </c>
      <c r="Q459" s="61" t="s">
        <v>806</v>
      </c>
      <c r="W459" s="61">
        <v>0.37169799999999997</v>
      </c>
      <c r="Y459" s="61">
        <v>0.72614339999999999</v>
      </c>
    </row>
    <row r="460" spans="1:25" x14ac:dyDescent="0.2">
      <c r="A460" s="61" t="s">
        <v>803</v>
      </c>
      <c r="B460" s="61">
        <v>93</v>
      </c>
      <c r="C460" s="61" t="s">
        <v>804</v>
      </c>
      <c r="D460" s="61" t="s">
        <v>805</v>
      </c>
      <c r="F460" s="61">
        <v>0.82499999999999996</v>
      </c>
      <c r="G460" s="61">
        <v>4</v>
      </c>
      <c r="J460" s="61">
        <v>2757</v>
      </c>
      <c r="K460" s="61">
        <v>-14.401999999999999</v>
      </c>
      <c r="L460" s="61">
        <v>43.793331199999997</v>
      </c>
      <c r="M460" s="61">
        <v>66.058999999999997</v>
      </c>
      <c r="R460" s="61">
        <v>65.034999999999997</v>
      </c>
      <c r="S460" s="61" t="s">
        <v>306</v>
      </c>
      <c r="T460" s="61" t="s">
        <v>315</v>
      </c>
      <c r="U460" s="61" t="s">
        <v>271</v>
      </c>
      <c r="V460" s="61">
        <v>1.089909</v>
      </c>
      <c r="X460" s="61">
        <v>1.1487849999999999</v>
      </c>
    </row>
    <row r="461" spans="1:25" x14ac:dyDescent="0.2">
      <c r="A461" s="61" t="s">
        <v>803</v>
      </c>
      <c r="B461" s="61">
        <v>93</v>
      </c>
      <c r="C461" s="61" t="s">
        <v>804</v>
      </c>
      <c r="D461" s="61" t="s">
        <v>805</v>
      </c>
      <c r="F461" s="61">
        <v>0.82499999999999996</v>
      </c>
      <c r="G461" s="61">
        <v>5</v>
      </c>
      <c r="J461" s="61">
        <v>4091</v>
      </c>
      <c r="K461" s="61">
        <v>0</v>
      </c>
      <c r="L461" s="61">
        <v>53.401764</v>
      </c>
      <c r="M461" s="61">
        <v>80.552999999999997</v>
      </c>
      <c r="R461" s="61">
        <v>79.296000000000006</v>
      </c>
      <c r="S461" s="61" t="s">
        <v>386</v>
      </c>
      <c r="T461" s="61" t="s">
        <v>477</v>
      </c>
      <c r="U461" s="61" t="s">
        <v>247</v>
      </c>
      <c r="V461" s="61">
        <v>1.1056589999999999</v>
      </c>
      <c r="X461" s="61">
        <v>1.1639717000000001</v>
      </c>
    </row>
    <row r="462" spans="1:25" x14ac:dyDescent="0.2">
      <c r="A462" s="61" t="s">
        <v>807</v>
      </c>
      <c r="B462" s="61">
        <v>94</v>
      </c>
      <c r="C462" s="61" t="s">
        <v>808</v>
      </c>
      <c r="D462" s="61" t="s">
        <v>809</v>
      </c>
      <c r="F462" s="61">
        <v>0.79100000000000004</v>
      </c>
      <c r="G462" s="61">
        <v>1</v>
      </c>
      <c r="H462" s="61">
        <v>3857</v>
      </c>
      <c r="I462" s="61">
        <v>-5.1999999999999998E-2</v>
      </c>
      <c r="L462" s="61">
        <v>10.844629899999999</v>
      </c>
      <c r="M462" s="61">
        <v>76.137</v>
      </c>
      <c r="N462" s="61">
        <v>75.557000000000002</v>
      </c>
      <c r="O462" s="61" t="s">
        <v>664</v>
      </c>
      <c r="P462" s="61" t="s">
        <v>634</v>
      </c>
      <c r="Q462" s="61" t="s">
        <v>810</v>
      </c>
      <c r="W462" s="61">
        <v>0.36645299999999997</v>
      </c>
      <c r="Y462" s="61">
        <v>0.71923550000000003</v>
      </c>
    </row>
    <row r="463" spans="1:25" x14ac:dyDescent="0.2">
      <c r="A463" s="61" t="s">
        <v>807</v>
      </c>
      <c r="B463" s="61">
        <v>94</v>
      </c>
      <c r="C463" s="61" t="s">
        <v>808</v>
      </c>
      <c r="D463" s="61" t="s">
        <v>809</v>
      </c>
      <c r="F463" s="61">
        <v>0.79100000000000004</v>
      </c>
      <c r="G463" s="61">
        <v>2</v>
      </c>
      <c r="H463" s="61">
        <v>3857</v>
      </c>
      <c r="I463" s="61">
        <v>0</v>
      </c>
      <c r="L463" s="61">
        <v>10.830840500000001</v>
      </c>
      <c r="M463" s="61">
        <v>76.040000000000006</v>
      </c>
      <c r="N463" s="61">
        <v>75.460999999999999</v>
      </c>
      <c r="O463" s="61" t="s">
        <v>195</v>
      </c>
      <c r="P463" s="61" t="s">
        <v>672</v>
      </c>
      <c r="Q463" s="61" t="s">
        <v>811</v>
      </c>
      <c r="W463" s="61">
        <v>0.36647200000000002</v>
      </c>
      <c r="Y463" s="61">
        <v>0.71927260000000004</v>
      </c>
    </row>
    <row r="464" spans="1:25" x14ac:dyDescent="0.2">
      <c r="A464" s="61" t="s">
        <v>807</v>
      </c>
      <c r="B464" s="61">
        <v>94</v>
      </c>
      <c r="C464" s="61" t="s">
        <v>808</v>
      </c>
      <c r="D464" s="61" t="s">
        <v>809</v>
      </c>
      <c r="F464" s="61">
        <v>0.79100000000000004</v>
      </c>
      <c r="G464" s="61">
        <v>3</v>
      </c>
      <c r="H464" s="61">
        <v>3984</v>
      </c>
      <c r="I464" s="61">
        <v>14.801</v>
      </c>
      <c r="L464" s="61">
        <v>12.4406807</v>
      </c>
      <c r="M464" s="61">
        <v>87.343000000000004</v>
      </c>
      <c r="N464" s="61">
        <v>86.662000000000006</v>
      </c>
      <c r="O464" s="61" t="s">
        <v>279</v>
      </c>
      <c r="P464" s="61" t="s">
        <v>792</v>
      </c>
      <c r="Q464" s="61" t="s">
        <v>812</v>
      </c>
      <c r="W464" s="61">
        <v>0.37187599999999998</v>
      </c>
      <c r="Y464" s="61">
        <v>0.72991819999999996</v>
      </c>
    </row>
    <row r="465" spans="1:25" x14ac:dyDescent="0.2">
      <c r="A465" s="61" t="s">
        <v>807</v>
      </c>
      <c r="B465" s="61">
        <v>94</v>
      </c>
      <c r="C465" s="61" t="s">
        <v>808</v>
      </c>
      <c r="D465" s="61" t="s">
        <v>809</v>
      </c>
      <c r="F465" s="61">
        <v>0.79100000000000004</v>
      </c>
      <c r="G465" s="61">
        <v>4</v>
      </c>
      <c r="J465" s="61">
        <v>2886</v>
      </c>
      <c r="K465" s="61">
        <v>-15.025</v>
      </c>
      <c r="L465" s="61">
        <v>47.581944700000001</v>
      </c>
      <c r="M465" s="61">
        <v>68.816000000000003</v>
      </c>
      <c r="R465" s="61">
        <v>67.75</v>
      </c>
      <c r="S465" s="61" t="s">
        <v>306</v>
      </c>
      <c r="T465" s="61" t="s">
        <v>315</v>
      </c>
      <c r="U465" s="61" t="s">
        <v>271</v>
      </c>
      <c r="V465" s="61">
        <v>1.0892269999999999</v>
      </c>
      <c r="X465" s="61">
        <v>1.1482327999999999</v>
      </c>
    </row>
    <row r="466" spans="1:25" x14ac:dyDescent="0.2">
      <c r="A466" s="61" t="s">
        <v>807</v>
      </c>
      <c r="B466" s="61">
        <v>94</v>
      </c>
      <c r="C466" s="61" t="s">
        <v>808</v>
      </c>
      <c r="D466" s="61" t="s">
        <v>809</v>
      </c>
      <c r="F466" s="61">
        <v>0.79100000000000004</v>
      </c>
      <c r="G466" s="61">
        <v>5</v>
      </c>
      <c r="J466" s="61">
        <v>4090</v>
      </c>
      <c r="K466" s="61">
        <v>0</v>
      </c>
      <c r="L466" s="61">
        <v>55.724744299999998</v>
      </c>
      <c r="M466" s="61">
        <v>80.593000000000004</v>
      </c>
      <c r="R466" s="61">
        <v>79.334999999999994</v>
      </c>
      <c r="S466" s="61" t="s">
        <v>257</v>
      </c>
      <c r="T466" s="61" t="s">
        <v>431</v>
      </c>
      <c r="U466" s="61" t="s">
        <v>492</v>
      </c>
      <c r="V466" s="61">
        <v>1.1056589999999999</v>
      </c>
      <c r="X466" s="61">
        <v>1.1641010000000001</v>
      </c>
    </row>
    <row r="467" spans="1:25" x14ac:dyDescent="0.2">
      <c r="A467" s="61" t="s">
        <v>813</v>
      </c>
      <c r="B467" s="61">
        <v>95</v>
      </c>
      <c r="C467" s="61" t="s">
        <v>814</v>
      </c>
      <c r="D467" s="61" t="s">
        <v>815</v>
      </c>
      <c r="F467" s="61">
        <v>0.84199999999999997</v>
      </c>
      <c r="G467" s="61">
        <v>1</v>
      </c>
      <c r="H467" s="61">
        <v>3858</v>
      </c>
      <c r="I467" s="61">
        <v>6.0000000000000001E-3</v>
      </c>
      <c r="L467" s="61">
        <v>10.1917832</v>
      </c>
      <c r="M467" s="61">
        <v>76.167000000000002</v>
      </c>
      <c r="N467" s="61">
        <v>75.587000000000003</v>
      </c>
      <c r="O467" s="61" t="s">
        <v>664</v>
      </c>
      <c r="P467" s="61" t="s">
        <v>634</v>
      </c>
      <c r="Q467" s="61" t="s">
        <v>816</v>
      </c>
      <c r="W467" s="61">
        <v>0.36647400000000002</v>
      </c>
      <c r="Y467" s="61">
        <v>0.71923890000000001</v>
      </c>
    </row>
    <row r="468" spans="1:25" x14ac:dyDescent="0.2">
      <c r="A468" s="61" t="s">
        <v>813</v>
      </c>
      <c r="B468" s="61">
        <v>95</v>
      </c>
      <c r="C468" s="61" t="s">
        <v>814</v>
      </c>
      <c r="D468" s="61" t="s">
        <v>815</v>
      </c>
      <c r="F468" s="61">
        <v>0.84199999999999997</v>
      </c>
      <c r="G468" s="61">
        <v>2</v>
      </c>
      <c r="H468" s="61">
        <v>3856</v>
      </c>
      <c r="I468" s="61">
        <v>0</v>
      </c>
      <c r="L468" s="61">
        <v>10.186183700000001</v>
      </c>
      <c r="M468" s="61">
        <v>76.125</v>
      </c>
      <c r="N468" s="61">
        <v>75.546000000000006</v>
      </c>
      <c r="O468" s="61" t="s">
        <v>740</v>
      </c>
      <c r="P468" s="61" t="s">
        <v>672</v>
      </c>
      <c r="Q468" s="61" t="s">
        <v>817</v>
      </c>
      <c r="W468" s="61">
        <v>0.36647200000000002</v>
      </c>
      <c r="Y468" s="61">
        <v>0.71923440000000005</v>
      </c>
    </row>
    <row r="469" spans="1:25" x14ac:dyDescent="0.2">
      <c r="A469" s="61" t="s">
        <v>813</v>
      </c>
      <c r="B469" s="61">
        <v>95</v>
      </c>
      <c r="C469" s="61" t="s">
        <v>814</v>
      </c>
      <c r="D469" s="61" t="s">
        <v>815</v>
      </c>
      <c r="F469" s="61">
        <v>0.84199999999999997</v>
      </c>
      <c r="G469" s="61">
        <v>3</v>
      </c>
      <c r="H469" s="61">
        <v>3502</v>
      </c>
      <c r="I469" s="61">
        <v>13.813000000000001</v>
      </c>
      <c r="L469" s="61">
        <v>10.2461327</v>
      </c>
      <c r="M469" s="61">
        <v>76.572999999999993</v>
      </c>
      <c r="N469" s="61">
        <v>75.977999999999994</v>
      </c>
      <c r="O469" s="61" t="s">
        <v>279</v>
      </c>
      <c r="P469" s="61" t="s">
        <v>792</v>
      </c>
      <c r="Q469" s="61" t="s">
        <v>818</v>
      </c>
      <c r="W469" s="61">
        <v>0.37151499999999998</v>
      </c>
      <c r="Y469" s="61">
        <v>0.72916899999999996</v>
      </c>
    </row>
    <row r="470" spans="1:25" x14ac:dyDescent="0.2">
      <c r="A470" s="61" t="s">
        <v>813</v>
      </c>
      <c r="B470" s="61">
        <v>95</v>
      </c>
      <c r="C470" s="61" t="s">
        <v>814</v>
      </c>
      <c r="D470" s="61" t="s">
        <v>815</v>
      </c>
      <c r="F470" s="61">
        <v>0.84199999999999997</v>
      </c>
      <c r="G470" s="61">
        <v>4</v>
      </c>
      <c r="J470" s="61">
        <v>3063</v>
      </c>
      <c r="K470" s="61">
        <v>-15.334</v>
      </c>
      <c r="L470" s="61">
        <v>47.541914599999998</v>
      </c>
      <c r="M470" s="61">
        <v>73.191999999999993</v>
      </c>
      <c r="R470" s="61">
        <v>72.058000000000007</v>
      </c>
      <c r="S470" s="61" t="s">
        <v>306</v>
      </c>
      <c r="T470" s="61" t="s">
        <v>270</v>
      </c>
      <c r="U470" s="61" t="s">
        <v>271</v>
      </c>
      <c r="V470" s="61">
        <v>1.088889</v>
      </c>
      <c r="X470" s="61">
        <v>1.1478383000000001</v>
      </c>
    </row>
    <row r="471" spans="1:25" x14ac:dyDescent="0.2">
      <c r="A471" s="61" t="s">
        <v>813</v>
      </c>
      <c r="B471" s="61">
        <v>95</v>
      </c>
      <c r="C471" s="61" t="s">
        <v>814</v>
      </c>
      <c r="D471" s="61" t="s">
        <v>815</v>
      </c>
      <c r="F471" s="61">
        <v>0.84199999999999997</v>
      </c>
      <c r="G471" s="61">
        <v>5</v>
      </c>
      <c r="J471" s="61">
        <v>4091</v>
      </c>
      <c r="K471" s="61">
        <v>0</v>
      </c>
      <c r="L471" s="61">
        <v>52.311918300000002</v>
      </c>
      <c r="M471" s="61">
        <v>80.534999999999997</v>
      </c>
      <c r="R471" s="61">
        <v>79.278000000000006</v>
      </c>
      <c r="S471" s="61" t="s">
        <v>236</v>
      </c>
      <c r="T471" s="61" t="s">
        <v>431</v>
      </c>
      <c r="U471" s="61" t="s">
        <v>432</v>
      </c>
      <c r="V471" s="61">
        <v>1.1056589999999999</v>
      </c>
      <c r="X471" s="61">
        <v>1.1640463999999999</v>
      </c>
    </row>
    <row r="472" spans="1:25" x14ac:dyDescent="0.2">
      <c r="A472" s="61" t="s">
        <v>819</v>
      </c>
      <c r="B472" s="61">
        <v>96</v>
      </c>
      <c r="C472" s="61" t="s">
        <v>820</v>
      </c>
      <c r="D472" s="61" t="s">
        <v>821</v>
      </c>
      <c r="F472" s="61">
        <v>0.84199999999999997</v>
      </c>
      <c r="G472" s="61">
        <v>1</v>
      </c>
      <c r="H472" s="61">
        <v>3856</v>
      </c>
      <c r="I472" s="61">
        <v>-1E-3</v>
      </c>
      <c r="L472" s="61">
        <v>10.183207400000001</v>
      </c>
      <c r="M472" s="61">
        <v>76.102999999999994</v>
      </c>
      <c r="N472" s="61">
        <v>75.522999999999996</v>
      </c>
      <c r="O472" s="61" t="s">
        <v>664</v>
      </c>
      <c r="P472" s="61" t="s">
        <v>634</v>
      </c>
      <c r="Q472" s="61" t="s">
        <v>822</v>
      </c>
      <c r="W472" s="61">
        <v>0.36647200000000002</v>
      </c>
      <c r="Y472" s="61">
        <v>0.71917310000000001</v>
      </c>
    </row>
    <row r="473" spans="1:25" x14ac:dyDescent="0.2">
      <c r="A473" s="61" t="s">
        <v>819</v>
      </c>
      <c r="B473" s="61">
        <v>96</v>
      </c>
      <c r="C473" s="61" t="s">
        <v>820</v>
      </c>
      <c r="D473" s="61" t="s">
        <v>821</v>
      </c>
      <c r="F473" s="61">
        <v>0.84199999999999997</v>
      </c>
      <c r="G473" s="61">
        <v>2</v>
      </c>
      <c r="H473" s="61">
        <v>3857</v>
      </c>
      <c r="I473" s="61">
        <v>0</v>
      </c>
      <c r="L473" s="61">
        <v>10.1875541</v>
      </c>
      <c r="M473" s="61">
        <v>76.135999999999996</v>
      </c>
      <c r="N473" s="61">
        <v>75.555999999999997</v>
      </c>
      <c r="O473" s="61" t="s">
        <v>740</v>
      </c>
      <c r="P473" s="61" t="s">
        <v>672</v>
      </c>
      <c r="Q473" s="61" t="s">
        <v>823</v>
      </c>
      <c r="W473" s="61">
        <v>0.36647200000000002</v>
      </c>
      <c r="Y473" s="61">
        <v>0.71917379999999997</v>
      </c>
    </row>
    <row r="474" spans="1:25" x14ac:dyDescent="0.2">
      <c r="A474" s="61" t="s">
        <v>819</v>
      </c>
      <c r="B474" s="61">
        <v>96</v>
      </c>
      <c r="C474" s="61" t="s">
        <v>820</v>
      </c>
      <c r="D474" s="61" t="s">
        <v>821</v>
      </c>
      <c r="F474" s="61">
        <v>0.84199999999999997</v>
      </c>
      <c r="G474" s="61">
        <v>3</v>
      </c>
      <c r="H474" s="61">
        <v>3505</v>
      </c>
      <c r="I474" s="61">
        <v>15.057</v>
      </c>
      <c r="L474" s="61">
        <v>10.2295874</v>
      </c>
      <c r="M474" s="61">
        <v>76.45</v>
      </c>
      <c r="N474" s="61">
        <v>75.855000000000004</v>
      </c>
      <c r="O474" s="61" t="s">
        <v>264</v>
      </c>
      <c r="P474" s="61" t="s">
        <v>792</v>
      </c>
      <c r="Q474" s="61" t="s">
        <v>824</v>
      </c>
      <c r="W474" s="61">
        <v>0.37196899999999999</v>
      </c>
      <c r="Y474" s="61">
        <v>0.73000229999999999</v>
      </c>
    </row>
    <row r="475" spans="1:25" x14ac:dyDescent="0.2">
      <c r="A475" s="61" t="s">
        <v>819</v>
      </c>
      <c r="B475" s="61">
        <v>96</v>
      </c>
      <c r="C475" s="61" t="s">
        <v>820</v>
      </c>
      <c r="D475" s="61" t="s">
        <v>821</v>
      </c>
      <c r="F475" s="61">
        <v>0.84199999999999997</v>
      </c>
      <c r="G475" s="61">
        <v>4</v>
      </c>
      <c r="J475" s="61">
        <v>3005</v>
      </c>
      <c r="K475" s="61">
        <v>-15.443</v>
      </c>
      <c r="L475" s="61">
        <v>46.638945499999998</v>
      </c>
      <c r="M475" s="61">
        <v>71.801000000000002</v>
      </c>
      <c r="R475" s="61">
        <v>70.688999999999993</v>
      </c>
      <c r="S475" s="61" t="s">
        <v>306</v>
      </c>
      <c r="T475" s="61" t="s">
        <v>315</v>
      </c>
      <c r="U475" s="61" t="s">
        <v>271</v>
      </c>
      <c r="V475" s="61">
        <v>1.08877</v>
      </c>
      <c r="X475" s="61">
        <v>1.1476831000000001</v>
      </c>
    </row>
    <row r="476" spans="1:25" x14ac:dyDescent="0.2">
      <c r="A476" s="61" t="s">
        <v>819</v>
      </c>
      <c r="B476" s="61">
        <v>96</v>
      </c>
      <c r="C476" s="61" t="s">
        <v>820</v>
      </c>
      <c r="D476" s="61" t="s">
        <v>821</v>
      </c>
      <c r="F476" s="61">
        <v>0.84199999999999997</v>
      </c>
      <c r="G476" s="61">
        <v>5</v>
      </c>
      <c r="J476" s="61">
        <v>4089</v>
      </c>
      <c r="K476" s="61">
        <v>0</v>
      </c>
      <c r="L476" s="61">
        <v>52.293941099999998</v>
      </c>
      <c r="M476" s="61">
        <v>80.507000000000005</v>
      </c>
      <c r="R476" s="61">
        <v>79.251000000000005</v>
      </c>
      <c r="S476" s="61" t="s">
        <v>257</v>
      </c>
      <c r="T476" s="61" t="s">
        <v>431</v>
      </c>
      <c r="U476" s="61" t="s">
        <v>432</v>
      </c>
      <c r="V476" s="61">
        <v>1.1056589999999999</v>
      </c>
      <c r="X476" s="61">
        <v>1.1640078</v>
      </c>
    </row>
    <row r="477" spans="1:25" x14ac:dyDescent="0.2">
      <c r="A477" s="61" t="s">
        <v>825</v>
      </c>
      <c r="B477" s="61">
        <v>97</v>
      </c>
      <c r="C477" s="61" t="s">
        <v>826</v>
      </c>
      <c r="D477" s="61" t="s">
        <v>149</v>
      </c>
      <c r="F477" s="61">
        <v>0.77039999999999997</v>
      </c>
      <c r="G477" s="61">
        <v>1</v>
      </c>
      <c r="H477" s="61">
        <v>3858</v>
      </c>
      <c r="I477" s="61">
        <v>-2.3E-2</v>
      </c>
      <c r="L477" s="61">
        <v>11.1346554</v>
      </c>
      <c r="M477" s="61">
        <v>76.138000000000005</v>
      </c>
      <c r="N477" s="61">
        <v>75.558999999999997</v>
      </c>
      <c r="O477" s="61" t="s">
        <v>671</v>
      </c>
      <c r="P477" s="61" t="s">
        <v>155</v>
      </c>
      <c r="Q477" s="61" t="s">
        <v>827</v>
      </c>
      <c r="W477" s="61">
        <v>0.36646299999999998</v>
      </c>
      <c r="Y477" s="61">
        <v>0.71783399999999997</v>
      </c>
    </row>
    <row r="478" spans="1:25" x14ac:dyDescent="0.2">
      <c r="A478" s="61" t="s">
        <v>825</v>
      </c>
      <c r="B478" s="61">
        <v>97</v>
      </c>
      <c r="C478" s="61" t="s">
        <v>826</v>
      </c>
      <c r="D478" s="61" t="s">
        <v>149</v>
      </c>
      <c r="F478" s="61">
        <v>0.77039999999999997</v>
      </c>
      <c r="G478" s="61">
        <v>2</v>
      </c>
      <c r="H478" s="61">
        <v>3858</v>
      </c>
      <c r="I478" s="61">
        <v>0</v>
      </c>
      <c r="L478" s="61">
        <v>11.1374341</v>
      </c>
      <c r="M478" s="61">
        <v>76.156999999999996</v>
      </c>
      <c r="N478" s="61">
        <v>75.578000000000003</v>
      </c>
      <c r="O478" s="61" t="s">
        <v>740</v>
      </c>
      <c r="P478" s="61" t="s">
        <v>694</v>
      </c>
      <c r="Q478" s="61" t="s">
        <v>828</v>
      </c>
      <c r="W478" s="61">
        <v>0.36647200000000002</v>
      </c>
      <c r="Y478" s="61">
        <v>0.71785089999999996</v>
      </c>
    </row>
    <row r="479" spans="1:25" x14ac:dyDescent="0.2">
      <c r="A479" s="61" t="s">
        <v>825</v>
      </c>
      <c r="B479" s="61">
        <v>97</v>
      </c>
      <c r="C479" s="61" t="s">
        <v>826</v>
      </c>
      <c r="D479" s="61" t="s">
        <v>149</v>
      </c>
      <c r="F479" s="61">
        <v>0.77039999999999997</v>
      </c>
      <c r="G479" s="61">
        <v>3</v>
      </c>
      <c r="H479" s="61">
        <v>2845</v>
      </c>
      <c r="I479" s="61">
        <v>-4.21</v>
      </c>
      <c r="L479" s="61">
        <v>9.0773375000000005</v>
      </c>
      <c r="M479" s="61">
        <v>62.07</v>
      </c>
      <c r="N479" s="61">
        <v>61.597000000000001</v>
      </c>
      <c r="O479" s="61" t="s">
        <v>264</v>
      </c>
      <c r="P479" s="61" t="s">
        <v>829</v>
      </c>
      <c r="Q479" s="61" t="s">
        <v>830</v>
      </c>
      <c r="W479" s="61">
        <v>0.36493500000000001</v>
      </c>
      <c r="Y479" s="61">
        <v>0.71482860000000004</v>
      </c>
    </row>
    <row r="480" spans="1:25" x14ac:dyDescent="0.2">
      <c r="A480" s="61" t="s">
        <v>825</v>
      </c>
      <c r="B480" s="61">
        <v>97</v>
      </c>
      <c r="C480" s="61" t="s">
        <v>826</v>
      </c>
      <c r="D480" s="61" t="s">
        <v>149</v>
      </c>
      <c r="F480" s="61">
        <v>0.77039999999999997</v>
      </c>
      <c r="G480" s="61">
        <v>4</v>
      </c>
      <c r="J480" s="61">
        <v>2294</v>
      </c>
      <c r="K480" s="61">
        <v>-14.266</v>
      </c>
      <c r="L480" s="61">
        <v>38.066679999999998</v>
      </c>
      <c r="M480" s="61">
        <v>53.621000000000002</v>
      </c>
      <c r="R480" s="61">
        <v>52.789000000000001</v>
      </c>
      <c r="S480" s="61" t="s">
        <v>306</v>
      </c>
      <c r="T480" s="61" t="s">
        <v>270</v>
      </c>
      <c r="U480" s="61" t="s">
        <v>271</v>
      </c>
      <c r="V480" s="61">
        <v>1.0900570000000001</v>
      </c>
      <c r="X480" s="61">
        <v>1.1490909</v>
      </c>
    </row>
    <row r="481" spans="1:25" x14ac:dyDescent="0.2">
      <c r="A481" s="61" t="s">
        <v>825</v>
      </c>
      <c r="B481" s="61">
        <v>97</v>
      </c>
      <c r="C481" s="61" t="s">
        <v>826</v>
      </c>
      <c r="D481" s="61" t="s">
        <v>149</v>
      </c>
      <c r="F481" s="61">
        <v>0.77039999999999997</v>
      </c>
      <c r="G481" s="61">
        <v>5</v>
      </c>
      <c r="J481" s="61">
        <v>4089</v>
      </c>
      <c r="K481" s="61">
        <v>0</v>
      </c>
      <c r="L481" s="61">
        <v>57.127328400000003</v>
      </c>
      <c r="M481" s="61">
        <v>80.47</v>
      </c>
      <c r="R481" s="61">
        <v>79.213999999999999</v>
      </c>
      <c r="S481" s="61" t="s">
        <v>234</v>
      </c>
      <c r="T481" s="61" t="s">
        <v>322</v>
      </c>
      <c r="U481" s="61" t="s">
        <v>667</v>
      </c>
      <c r="V481" s="61">
        <v>1.1056589999999999</v>
      </c>
      <c r="X481" s="61">
        <v>1.1641243999999999</v>
      </c>
    </row>
    <row r="482" spans="1:25" x14ac:dyDescent="0.2">
      <c r="A482" s="61" t="s">
        <v>831</v>
      </c>
      <c r="B482" s="61">
        <v>98</v>
      </c>
      <c r="C482" s="61" t="s">
        <v>832</v>
      </c>
      <c r="D482" s="61" t="s">
        <v>149</v>
      </c>
      <c r="F482" s="61">
        <v>0.77380000000000004</v>
      </c>
      <c r="G482" s="61">
        <v>1</v>
      </c>
      <c r="H482" s="61">
        <v>3857</v>
      </c>
      <c r="I482" s="61">
        <v>-5.1999999999999998E-2</v>
      </c>
      <c r="L482" s="61">
        <v>11.0892664</v>
      </c>
      <c r="M482" s="61">
        <v>76.162000000000006</v>
      </c>
      <c r="N482" s="61">
        <v>75.581999999999994</v>
      </c>
      <c r="O482" s="61" t="s">
        <v>205</v>
      </c>
      <c r="P482" s="61" t="s">
        <v>152</v>
      </c>
      <c r="Q482" s="61" t="s">
        <v>785</v>
      </c>
      <c r="W482" s="61">
        <v>0.36645299999999997</v>
      </c>
      <c r="Y482" s="61">
        <v>0.71925490000000003</v>
      </c>
    </row>
    <row r="483" spans="1:25" x14ac:dyDescent="0.2">
      <c r="A483" s="61" t="s">
        <v>831</v>
      </c>
      <c r="B483" s="61">
        <v>98</v>
      </c>
      <c r="C483" s="61" t="s">
        <v>832</v>
      </c>
      <c r="D483" s="61" t="s">
        <v>149</v>
      </c>
      <c r="F483" s="61">
        <v>0.77380000000000004</v>
      </c>
      <c r="G483" s="61">
        <v>2</v>
      </c>
      <c r="H483" s="61">
        <v>3860</v>
      </c>
      <c r="I483" s="61">
        <v>0</v>
      </c>
      <c r="L483" s="61">
        <v>11.088664400000001</v>
      </c>
      <c r="M483" s="61">
        <v>76.158000000000001</v>
      </c>
      <c r="N483" s="61">
        <v>75.578000000000003</v>
      </c>
      <c r="O483" s="61" t="s">
        <v>279</v>
      </c>
      <c r="P483" s="61" t="s">
        <v>717</v>
      </c>
      <c r="Q483" s="61" t="s">
        <v>833</v>
      </c>
      <c r="W483" s="61">
        <v>0.36647200000000002</v>
      </c>
      <c r="Y483" s="61">
        <v>0.71929220000000005</v>
      </c>
    </row>
    <row r="484" spans="1:25" x14ac:dyDescent="0.2">
      <c r="A484" s="61" t="s">
        <v>831</v>
      </c>
      <c r="B484" s="61">
        <v>98</v>
      </c>
      <c r="C484" s="61" t="s">
        <v>832</v>
      </c>
      <c r="D484" s="61" t="s">
        <v>149</v>
      </c>
      <c r="F484" s="61">
        <v>0.77380000000000004</v>
      </c>
      <c r="G484" s="61">
        <v>3</v>
      </c>
      <c r="H484" s="61">
        <v>2851</v>
      </c>
      <c r="I484" s="61">
        <v>-4.2380000000000004</v>
      </c>
      <c r="L484" s="61">
        <v>9.0783202999999997</v>
      </c>
      <c r="M484" s="61">
        <v>62.350999999999999</v>
      </c>
      <c r="N484" s="61">
        <v>61.875</v>
      </c>
      <c r="O484" s="61" t="s">
        <v>340</v>
      </c>
      <c r="P484" s="61" t="s">
        <v>834</v>
      </c>
      <c r="Q484" s="61" t="s">
        <v>781</v>
      </c>
      <c r="W484" s="61">
        <v>0.364925</v>
      </c>
      <c r="Y484" s="61">
        <v>0.71624379999999999</v>
      </c>
    </row>
    <row r="485" spans="1:25" x14ac:dyDescent="0.2">
      <c r="A485" s="61" t="s">
        <v>831</v>
      </c>
      <c r="B485" s="61">
        <v>98</v>
      </c>
      <c r="C485" s="61" t="s">
        <v>832</v>
      </c>
      <c r="D485" s="61" t="s">
        <v>149</v>
      </c>
      <c r="F485" s="61">
        <v>0.77380000000000004</v>
      </c>
      <c r="G485" s="61">
        <v>4</v>
      </c>
      <c r="J485" s="61">
        <v>2294</v>
      </c>
      <c r="K485" s="61">
        <v>-14.275</v>
      </c>
      <c r="L485" s="61">
        <v>37.992837000000002</v>
      </c>
      <c r="M485" s="61">
        <v>53.753</v>
      </c>
      <c r="R485" s="61">
        <v>52.918999999999997</v>
      </c>
      <c r="S485" s="61" t="s">
        <v>233</v>
      </c>
      <c r="T485" s="61" t="s">
        <v>270</v>
      </c>
      <c r="U485" s="61" t="s">
        <v>234</v>
      </c>
      <c r="V485" s="61">
        <v>1.090047</v>
      </c>
      <c r="X485" s="61">
        <v>1.1490765000000001</v>
      </c>
    </row>
    <row r="486" spans="1:25" x14ac:dyDescent="0.2">
      <c r="A486" s="61" t="s">
        <v>831</v>
      </c>
      <c r="B486" s="61">
        <v>98</v>
      </c>
      <c r="C486" s="61" t="s">
        <v>832</v>
      </c>
      <c r="D486" s="61" t="s">
        <v>149</v>
      </c>
      <c r="F486" s="61">
        <v>0.77380000000000004</v>
      </c>
      <c r="G486" s="61">
        <v>5</v>
      </c>
      <c r="J486" s="61">
        <v>4093</v>
      </c>
      <c r="K486" s="61">
        <v>0</v>
      </c>
      <c r="L486" s="61">
        <v>56.937911300000003</v>
      </c>
      <c r="M486" s="61">
        <v>80.557000000000002</v>
      </c>
      <c r="R486" s="61">
        <v>79.3</v>
      </c>
      <c r="S486" s="61" t="s">
        <v>234</v>
      </c>
      <c r="T486" s="61" t="s">
        <v>322</v>
      </c>
      <c r="U486" s="61" t="s">
        <v>667</v>
      </c>
      <c r="V486" s="61">
        <v>1.1056589999999999</v>
      </c>
      <c r="X486" s="61">
        <v>1.1641154</v>
      </c>
    </row>
    <row r="487" spans="1:25" x14ac:dyDescent="0.2">
      <c r="A487" s="61" t="s">
        <v>835</v>
      </c>
      <c r="B487" s="61">
        <v>99</v>
      </c>
      <c r="C487" s="61" t="s">
        <v>836</v>
      </c>
      <c r="D487" s="61" t="s">
        <v>250</v>
      </c>
      <c r="F487" s="61">
        <v>0.76919999999999999</v>
      </c>
      <c r="G487" s="61">
        <v>1</v>
      </c>
      <c r="H487" s="61">
        <v>3862</v>
      </c>
      <c r="I487" s="61">
        <v>-7.1999999999999995E-2</v>
      </c>
      <c r="L487" s="61">
        <v>11.160172299999999</v>
      </c>
      <c r="M487" s="61">
        <v>76.192999999999998</v>
      </c>
      <c r="N487" s="61">
        <v>75.614000000000004</v>
      </c>
      <c r="O487" s="61" t="s">
        <v>205</v>
      </c>
      <c r="P487" s="61" t="s">
        <v>659</v>
      </c>
      <c r="Q487" s="61" t="s">
        <v>837</v>
      </c>
      <c r="W487" s="61">
        <v>0.36644599999999999</v>
      </c>
      <c r="Y487" s="61">
        <v>0.71758379999999999</v>
      </c>
    </row>
    <row r="488" spans="1:25" x14ac:dyDescent="0.2">
      <c r="A488" s="61" t="s">
        <v>835</v>
      </c>
      <c r="B488" s="61">
        <v>99</v>
      </c>
      <c r="C488" s="61" t="s">
        <v>836</v>
      </c>
      <c r="D488" s="61" t="s">
        <v>250</v>
      </c>
      <c r="F488" s="61">
        <v>0.76919999999999999</v>
      </c>
      <c r="G488" s="61">
        <v>2</v>
      </c>
      <c r="H488" s="61">
        <v>3864</v>
      </c>
      <c r="I488" s="61">
        <v>0</v>
      </c>
      <c r="L488" s="61">
        <v>11.158286800000001</v>
      </c>
      <c r="M488" s="61">
        <v>76.180000000000007</v>
      </c>
      <c r="N488" s="61">
        <v>75.600999999999999</v>
      </c>
      <c r="O488" s="61" t="s">
        <v>279</v>
      </c>
      <c r="P488" s="61" t="s">
        <v>758</v>
      </c>
      <c r="Q488" s="61" t="s">
        <v>838</v>
      </c>
      <c r="W488" s="61">
        <v>0.36647200000000002</v>
      </c>
      <c r="Y488" s="61">
        <v>0.71763540000000003</v>
      </c>
    </row>
    <row r="489" spans="1:25" x14ac:dyDescent="0.2">
      <c r="A489" s="61" t="s">
        <v>835</v>
      </c>
      <c r="B489" s="61">
        <v>99</v>
      </c>
      <c r="C489" s="61" t="s">
        <v>836</v>
      </c>
      <c r="D489" s="61" t="s">
        <v>250</v>
      </c>
      <c r="F489" s="61">
        <v>0.76919999999999999</v>
      </c>
      <c r="G489" s="61">
        <v>3</v>
      </c>
      <c r="H489" s="61">
        <v>3093</v>
      </c>
      <c r="I489" s="61">
        <v>28.353999999999999</v>
      </c>
      <c r="L489" s="61">
        <v>9.9117142999999999</v>
      </c>
      <c r="M489" s="61">
        <v>67.67</v>
      </c>
      <c r="N489" s="61">
        <v>67.138999999999996</v>
      </c>
      <c r="O489" s="61" t="s">
        <v>227</v>
      </c>
      <c r="P489" s="61" t="s">
        <v>834</v>
      </c>
      <c r="Q489" s="61" t="s">
        <v>839</v>
      </c>
      <c r="W489" s="61">
        <v>0.37682399999999999</v>
      </c>
      <c r="Y489" s="61">
        <v>0.7379831</v>
      </c>
    </row>
    <row r="490" spans="1:25" x14ac:dyDescent="0.2">
      <c r="A490" s="61" t="s">
        <v>835</v>
      </c>
      <c r="B490" s="61">
        <v>99</v>
      </c>
      <c r="C490" s="61" t="s">
        <v>836</v>
      </c>
      <c r="D490" s="61" t="s">
        <v>250</v>
      </c>
      <c r="F490" s="61">
        <v>0.76919999999999999</v>
      </c>
      <c r="G490" s="61">
        <v>4</v>
      </c>
      <c r="J490" s="61">
        <v>2477</v>
      </c>
      <c r="K490" s="61">
        <v>36.926000000000002</v>
      </c>
      <c r="L490" s="61">
        <v>41.506277599999997</v>
      </c>
      <c r="M490" s="61">
        <v>58.375</v>
      </c>
      <c r="R490" s="61">
        <v>57.438000000000002</v>
      </c>
      <c r="S490" s="61" t="s">
        <v>233</v>
      </c>
      <c r="T490" s="61" t="s">
        <v>221</v>
      </c>
      <c r="U490" s="61" t="s">
        <v>234</v>
      </c>
      <c r="V490" s="61">
        <v>1.146018</v>
      </c>
      <c r="X490" s="61">
        <v>1.2052282999999999</v>
      </c>
    </row>
    <row r="491" spans="1:25" x14ac:dyDescent="0.2">
      <c r="A491" s="61" t="s">
        <v>835</v>
      </c>
      <c r="B491" s="61">
        <v>99</v>
      </c>
      <c r="C491" s="61" t="s">
        <v>836</v>
      </c>
      <c r="D491" s="61" t="s">
        <v>250</v>
      </c>
      <c r="F491" s="61">
        <v>0.76919999999999999</v>
      </c>
      <c r="G491" s="61">
        <v>5</v>
      </c>
      <c r="J491" s="61">
        <v>4092</v>
      </c>
      <c r="K491" s="61">
        <v>0</v>
      </c>
      <c r="L491" s="61">
        <v>57.2509485</v>
      </c>
      <c r="M491" s="61">
        <v>80.518000000000001</v>
      </c>
      <c r="R491" s="61">
        <v>79.260999999999996</v>
      </c>
      <c r="S491" s="61" t="s">
        <v>271</v>
      </c>
      <c r="T491" s="61" t="s">
        <v>246</v>
      </c>
      <c r="U491" s="61" t="s">
        <v>478</v>
      </c>
      <c r="V491" s="61">
        <v>1.1056589999999999</v>
      </c>
      <c r="X491" s="61">
        <v>1.1646523</v>
      </c>
    </row>
    <row r="492" spans="1:25" x14ac:dyDescent="0.2">
      <c r="A492" s="61" t="s">
        <v>840</v>
      </c>
      <c r="B492" s="61">
        <v>100</v>
      </c>
      <c r="C492" s="61" t="s">
        <v>841</v>
      </c>
      <c r="D492" s="61" t="s">
        <v>250</v>
      </c>
      <c r="F492" s="61">
        <v>0.77790000000000004</v>
      </c>
      <c r="G492" s="61">
        <v>1</v>
      </c>
      <c r="H492" s="61">
        <v>3862</v>
      </c>
      <c r="I492" s="61">
        <v>-7.1999999999999995E-2</v>
      </c>
      <c r="L492" s="61">
        <v>11.0408556</v>
      </c>
      <c r="M492" s="61">
        <v>76.230999999999995</v>
      </c>
      <c r="N492" s="61">
        <v>75.652000000000001</v>
      </c>
      <c r="O492" s="61" t="s">
        <v>205</v>
      </c>
      <c r="P492" s="61" t="s">
        <v>152</v>
      </c>
      <c r="Q492" s="61" t="s">
        <v>842</v>
      </c>
      <c r="W492" s="61">
        <v>0.36644599999999999</v>
      </c>
      <c r="Y492" s="61">
        <v>0.71773229999999999</v>
      </c>
    </row>
    <row r="493" spans="1:25" x14ac:dyDescent="0.2">
      <c r="A493" s="61" t="s">
        <v>840</v>
      </c>
      <c r="B493" s="61">
        <v>100</v>
      </c>
      <c r="C493" s="61" t="s">
        <v>841</v>
      </c>
      <c r="D493" s="61" t="s">
        <v>250</v>
      </c>
      <c r="F493" s="61">
        <v>0.77790000000000004</v>
      </c>
      <c r="G493" s="61">
        <v>2</v>
      </c>
      <c r="H493" s="61">
        <v>3862</v>
      </c>
      <c r="I493" s="61">
        <v>0</v>
      </c>
      <c r="L493" s="61">
        <v>11.029055700000001</v>
      </c>
      <c r="M493" s="61">
        <v>76.150000000000006</v>
      </c>
      <c r="N493" s="61">
        <v>75.570999999999998</v>
      </c>
      <c r="O493" s="61" t="s">
        <v>279</v>
      </c>
      <c r="P493" s="61" t="s">
        <v>717</v>
      </c>
      <c r="Q493" s="61" t="s">
        <v>773</v>
      </c>
      <c r="W493" s="61">
        <v>0.36647200000000002</v>
      </c>
      <c r="Y493" s="61">
        <v>0.71778359999999997</v>
      </c>
    </row>
    <row r="494" spans="1:25" x14ac:dyDescent="0.2">
      <c r="A494" s="61" t="s">
        <v>840</v>
      </c>
      <c r="B494" s="61">
        <v>100</v>
      </c>
      <c r="C494" s="61" t="s">
        <v>841</v>
      </c>
      <c r="D494" s="61" t="s">
        <v>250</v>
      </c>
      <c r="F494" s="61">
        <v>0.77790000000000004</v>
      </c>
      <c r="G494" s="61">
        <v>3</v>
      </c>
      <c r="H494" s="61">
        <v>3112</v>
      </c>
      <c r="I494" s="61">
        <v>28.324999999999999</v>
      </c>
      <c r="L494" s="61">
        <v>9.8759478000000005</v>
      </c>
      <c r="M494" s="61">
        <v>68.188000000000002</v>
      </c>
      <c r="N494" s="61">
        <v>67.653000000000006</v>
      </c>
      <c r="O494" s="61" t="s">
        <v>227</v>
      </c>
      <c r="P494" s="61" t="s">
        <v>834</v>
      </c>
      <c r="Q494" s="61" t="s">
        <v>839</v>
      </c>
      <c r="W494" s="61">
        <v>0.37681300000000001</v>
      </c>
      <c r="Y494" s="61">
        <v>0.73811490000000002</v>
      </c>
    </row>
    <row r="495" spans="1:25" x14ac:dyDescent="0.2">
      <c r="A495" s="61" t="s">
        <v>840</v>
      </c>
      <c r="B495" s="61">
        <v>100</v>
      </c>
      <c r="C495" s="61" t="s">
        <v>841</v>
      </c>
      <c r="D495" s="61" t="s">
        <v>250</v>
      </c>
      <c r="F495" s="61">
        <v>0.77790000000000004</v>
      </c>
      <c r="G495" s="61">
        <v>4</v>
      </c>
      <c r="J495" s="61">
        <v>2494</v>
      </c>
      <c r="K495" s="61">
        <v>37.177999999999997</v>
      </c>
      <c r="L495" s="61">
        <v>41.399052599999997</v>
      </c>
      <c r="M495" s="61">
        <v>58.883000000000003</v>
      </c>
      <c r="R495" s="61">
        <v>57.936999999999998</v>
      </c>
      <c r="S495" s="61" t="s">
        <v>233</v>
      </c>
      <c r="T495" s="61" t="s">
        <v>270</v>
      </c>
      <c r="U495" s="61" t="s">
        <v>234</v>
      </c>
      <c r="V495" s="61">
        <v>1.146293</v>
      </c>
      <c r="X495" s="61">
        <v>1.2055244000000001</v>
      </c>
    </row>
    <row r="496" spans="1:25" x14ac:dyDescent="0.2">
      <c r="A496" s="61" t="s">
        <v>840</v>
      </c>
      <c r="B496" s="61">
        <v>100</v>
      </c>
      <c r="C496" s="61" t="s">
        <v>841</v>
      </c>
      <c r="D496" s="61" t="s">
        <v>250</v>
      </c>
      <c r="F496" s="61">
        <v>0.77790000000000004</v>
      </c>
      <c r="G496" s="61">
        <v>5</v>
      </c>
      <c r="J496" s="61">
        <v>4089</v>
      </c>
      <c r="K496" s="61">
        <v>0</v>
      </c>
      <c r="L496" s="61">
        <v>56.681406299999999</v>
      </c>
      <c r="M496" s="61">
        <v>80.619</v>
      </c>
      <c r="R496" s="61">
        <v>79.36</v>
      </c>
      <c r="S496" s="61" t="s">
        <v>271</v>
      </c>
      <c r="T496" s="61" t="s">
        <v>246</v>
      </c>
      <c r="U496" s="61" t="s">
        <v>478</v>
      </c>
      <c r="V496" s="61">
        <v>1.1056589999999999</v>
      </c>
      <c r="X496" s="61">
        <v>1.1646723000000001</v>
      </c>
    </row>
    <row r="497" spans="1:25" x14ac:dyDescent="0.2">
      <c r="A497" s="61" t="s">
        <v>843</v>
      </c>
      <c r="B497" s="61">
        <v>101</v>
      </c>
      <c r="C497" s="61" t="s">
        <v>844</v>
      </c>
      <c r="D497" s="61" t="s">
        <v>276</v>
      </c>
      <c r="F497" s="61">
        <v>0.75360000000000005</v>
      </c>
      <c r="G497" s="61">
        <v>1</v>
      </c>
      <c r="H497" s="61">
        <v>3862</v>
      </c>
      <c r="I497" s="61">
        <v>-5.5E-2</v>
      </c>
      <c r="L497" s="61">
        <v>11.396572600000001</v>
      </c>
      <c r="M497" s="61">
        <v>76.228999999999999</v>
      </c>
      <c r="N497" s="61">
        <v>75.650000000000006</v>
      </c>
      <c r="O497" s="61" t="s">
        <v>205</v>
      </c>
      <c r="P497" s="61" t="s">
        <v>152</v>
      </c>
      <c r="Q497" s="61" t="s">
        <v>845</v>
      </c>
      <c r="W497" s="61">
        <v>0.366452</v>
      </c>
      <c r="Y497" s="61">
        <v>0.71763460000000001</v>
      </c>
    </row>
    <row r="498" spans="1:25" x14ac:dyDescent="0.2">
      <c r="A498" s="61" t="s">
        <v>843</v>
      </c>
      <c r="B498" s="61">
        <v>101</v>
      </c>
      <c r="C498" s="61" t="s">
        <v>844</v>
      </c>
      <c r="D498" s="61" t="s">
        <v>276</v>
      </c>
      <c r="F498" s="61">
        <v>0.75360000000000005</v>
      </c>
      <c r="G498" s="61">
        <v>2</v>
      </c>
      <c r="H498" s="61">
        <v>3863</v>
      </c>
      <c r="I498" s="61">
        <v>0</v>
      </c>
      <c r="L498" s="61">
        <v>11.3837721</v>
      </c>
      <c r="M498" s="61">
        <v>76.144000000000005</v>
      </c>
      <c r="N498" s="61">
        <v>75.564999999999998</v>
      </c>
      <c r="O498" s="61" t="s">
        <v>279</v>
      </c>
      <c r="P498" s="61" t="s">
        <v>717</v>
      </c>
      <c r="Q498" s="61" t="s">
        <v>846</v>
      </c>
      <c r="W498" s="61">
        <v>0.36647200000000002</v>
      </c>
      <c r="Y498" s="61">
        <v>0.71767409999999998</v>
      </c>
    </row>
    <row r="499" spans="1:25" x14ac:dyDescent="0.2">
      <c r="A499" s="61" t="s">
        <v>843</v>
      </c>
      <c r="B499" s="61">
        <v>101</v>
      </c>
      <c r="C499" s="61" t="s">
        <v>844</v>
      </c>
      <c r="D499" s="61" t="s">
        <v>276</v>
      </c>
      <c r="F499" s="61">
        <v>0.75360000000000005</v>
      </c>
      <c r="G499" s="61">
        <v>3</v>
      </c>
      <c r="H499" s="61">
        <v>3832</v>
      </c>
      <c r="I499" s="61">
        <v>7.15</v>
      </c>
      <c r="L499" s="61">
        <v>12.4481734</v>
      </c>
      <c r="M499" s="61">
        <v>83.263000000000005</v>
      </c>
      <c r="N499" s="61">
        <v>82.62</v>
      </c>
      <c r="O499" s="61" t="s">
        <v>227</v>
      </c>
      <c r="P499" s="61" t="s">
        <v>829</v>
      </c>
      <c r="Q499" s="61" t="s">
        <v>847</v>
      </c>
      <c r="W499" s="61">
        <v>0.36908299999999999</v>
      </c>
      <c r="Y499" s="61">
        <v>0.72280520000000004</v>
      </c>
    </row>
    <row r="500" spans="1:25" x14ac:dyDescent="0.2">
      <c r="A500" s="61" t="s">
        <v>843</v>
      </c>
      <c r="B500" s="61">
        <v>101</v>
      </c>
      <c r="C500" s="61" t="s">
        <v>844</v>
      </c>
      <c r="D500" s="61" t="s">
        <v>276</v>
      </c>
      <c r="F500" s="61">
        <v>0.75360000000000005</v>
      </c>
      <c r="G500" s="61">
        <v>4</v>
      </c>
      <c r="J500" s="61">
        <v>2744</v>
      </c>
      <c r="K500" s="61">
        <v>-3.8639999999999999</v>
      </c>
      <c r="L500" s="61">
        <v>46.968610099999999</v>
      </c>
      <c r="M500" s="61">
        <v>64.716999999999999</v>
      </c>
      <c r="R500" s="61">
        <v>63.707000000000001</v>
      </c>
      <c r="S500" s="61" t="s">
        <v>233</v>
      </c>
      <c r="T500" s="61" t="s">
        <v>270</v>
      </c>
      <c r="U500" s="61" t="s">
        <v>234</v>
      </c>
      <c r="V500" s="61">
        <v>1.101434</v>
      </c>
      <c r="X500" s="61">
        <v>1.1604650999999999</v>
      </c>
    </row>
    <row r="501" spans="1:25" x14ac:dyDescent="0.2">
      <c r="A501" s="61" t="s">
        <v>843</v>
      </c>
      <c r="B501" s="61">
        <v>101</v>
      </c>
      <c r="C501" s="61" t="s">
        <v>844</v>
      </c>
      <c r="D501" s="61" t="s">
        <v>276</v>
      </c>
      <c r="F501" s="61">
        <v>0.75360000000000005</v>
      </c>
      <c r="G501" s="61">
        <v>5</v>
      </c>
      <c r="J501" s="61">
        <v>4091</v>
      </c>
      <c r="K501" s="61">
        <v>0</v>
      </c>
      <c r="L501" s="61">
        <v>58.460517299999999</v>
      </c>
      <c r="M501" s="61">
        <v>80.552000000000007</v>
      </c>
      <c r="R501" s="61">
        <v>79.295000000000002</v>
      </c>
      <c r="S501" s="61" t="s">
        <v>386</v>
      </c>
      <c r="T501" s="61" t="s">
        <v>477</v>
      </c>
      <c r="U501" s="61" t="s">
        <v>464</v>
      </c>
      <c r="V501" s="61">
        <v>1.1056589999999999</v>
      </c>
      <c r="X501" s="61">
        <v>1.1642049999999999</v>
      </c>
    </row>
    <row r="502" spans="1:25" x14ac:dyDescent="0.2">
      <c r="A502" s="61" t="s">
        <v>848</v>
      </c>
      <c r="B502" s="61">
        <v>102</v>
      </c>
      <c r="C502" s="61" t="s">
        <v>849</v>
      </c>
      <c r="D502" s="61" t="s">
        <v>276</v>
      </c>
      <c r="F502" s="61">
        <v>0.72960000000000003</v>
      </c>
      <c r="G502" s="61">
        <v>1</v>
      </c>
      <c r="H502" s="61">
        <v>3863</v>
      </c>
      <c r="I502" s="61">
        <v>-1.0999999999999999E-2</v>
      </c>
      <c r="L502" s="61">
        <v>11.7726588</v>
      </c>
      <c r="M502" s="61">
        <v>76.236999999999995</v>
      </c>
      <c r="N502" s="61">
        <v>75.656999999999996</v>
      </c>
      <c r="O502" s="61" t="s">
        <v>683</v>
      </c>
      <c r="P502" s="61" t="s">
        <v>155</v>
      </c>
      <c r="Q502" s="61" t="s">
        <v>850</v>
      </c>
      <c r="W502" s="61">
        <v>0.36646800000000002</v>
      </c>
      <c r="Y502" s="61">
        <v>0.71781519999999999</v>
      </c>
    </row>
    <row r="503" spans="1:25" x14ac:dyDescent="0.2">
      <c r="A503" s="61" t="s">
        <v>848</v>
      </c>
      <c r="B503" s="61">
        <v>102</v>
      </c>
      <c r="C503" s="61" t="s">
        <v>849</v>
      </c>
      <c r="D503" s="61" t="s">
        <v>276</v>
      </c>
      <c r="F503" s="61">
        <v>0.72960000000000003</v>
      </c>
      <c r="G503" s="61">
        <v>2</v>
      </c>
      <c r="H503" s="61">
        <v>3864</v>
      </c>
      <c r="I503" s="61">
        <v>0</v>
      </c>
      <c r="L503" s="61">
        <v>11.7636656</v>
      </c>
      <c r="M503" s="61">
        <v>76.179000000000002</v>
      </c>
      <c r="N503" s="61">
        <v>75.599999999999994</v>
      </c>
      <c r="O503" s="61" t="s">
        <v>279</v>
      </c>
      <c r="P503" s="61" t="s">
        <v>717</v>
      </c>
      <c r="Q503" s="61" t="s">
        <v>851</v>
      </c>
      <c r="W503" s="61">
        <v>0.36647200000000002</v>
      </c>
      <c r="Y503" s="61">
        <v>0.71782319999999999</v>
      </c>
    </row>
    <row r="504" spans="1:25" x14ac:dyDescent="0.2">
      <c r="A504" s="61" t="s">
        <v>848</v>
      </c>
      <c r="B504" s="61">
        <v>102</v>
      </c>
      <c r="C504" s="61" t="s">
        <v>849</v>
      </c>
      <c r="D504" s="61" t="s">
        <v>276</v>
      </c>
      <c r="F504" s="61">
        <v>0.72960000000000003</v>
      </c>
      <c r="G504" s="61">
        <v>3</v>
      </c>
      <c r="H504" s="61">
        <v>3700</v>
      </c>
      <c r="I504" s="61">
        <v>7.2220000000000004</v>
      </c>
      <c r="L504" s="61">
        <v>12.485810600000001</v>
      </c>
      <c r="M504" s="61">
        <v>80.855000000000004</v>
      </c>
      <c r="N504" s="61">
        <v>80.230999999999995</v>
      </c>
      <c r="O504" s="61" t="s">
        <v>340</v>
      </c>
      <c r="P504" s="61" t="s">
        <v>829</v>
      </c>
      <c r="Q504" s="61" t="s">
        <v>727</v>
      </c>
      <c r="W504" s="61">
        <v>0.36910900000000002</v>
      </c>
      <c r="Y504" s="61">
        <v>0.72300719999999996</v>
      </c>
    </row>
    <row r="505" spans="1:25" x14ac:dyDescent="0.2">
      <c r="A505" s="61" t="s">
        <v>848</v>
      </c>
      <c r="B505" s="61">
        <v>102</v>
      </c>
      <c r="C505" s="61" t="s">
        <v>849</v>
      </c>
      <c r="D505" s="61" t="s">
        <v>276</v>
      </c>
      <c r="F505" s="61">
        <v>0.72960000000000003</v>
      </c>
      <c r="G505" s="61">
        <v>4</v>
      </c>
      <c r="J505" s="61">
        <v>2657</v>
      </c>
      <c r="K505" s="61">
        <v>-3.9590000000000001</v>
      </c>
      <c r="L505" s="61">
        <v>47.0332911</v>
      </c>
      <c r="M505" s="61">
        <v>62.743000000000002</v>
      </c>
      <c r="R505" s="61">
        <v>61.762999999999998</v>
      </c>
      <c r="S505" s="61" t="s">
        <v>306</v>
      </c>
      <c r="T505" s="61" t="s">
        <v>270</v>
      </c>
      <c r="U505" s="61" t="s">
        <v>271</v>
      </c>
      <c r="V505" s="61">
        <v>1.101329</v>
      </c>
      <c r="X505" s="61">
        <v>1.160256</v>
      </c>
    </row>
    <row r="506" spans="1:25" x14ac:dyDescent="0.2">
      <c r="A506" s="61" t="s">
        <v>848</v>
      </c>
      <c r="B506" s="61">
        <v>102</v>
      </c>
      <c r="C506" s="61" t="s">
        <v>849</v>
      </c>
      <c r="D506" s="61" t="s">
        <v>276</v>
      </c>
      <c r="F506" s="61">
        <v>0.72960000000000003</v>
      </c>
      <c r="G506" s="61">
        <v>5</v>
      </c>
      <c r="J506" s="61">
        <v>4089</v>
      </c>
      <c r="K506" s="61">
        <v>0</v>
      </c>
      <c r="L506" s="61">
        <v>60.383206199999996</v>
      </c>
      <c r="M506" s="61">
        <v>80.551000000000002</v>
      </c>
      <c r="R506" s="61">
        <v>79.293999999999997</v>
      </c>
      <c r="S506" s="61" t="s">
        <v>245</v>
      </c>
      <c r="T506" s="61" t="s">
        <v>246</v>
      </c>
      <c r="U506" s="61" t="s">
        <v>464</v>
      </c>
      <c r="V506" s="61">
        <v>1.1056589999999999</v>
      </c>
      <c r="X506" s="61">
        <v>1.1641013</v>
      </c>
    </row>
    <row r="507" spans="1:25" x14ac:dyDescent="0.2">
      <c r="A507" s="61" t="s">
        <v>166</v>
      </c>
    </row>
    <row r="508" spans="1:25" x14ac:dyDescent="0.2">
      <c r="A508" s="61" t="s">
        <v>182</v>
      </c>
    </row>
    <row r="511" spans="1:25" x14ac:dyDescent="0.2">
      <c r="A511" s="61" t="s">
        <v>213</v>
      </c>
    </row>
    <row r="512" spans="1:25" x14ac:dyDescent="0.2">
      <c r="A512" s="61" t="s">
        <v>225</v>
      </c>
    </row>
    <row r="513" spans="1:1" x14ac:dyDescent="0.2">
      <c r="A513" s="61" t="s">
        <v>240</v>
      </c>
    </row>
    <row r="514" spans="1:1" x14ac:dyDescent="0.2">
      <c r="A514" s="61" t="s">
        <v>251</v>
      </c>
    </row>
    <row r="515" spans="1:1" x14ac:dyDescent="0.2">
      <c r="A515" s="61" t="s">
        <v>262</v>
      </c>
    </row>
    <row r="516" spans="1:1" x14ac:dyDescent="0.2">
      <c r="A516" s="61" t="s">
        <v>277</v>
      </c>
    </row>
    <row r="517" spans="1:1" x14ac:dyDescent="0.2">
      <c r="A517" s="61" t="s">
        <v>286</v>
      </c>
    </row>
    <row r="518" spans="1:1" x14ac:dyDescent="0.2">
      <c r="A518" s="61" t="s">
        <v>292</v>
      </c>
    </row>
    <row r="519" spans="1:1" x14ac:dyDescent="0.2">
      <c r="A519" s="61" t="s">
        <v>301</v>
      </c>
    </row>
    <row r="520" spans="1:1" x14ac:dyDescent="0.2">
      <c r="A520" s="61" t="s">
        <v>49</v>
      </c>
    </row>
  </sheetData>
  <pageMargins left="0.75" right="0.75" top="1" bottom="1" header="0.5" footer="0.5"/>
  <headerFooter alignWithMargins="0">
    <oddHeader>&amp;A</oddHeader>
    <oddFooter>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26300"/>
  </sheetPr>
  <dimension ref="B36:F59"/>
  <sheetViews>
    <sheetView tabSelected="1" topLeftCell="A7" workbookViewId="0">
      <selection activeCell="F58" sqref="F58"/>
    </sheetView>
  </sheetViews>
  <sheetFormatPr defaultColWidth="8.85546875" defaultRowHeight="12.75" x14ac:dyDescent="0.2"/>
  <cols>
    <col min="1" max="1" width="8.85546875" style="165"/>
    <col min="2" max="2" width="69.7109375" style="165" customWidth="1"/>
    <col min="3" max="10" width="8.85546875" style="165"/>
    <col min="11" max="11" width="22" style="165" customWidth="1"/>
    <col min="12" max="12" width="16.42578125" style="165" customWidth="1"/>
    <col min="13" max="16384" width="8.85546875" style="165"/>
  </cols>
  <sheetData>
    <row r="36" spans="2:2" ht="15.75" x14ac:dyDescent="0.2">
      <c r="B36" s="164"/>
    </row>
    <row r="53" spans="2:6" ht="17.25" customHeight="1" x14ac:dyDescent="0.2"/>
    <row r="54" spans="2:6" ht="15.75" x14ac:dyDescent="0.2">
      <c r="B54" s="166"/>
      <c r="D54" s="167"/>
    </row>
    <row r="55" spans="2:6" ht="15.75" x14ac:dyDescent="0.2">
      <c r="B55" s="166"/>
      <c r="C55" s="167"/>
      <c r="D55" s="167"/>
    </row>
    <row r="56" spans="2:6" ht="15.75" x14ac:dyDescent="0.2">
      <c r="B56" s="164"/>
    </row>
    <row r="57" spans="2:6" ht="15.75" x14ac:dyDescent="0.2">
      <c r="B57" s="168"/>
    </row>
    <row r="58" spans="2:6" ht="16.5" customHeight="1" x14ac:dyDescent="0.2">
      <c r="B58" s="169"/>
      <c r="F58" s="167"/>
    </row>
    <row r="59" spans="2:6" ht="15.75" x14ac:dyDescent="0.2">
      <c r="B59" s="166"/>
      <c r="F59" s="167"/>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F26300"/>
  </sheetPr>
  <dimension ref="B2:H21"/>
  <sheetViews>
    <sheetView workbookViewId="0">
      <selection activeCell="F27" sqref="F27"/>
    </sheetView>
  </sheetViews>
  <sheetFormatPr defaultColWidth="11.42578125" defaultRowHeight="12.75" x14ac:dyDescent="0.2"/>
  <cols>
    <col min="1" max="1" width="11.42578125" style="87" customWidth="1"/>
    <col min="2" max="2" width="4.28515625" style="87" customWidth="1"/>
    <col min="3" max="3" width="9.42578125" style="87" customWidth="1"/>
    <col min="4" max="5" width="11.42578125" style="87" customWidth="1"/>
    <col min="6" max="6" width="16" style="87" customWidth="1"/>
    <col min="7" max="7" width="10.140625" style="87" customWidth="1"/>
    <col min="8" max="8" width="16.7109375" style="87" customWidth="1"/>
    <col min="9" max="16384" width="11.42578125" style="87"/>
  </cols>
  <sheetData>
    <row r="2" spans="2:8" ht="18.75" thickBot="1" x14ac:dyDescent="0.3">
      <c r="B2" s="88" t="s">
        <v>21</v>
      </c>
      <c r="C2" s="88"/>
      <c r="D2" s="88"/>
      <c r="E2" s="88"/>
      <c r="F2" s="88"/>
    </row>
    <row r="3" spans="2:8" ht="18" x14ac:dyDescent="0.25">
      <c r="B3" s="170"/>
      <c r="C3" s="171"/>
      <c r="D3" s="171" t="s">
        <v>16</v>
      </c>
      <c r="E3" s="171"/>
      <c r="F3" s="171"/>
      <c r="G3" s="171" t="s">
        <v>63</v>
      </c>
      <c r="H3" s="172"/>
    </row>
    <row r="4" spans="2:8" ht="18" x14ac:dyDescent="0.25">
      <c r="B4" s="173"/>
      <c r="C4" s="174" t="s">
        <v>8</v>
      </c>
      <c r="D4" s="175" t="s">
        <v>17</v>
      </c>
      <c r="E4" s="176"/>
      <c r="F4" s="177"/>
      <c r="G4" s="177"/>
      <c r="H4" s="178"/>
    </row>
    <row r="5" spans="2:8" ht="18" x14ac:dyDescent="0.25">
      <c r="B5" s="173"/>
      <c r="C5" s="174"/>
      <c r="D5" s="176"/>
      <c r="E5" s="176"/>
      <c r="F5" s="176"/>
      <c r="G5" s="177"/>
      <c r="H5" s="178"/>
    </row>
    <row r="6" spans="2:8" ht="18.75" thickBot="1" x14ac:dyDescent="0.3">
      <c r="B6" s="179"/>
      <c r="C6" s="180" t="s">
        <v>24</v>
      </c>
      <c r="D6" s="181" t="s">
        <v>22</v>
      </c>
      <c r="E6" s="182"/>
      <c r="F6" s="182"/>
      <c r="G6" s="183"/>
      <c r="H6" s="184"/>
    </row>
    <row r="7" spans="2:8" ht="18" x14ac:dyDescent="0.25">
      <c r="B7" s="89"/>
      <c r="C7" s="89"/>
      <c r="D7" s="90"/>
      <c r="E7" s="89"/>
      <c r="F7" s="89"/>
      <c r="G7" s="91"/>
      <c r="H7" s="91"/>
    </row>
    <row r="8" spans="2:8" ht="18.75" thickBot="1" x14ac:dyDescent="0.3">
      <c r="B8" s="88" t="s">
        <v>64</v>
      </c>
      <c r="C8" s="88"/>
      <c r="D8" s="88"/>
      <c r="E8" s="88"/>
      <c r="F8" s="88"/>
    </row>
    <row r="9" spans="2:8" ht="18" x14ac:dyDescent="0.25">
      <c r="B9" s="191"/>
      <c r="C9" s="185" t="s">
        <v>13</v>
      </c>
      <c r="D9" s="171" t="s">
        <v>18</v>
      </c>
      <c r="E9" s="171"/>
      <c r="F9" s="171"/>
      <c r="G9" s="171" t="s">
        <v>11</v>
      </c>
      <c r="H9" s="172"/>
    </row>
    <row r="10" spans="2:8" ht="18" x14ac:dyDescent="0.25">
      <c r="B10" s="173"/>
      <c r="C10" s="176"/>
      <c r="D10" s="175" t="s">
        <v>14</v>
      </c>
      <c r="E10" s="176"/>
      <c r="F10" s="176"/>
      <c r="G10" s="176"/>
      <c r="H10" s="186"/>
    </row>
    <row r="11" spans="2:8" ht="18" x14ac:dyDescent="0.25">
      <c r="B11" s="173"/>
      <c r="C11" s="176"/>
      <c r="D11" s="176" t="s">
        <v>4</v>
      </c>
      <c r="E11" s="176"/>
      <c r="F11" s="176"/>
      <c r="G11" s="176" t="s">
        <v>12</v>
      </c>
      <c r="H11" s="186"/>
    </row>
    <row r="12" spans="2:8" ht="18" x14ac:dyDescent="0.25">
      <c r="B12" s="173"/>
      <c r="C12" s="176"/>
      <c r="D12" s="175" t="s">
        <v>15</v>
      </c>
      <c r="E12" s="176"/>
      <c r="F12" s="177"/>
      <c r="G12" s="177"/>
      <c r="H12" s="178"/>
    </row>
    <row r="13" spans="2:8" ht="18" x14ac:dyDescent="0.25">
      <c r="B13" s="173"/>
      <c r="C13" s="176"/>
      <c r="D13" s="176" t="s">
        <v>16</v>
      </c>
      <c r="E13" s="176"/>
      <c r="F13" s="176"/>
      <c r="G13" s="176" t="s">
        <v>63</v>
      </c>
      <c r="H13" s="186"/>
    </row>
    <row r="14" spans="2:8" ht="18.75" thickBot="1" x14ac:dyDescent="0.3">
      <c r="B14" s="179"/>
      <c r="C14" s="182"/>
      <c r="D14" s="187" t="s">
        <v>17</v>
      </c>
      <c r="E14" s="182"/>
      <c r="F14" s="183"/>
      <c r="G14" s="183"/>
      <c r="H14" s="184"/>
    </row>
    <row r="15" spans="2:8" ht="18" x14ac:dyDescent="0.25">
      <c r="B15" s="170"/>
      <c r="C15" s="185" t="s">
        <v>7</v>
      </c>
      <c r="D15" s="171" t="s">
        <v>1</v>
      </c>
      <c r="E15" s="171"/>
      <c r="F15" s="171"/>
      <c r="G15" s="188"/>
      <c r="H15" s="189"/>
    </row>
    <row r="16" spans="2:8" ht="18" x14ac:dyDescent="0.25">
      <c r="B16" s="173"/>
      <c r="C16" s="176"/>
      <c r="D16" s="176" t="s">
        <v>2</v>
      </c>
      <c r="E16" s="176"/>
      <c r="F16" s="176"/>
      <c r="G16" s="177"/>
      <c r="H16" s="178"/>
    </row>
    <row r="17" spans="2:8" ht="18" x14ac:dyDescent="0.25">
      <c r="B17" s="173"/>
      <c r="C17" s="176"/>
      <c r="D17" s="176" t="s">
        <v>65</v>
      </c>
      <c r="E17" s="176"/>
      <c r="F17" s="176"/>
      <c r="G17" s="177"/>
      <c r="H17" s="178"/>
    </row>
    <row r="18" spans="2:8" ht="18.75" thickBot="1" x14ac:dyDescent="0.3">
      <c r="B18" s="179"/>
      <c r="C18" s="182"/>
      <c r="D18" s="182" t="s">
        <v>3</v>
      </c>
      <c r="E18" s="182"/>
      <c r="F18" s="182"/>
      <c r="G18" s="183"/>
      <c r="H18" s="184"/>
    </row>
    <row r="19" spans="2:8" ht="18" x14ac:dyDescent="0.25">
      <c r="B19" s="170"/>
      <c r="C19" s="185" t="s">
        <v>8</v>
      </c>
      <c r="D19" s="190" t="s">
        <v>23</v>
      </c>
      <c r="E19" s="171"/>
      <c r="F19" s="171"/>
      <c r="G19" s="188"/>
      <c r="H19" s="189"/>
    </row>
    <row r="20" spans="2:8" ht="18" x14ac:dyDescent="0.25">
      <c r="B20" s="173"/>
      <c r="C20" s="174" t="s">
        <v>24</v>
      </c>
      <c r="D20" s="176" t="s">
        <v>9</v>
      </c>
      <c r="E20" s="176"/>
      <c r="F20" s="176"/>
      <c r="G20" s="177"/>
      <c r="H20" s="178"/>
    </row>
    <row r="21" spans="2:8" ht="18.75" thickBot="1" x14ac:dyDescent="0.3">
      <c r="B21" s="179"/>
      <c r="C21" s="180" t="s">
        <v>25</v>
      </c>
      <c r="D21" s="182" t="s">
        <v>10</v>
      </c>
      <c r="E21" s="182"/>
      <c r="F21" s="182"/>
      <c r="G21" s="183"/>
      <c r="H21" s="184"/>
    </row>
  </sheetData>
  <hyperlinks>
    <hyperlink ref="D10" r:id="rId1"/>
    <hyperlink ref="D12" r:id="rId2"/>
    <hyperlink ref="D14" r:id="rId3"/>
    <hyperlink ref="D4" r:id="rId4"/>
    <hyperlink ref="D19" r:id="rId5"/>
  </hyperlinks>
  <pageMargins left="0.7" right="0.7" top="0.75" bottom="0.75" header="0.3" footer="0.3"/>
  <pageSetup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F1C89CA6FD94745B5721A025ADC314F" ma:contentTypeVersion="1" ma:contentTypeDescription="Create a new document." ma:contentTypeScope="" ma:versionID="9c8b9057af39ae3d6823559e7a15ea1b">
  <xsd:schema xmlns:xsd="http://www.w3.org/2001/XMLSchema" xmlns:xs="http://www.w3.org/2001/XMLSchema" xmlns:p="http://schemas.microsoft.com/office/2006/metadata/properties" xmlns:ns3="d2ccbbc5-702b-444b-9f83-8538eea9e26d" targetNamespace="http://schemas.microsoft.com/office/2006/metadata/properties" ma:root="true" ma:fieldsID="70bddb91bf52c3c0720aae8bde0d65a3" ns3:_="">
    <xsd:import namespace="d2ccbbc5-702b-444b-9f83-8538eea9e26d"/>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ccbbc5-702b-444b-9f83-8538eea9e26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8A38A5-5A68-4F84-805B-6EF22F92FC7E}">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d2ccbbc5-702b-444b-9f83-8538eea9e26d"/>
    <ds:schemaRef ds:uri="http://www.w3.org/XML/1998/namespace"/>
    <ds:schemaRef ds:uri="http://purl.org/dc/terms/"/>
  </ds:schemaRefs>
</ds:datastoreItem>
</file>

<file path=customXml/itemProps2.xml><?xml version="1.0" encoding="utf-8"?>
<ds:datastoreItem xmlns:ds="http://schemas.openxmlformats.org/officeDocument/2006/customXml" ds:itemID="{833E1339-2821-49AA-8093-2BB4936448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ccbbc5-702b-444b-9f83-8538eea9e2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ACD99E-C298-482D-83B6-98842FCE9D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Final Report </vt:lpstr>
      <vt:lpstr>QAQC, calculations</vt:lpstr>
      <vt:lpstr>Run 1</vt:lpstr>
      <vt:lpstr>Original 1</vt:lpstr>
      <vt:lpstr>Analysis Information</vt:lpstr>
      <vt:lpstr>Contact</vt:lpstr>
      <vt:lpstr>'Run 1'!CNanalysis.wke</vt:lpstr>
      <vt:lpstr>'Final Report '!Print_Area</vt:lpstr>
    </vt:vector>
  </TitlesOfParts>
  <Company>University of Wyoming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dc:creator>
  <cp:lastModifiedBy>Peuclide</cp:lastModifiedBy>
  <cp:lastPrinted>2012-08-01T16:58:37Z</cp:lastPrinted>
  <dcterms:created xsi:type="dcterms:W3CDTF">2008-06-05T15:24:41Z</dcterms:created>
  <dcterms:modified xsi:type="dcterms:W3CDTF">2014-03-13T19:36:18Z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0x0101000F1C89CA6FD94745B5721A025ADC314F</vt:lpwstr>
  </property>
  <property fmtid="{D5CDD505-2E9C-101B-9397-08002B2CF9AE}" pid="3" name="IsMyDocuments">
    <vt:bool>true</vt:bool>
  </property>
</Properties>
</file>