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2415" yWindow="60" windowWidth="29040" windowHeight="16440" tabRatio="787"/>
  </bookViews>
  <sheets>
    <sheet name="Final Report " sheetId="29" r:id="rId1"/>
    <sheet name="QAQC, calculations" sheetId="13" r:id="rId2"/>
    <sheet name="Run 1" sheetId="32" r:id="rId3"/>
    <sheet name="Run 2" sheetId="33" r:id="rId4"/>
    <sheet name="Original 1" sheetId="34" r:id="rId5"/>
    <sheet name="Original 2" sheetId="35" r:id="rId6"/>
    <sheet name="Analysis Information" sheetId="31" r:id="rId7"/>
    <sheet name="Contact" sheetId="28" r:id="rId8"/>
  </sheets>
  <externalReferences>
    <externalReference r:id="rId9"/>
    <externalReference r:id="rId10"/>
  </externalReferences>
  <definedNames>
    <definedName name="CN.wke">#REF!</definedName>
    <definedName name="CNanalysis.wke" localSheetId="6">[1]Sorted!$A$1:$H$50</definedName>
    <definedName name="CNanalysis.wke" localSheetId="7">[1]Sorted!$A$1:$H$50</definedName>
    <definedName name="CNanalysis.wke" localSheetId="2">'Run 1'!$B$1:$I$1</definedName>
    <definedName name="CNanalysis.wke" localSheetId="3">'Run 2'!$B$1:$I$1</definedName>
    <definedName name="CNanalysis.wke">[2]Origional!$A$1:$H$7</definedName>
    <definedName name="_xlnm.Print_Area" localSheetId="0">'Final Report '!$A$1:$J$145</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6" i="13" l="1"/>
  <c r="S6" i="13"/>
  <c r="R7" i="13"/>
  <c r="S7" i="13"/>
  <c r="R8" i="13"/>
  <c r="S8" i="13"/>
  <c r="R9" i="13"/>
  <c r="S9" i="13"/>
  <c r="R10" i="13"/>
  <c r="S10" i="13"/>
  <c r="R11" i="13"/>
  <c r="S11" i="13"/>
  <c r="R12" i="13"/>
  <c r="S12" i="13"/>
  <c r="R13" i="13"/>
  <c r="S13" i="13"/>
  <c r="R14" i="13"/>
  <c r="S14" i="13"/>
  <c r="R15" i="13"/>
  <c r="S15" i="13"/>
  <c r="R16" i="13"/>
  <c r="S16" i="13"/>
  <c r="L77" i="32"/>
  <c r="I36" i="33"/>
  <c r="D57" i="33"/>
  <c r="G36" i="33"/>
  <c r="D44" i="33"/>
  <c r="K37" i="33"/>
  <c r="J37" i="33"/>
  <c r="I37" i="33"/>
  <c r="G37" i="33"/>
  <c r="K36" i="33"/>
  <c r="J36" i="33"/>
  <c r="N35" i="33"/>
  <c r="M35" i="33"/>
  <c r="N34" i="33"/>
  <c r="M34" i="33"/>
  <c r="N33" i="33"/>
  <c r="N32" i="33"/>
  <c r="N37" i="33"/>
  <c r="M33" i="33"/>
  <c r="M32" i="33"/>
  <c r="M37" i="33"/>
  <c r="K30" i="33"/>
  <c r="J30" i="33"/>
  <c r="I30" i="33"/>
  <c r="G30" i="33"/>
  <c r="K29" i="33"/>
  <c r="J29" i="33"/>
  <c r="I29" i="33"/>
  <c r="D56" i="33"/>
  <c r="G29" i="33"/>
  <c r="D43" i="33"/>
  <c r="N28" i="33"/>
  <c r="M28" i="33"/>
  <c r="N27" i="33"/>
  <c r="M27" i="33"/>
  <c r="N26" i="33"/>
  <c r="M26" i="33"/>
  <c r="N25" i="33"/>
  <c r="N29" i="33"/>
  <c r="M25" i="33"/>
  <c r="M29" i="33"/>
  <c r="N16" i="33"/>
  <c r="N17" i="33"/>
  <c r="N18" i="33"/>
  <c r="N19" i="33"/>
  <c r="N21" i="33"/>
  <c r="K21" i="33"/>
  <c r="J21" i="33"/>
  <c r="I21" i="33"/>
  <c r="G21" i="33"/>
  <c r="K20" i="33"/>
  <c r="D64" i="33"/>
  <c r="J20" i="33"/>
  <c r="D51" i="33"/>
  <c r="I20" i="33"/>
  <c r="G20" i="33"/>
  <c r="M19" i="33"/>
  <c r="M18" i="33"/>
  <c r="N20" i="33"/>
  <c r="D62" i="33"/>
  <c r="F61" i="33"/>
  <c r="M17" i="33"/>
  <c r="M16" i="33"/>
  <c r="M21" i="33"/>
  <c r="N12" i="33"/>
  <c r="M12" i="33"/>
  <c r="L12" i="33"/>
  <c r="N11" i="33"/>
  <c r="M11" i="33"/>
  <c r="L11" i="33"/>
  <c r="N10" i="33"/>
  <c r="M10" i="33"/>
  <c r="L10" i="33"/>
  <c r="N9" i="33"/>
  <c r="M9" i="33"/>
  <c r="L9" i="33"/>
  <c r="N8" i="33"/>
  <c r="M8" i="33"/>
  <c r="L8" i="33"/>
  <c r="N7" i="33"/>
  <c r="M7" i="33"/>
  <c r="L7" i="33"/>
  <c r="N6" i="33"/>
  <c r="M6" i="33"/>
  <c r="L6" i="33"/>
  <c r="N5" i="33"/>
  <c r="M5" i="33"/>
  <c r="L5" i="33"/>
  <c r="N4" i="33"/>
  <c r="M4" i="33"/>
  <c r="L4" i="33"/>
  <c r="N3" i="33"/>
  <c r="M3" i="33"/>
  <c r="L3" i="33"/>
  <c r="N2" i="33"/>
  <c r="M2" i="33"/>
  <c r="L2" i="33"/>
  <c r="I109" i="32"/>
  <c r="D130" i="32"/>
  <c r="G109" i="32"/>
  <c r="D117" i="32"/>
  <c r="G98" i="32"/>
  <c r="D116" i="32"/>
  <c r="N101" i="32"/>
  <c r="N102" i="32"/>
  <c r="N103" i="32"/>
  <c r="N104" i="32"/>
  <c r="N105" i="32"/>
  <c r="N106" i="32"/>
  <c r="N107" i="32"/>
  <c r="N108" i="32"/>
  <c r="N110" i="32"/>
  <c r="L101" i="32"/>
  <c r="L102" i="32"/>
  <c r="L103" i="32"/>
  <c r="L104" i="32"/>
  <c r="L105" i="32"/>
  <c r="L106" i="32"/>
  <c r="L107" i="32"/>
  <c r="L108" i="32"/>
  <c r="L110" i="32"/>
  <c r="K110" i="32"/>
  <c r="J110" i="32"/>
  <c r="I110" i="32"/>
  <c r="G110" i="32"/>
  <c r="N109" i="32"/>
  <c r="K109" i="32"/>
  <c r="J109" i="32"/>
  <c r="O108" i="32"/>
  <c r="M108" i="32"/>
  <c r="O107" i="32"/>
  <c r="M107" i="32"/>
  <c r="O106" i="32"/>
  <c r="M106" i="32"/>
  <c r="O105" i="32"/>
  <c r="M105" i="32"/>
  <c r="O104" i="32"/>
  <c r="M104" i="32"/>
  <c r="O103" i="32"/>
  <c r="M103" i="32"/>
  <c r="O102" i="32"/>
  <c r="L109" i="32"/>
  <c r="O101" i="32"/>
  <c r="O109" i="32"/>
  <c r="M101" i="32"/>
  <c r="L90" i="32"/>
  <c r="L91" i="32"/>
  <c r="L92" i="32"/>
  <c r="L93" i="32"/>
  <c r="L94" i="32"/>
  <c r="L95" i="32"/>
  <c r="L96" i="32"/>
  <c r="L97" i="32"/>
  <c r="L99" i="32"/>
  <c r="K99" i="32"/>
  <c r="J99" i="32"/>
  <c r="I99" i="32"/>
  <c r="G99" i="32"/>
  <c r="K98" i="32"/>
  <c r="J98" i="32"/>
  <c r="I98" i="32"/>
  <c r="D129" i="32"/>
  <c r="O97" i="32"/>
  <c r="N97" i="32"/>
  <c r="M97" i="32"/>
  <c r="O96" i="32"/>
  <c r="N96" i="32"/>
  <c r="M96" i="32"/>
  <c r="O95" i="32"/>
  <c r="N95" i="32"/>
  <c r="M95" i="32"/>
  <c r="O94" i="32"/>
  <c r="N94" i="32"/>
  <c r="M94" i="32"/>
  <c r="O93" i="32"/>
  <c r="N93" i="32"/>
  <c r="M93" i="32"/>
  <c r="O92" i="32"/>
  <c r="N92" i="32"/>
  <c r="M92" i="32"/>
  <c r="O91" i="32"/>
  <c r="N91" i="32"/>
  <c r="M91" i="32"/>
  <c r="O90" i="32"/>
  <c r="O98" i="32"/>
  <c r="N90" i="32"/>
  <c r="N98" i="32"/>
  <c r="M90" i="32"/>
  <c r="L98" i="32"/>
  <c r="K86" i="32"/>
  <c r="J86" i="32"/>
  <c r="I86" i="32"/>
  <c r="G86" i="32"/>
  <c r="K85" i="32"/>
  <c r="J85" i="32"/>
  <c r="D124" i="32"/>
  <c r="I85" i="32"/>
  <c r="G85" i="32"/>
  <c r="O84" i="32"/>
  <c r="N84" i="32"/>
  <c r="L84" i="32"/>
  <c r="M84" i="32"/>
  <c r="O83" i="32"/>
  <c r="N83" i="32"/>
  <c r="L83" i="32"/>
  <c r="M83" i="32"/>
  <c r="O82" i="32"/>
  <c r="N82" i="32"/>
  <c r="L82" i="32"/>
  <c r="M82" i="32"/>
  <c r="O81" i="32"/>
  <c r="N81" i="32"/>
  <c r="L81" i="32"/>
  <c r="M81" i="32"/>
  <c r="O80" i="32"/>
  <c r="N80" i="32"/>
  <c r="L80" i="32"/>
  <c r="M80" i="32"/>
  <c r="O79" i="32"/>
  <c r="N79" i="32"/>
  <c r="L79" i="32"/>
  <c r="M79" i="32"/>
  <c r="O78" i="32"/>
  <c r="O77" i="32"/>
  <c r="O85" i="32"/>
  <c r="D135" i="32"/>
  <c r="F134" i="32"/>
  <c r="N78" i="32"/>
  <c r="L78" i="32"/>
  <c r="M78" i="32"/>
  <c r="O86" i="32"/>
  <c r="N77" i="32"/>
  <c r="N85" i="32"/>
  <c r="D122" i="32"/>
  <c r="F121" i="32"/>
  <c r="L85" i="32"/>
  <c r="D137" i="32"/>
  <c r="O73" i="32"/>
  <c r="N73" i="32"/>
  <c r="L73" i="32"/>
  <c r="M73" i="32"/>
  <c r="O72" i="32"/>
  <c r="N72" i="32"/>
  <c r="L72" i="32"/>
  <c r="M72" i="32"/>
  <c r="O71" i="32"/>
  <c r="N71" i="32"/>
  <c r="L71" i="32"/>
  <c r="M71" i="32"/>
  <c r="O70" i="32"/>
  <c r="N70" i="32"/>
  <c r="L70" i="32"/>
  <c r="M70" i="32"/>
  <c r="O69" i="32"/>
  <c r="N69" i="32"/>
  <c r="L69" i="32"/>
  <c r="M69" i="32"/>
  <c r="O68" i="32"/>
  <c r="N68" i="32"/>
  <c r="L68" i="32"/>
  <c r="M68" i="32"/>
  <c r="O67" i="32"/>
  <c r="N67" i="32"/>
  <c r="L67" i="32"/>
  <c r="M67" i="32"/>
  <c r="O66" i="32"/>
  <c r="N66" i="32"/>
  <c r="L66" i="32"/>
  <c r="M66" i="32"/>
  <c r="O65" i="32"/>
  <c r="N65" i="32"/>
  <c r="L65" i="32"/>
  <c r="M65" i="32"/>
  <c r="O64" i="32"/>
  <c r="N64" i="32"/>
  <c r="L64" i="32"/>
  <c r="M64" i="32"/>
  <c r="O63" i="32"/>
  <c r="N63" i="32"/>
  <c r="L63" i="32"/>
  <c r="M63" i="32"/>
  <c r="O62" i="32"/>
  <c r="N62" i="32"/>
  <c r="L62" i="32"/>
  <c r="M62" i="32"/>
  <c r="O61" i="32"/>
  <c r="N61" i="32"/>
  <c r="L61" i="32"/>
  <c r="M61" i="32"/>
  <c r="O60" i="32"/>
  <c r="N60" i="32"/>
  <c r="L60" i="32"/>
  <c r="M60" i="32"/>
  <c r="O59" i="32"/>
  <c r="N59" i="32"/>
  <c r="L59" i="32"/>
  <c r="M59" i="32"/>
  <c r="O58" i="32"/>
  <c r="N58" i="32"/>
  <c r="L58" i="32"/>
  <c r="M58" i="32"/>
  <c r="O57" i="32"/>
  <c r="N57" i="32"/>
  <c r="L57" i="32"/>
  <c r="M57" i="32"/>
  <c r="O56" i="32"/>
  <c r="N56" i="32"/>
  <c r="L56" i="32"/>
  <c r="M56" i="32"/>
  <c r="O55" i="32"/>
  <c r="N55" i="32"/>
  <c r="L55" i="32"/>
  <c r="M55" i="32"/>
  <c r="O54" i="32"/>
  <c r="N54" i="32"/>
  <c r="L54" i="32"/>
  <c r="M54" i="32"/>
  <c r="O53" i="32"/>
  <c r="N53" i="32"/>
  <c r="L53" i="32"/>
  <c r="M53" i="32"/>
  <c r="O52" i="32"/>
  <c r="N52" i="32"/>
  <c r="L52" i="32"/>
  <c r="M52" i="32"/>
  <c r="O51" i="32"/>
  <c r="N51" i="32"/>
  <c r="L51" i="32"/>
  <c r="M51" i="32"/>
  <c r="O50" i="32"/>
  <c r="N50" i="32"/>
  <c r="L50" i="32"/>
  <c r="M50" i="32"/>
  <c r="O49" i="32"/>
  <c r="N49" i="32"/>
  <c r="L49" i="32"/>
  <c r="M49" i="32"/>
  <c r="O48" i="32"/>
  <c r="N48" i="32"/>
  <c r="L48" i="32"/>
  <c r="M48" i="32"/>
  <c r="O47" i="32"/>
  <c r="N47" i="32"/>
  <c r="L47" i="32"/>
  <c r="M47" i="32"/>
  <c r="O46" i="32"/>
  <c r="N46" i="32"/>
  <c r="L46" i="32"/>
  <c r="M46" i="32"/>
  <c r="O45" i="32"/>
  <c r="N45" i="32"/>
  <c r="L45" i="32"/>
  <c r="M45" i="32"/>
  <c r="O44" i="32"/>
  <c r="N44" i="32"/>
  <c r="L44" i="32"/>
  <c r="M44" i="32"/>
  <c r="O43" i="32"/>
  <c r="N43" i="32"/>
  <c r="L43" i="32"/>
  <c r="M43" i="32"/>
  <c r="O42" i="32"/>
  <c r="N42" i="32"/>
  <c r="L42" i="32"/>
  <c r="M42" i="32"/>
  <c r="O41" i="32"/>
  <c r="N41" i="32"/>
  <c r="L41" i="32"/>
  <c r="M41" i="32"/>
  <c r="O40" i="32"/>
  <c r="N40" i="32"/>
  <c r="L40" i="32"/>
  <c r="M40" i="32"/>
  <c r="O39" i="32"/>
  <c r="N39" i="32"/>
  <c r="L39" i="32"/>
  <c r="M39" i="32"/>
  <c r="O38" i="32"/>
  <c r="N38" i="32"/>
  <c r="L38" i="32"/>
  <c r="M38" i="32"/>
  <c r="O37" i="32"/>
  <c r="N37" i="32"/>
  <c r="L37" i="32"/>
  <c r="M37" i="32"/>
  <c r="O36" i="32"/>
  <c r="N36" i="32"/>
  <c r="L36" i="32"/>
  <c r="M36" i="32"/>
  <c r="O35" i="32"/>
  <c r="N35" i="32"/>
  <c r="L35" i="32"/>
  <c r="M35" i="32"/>
  <c r="O34" i="32"/>
  <c r="N34" i="32"/>
  <c r="L34" i="32"/>
  <c r="M34" i="32"/>
  <c r="O33" i="32"/>
  <c r="N33" i="32"/>
  <c r="L33" i="32"/>
  <c r="M33" i="32"/>
  <c r="O32" i="32"/>
  <c r="N32" i="32"/>
  <c r="L32" i="32"/>
  <c r="M32" i="32"/>
  <c r="O31" i="32"/>
  <c r="N31" i="32"/>
  <c r="L31" i="32"/>
  <c r="M31" i="32"/>
  <c r="O30" i="32"/>
  <c r="N30" i="32"/>
  <c r="L30" i="32"/>
  <c r="M30" i="32"/>
  <c r="O29" i="32"/>
  <c r="N29" i="32"/>
  <c r="L29" i="32"/>
  <c r="M29" i="32"/>
  <c r="O28" i="32"/>
  <c r="N28" i="32"/>
  <c r="L28" i="32"/>
  <c r="M28" i="32"/>
  <c r="O26" i="32"/>
  <c r="N26" i="32"/>
  <c r="L26" i="32"/>
  <c r="M26" i="32"/>
  <c r="O25" i="32"/>
  <c r="N25" i="32"/>
  <c r="L25" i="32"/>
  <c r="M25" i="32"/>
  <c r="O24" i="32"/>
  <c r="N24" i="32"/>
  <c r="L24" i="32"/>
  <c r="M24" i="32"/>
  <c r="O23" i="32"/>
  <c r="N23" i="32"/>
  <c r="L23" i="32"/>
  <c r="M23" i="32"/>
  <c r="O22" i="32"/>
  <c r="N22" i="32"/>
  <c r="L22" i="32"/>
  <c r="M22" i="32"/>
  <c r="O21" i="32"/>
  <c r="N21" i="32"/>
  <c r="L21" i="32"/>
  <c r="M21" i="32"/>
  <c r="O20" i="32"/>
  <c r="N20" i="32"/>
  <c r="L20" i="32"/>
  <c r="M20" i="32"/>
  <c r="O19" i="32"/>
  <c r="N19" i="32"/>
  <c r="L19" i="32"/>
  <c r="M19" i="32"/>
  <c r="O18" i="32"/>
  <c r="N18" i="32"/>
  <c r="L18" i="32"/>
  <c r="M18" i="32"/>
  <c r="O17" i="32"/>
  <c r="N17" i="32"/>
  <c r="L17" i="32"/>
  <c r="M17" i="32"/>
  <c r="O16" i="32"/>
  <c r="N16" i="32"/>
  <c r="L16" i="32"/>
  <c r="M16" i="32"/>
  <c r="O15" i="32"/>
  <c r="N15" i="32"/>
  <c r="L15" i="32"/>
  <c r="M15" i="32"/>
  <c r="O14" i="32"/>
  <c r="N14" i="32"/>
  <c r="L14" i="32"/>
  <c r="M14" i="32"/>
  <c r="O13" i="32"/>
  <c r="N13" i="32"/>
  <c r="L13" i="32"/>
  <c r="M13" i="32"/>
  <c r="O12" i="32"/>
  <c r="N12" i="32"/>
  <c r="L12" i="32"/>
  <c r="M12" i="32"/>
  <c r="O11" i="32"/>
  <c r="N11" i="32"/>
  <c r="L11" i="32"/>
  <c r="M11" i="32"/>
  <c r="O10" i="32"/>
  <c r="N10" i="32"/>
  <c r="L10" i="32"/>
  <c r="M10" i="32"/>
  <c r="O9" i="32"/>
  <c r="N9" i="32"/>
  <c r="L9" i="32"/>
  <c r="M9" i="32"/>
  <c r="O8" i="32"/>
  <c r="N8" i="32"/>
  <c r="L8" i="32"/>
  <c r="M8" i="32"/>
  <c r="O7" i="32"/>
  <c r="N7" i="32"/>
  <c r="L7" i="32"/>
  <c r="M7" i="32"/>
  <c r="O6" i="32"/>
  <c r="N6" i="32"/>
  <c r="L6" i="32"/>
  <c r="M6" i="32"/>
  <c r="O5" i="32"/>
  <c r="N5" i="32"/>
  <c r="L5" i="32"/>
  <c r="M5" i="32"/>
  <c r="O4" i="32"/>
  <c r="N4" i="32"/>
  <c r="L4" i="32"/>
  <c r="M4" i="32"/>
  <c r="O3" i="32"/>
  <c r="N3" i="32"/>
  <c r="L3" i="32"/>
  <c r="M3" i="32"/>
  <c r="O2" i="32"/>
  <c r="N2" i="32"/>
  <c r="L2" i="32"/>
  <c r="M2" i="32"/>
  <c r="M77" i="32"/>
  <c r="M102" i="32"/>
  <c r="O110" i="32"/>
  <c r="M20" i="33"/>
  <c r="D49" i="33"/>
  <c r="F48" i="33"/>
  <c r="M36" i="33"/>
  <c r="N99" i="32"/>
  <c r="N36" i="33"/>
  <c r="L86" i="32"/>
  <c r="O99" i="32"/>
  <c r="M30" i="33"/>
  <c r="N86" i="32"/>
  <c r="N30" i="33"/>
  <c r="D37" i="29"/>
  <c r="B37" i="29"/>
  <c r="D33" i="29"/>
  <c r="B33" i="29"/>
  <c r="S5" i="13"/>
  <c r="U20" i="13"/>
  <c r="U21" i="13"/>
  <c r="H41" i="29"/>
  <c r="R5" i="13"/>
  <c r="T20" i="13"/>
  <c r="T21" i="13"/>
  <c r="J41" i="29"/>
  <c r="D17" i="13"/>
  <c r="Y22" i="13"/>
  <c r="Y21" i="13"/>
  <c r="W22" i="13"/>
  <c r="W21" i="13"/>
  <c r="Y19" i="13"/>
  <c r="H34" i="29"/>
  <c r="Y18" i="13"/>
  <c r="H33" i="29"/>
  <c r="W19" i="13"/>
  <c r="J34" i="29"/>
  <c r="W18" i="13"/>
  <c r="J33" i="29"/>
  <c r="T18" i="13"/>
  <c r="J39" i="29"/>
  <c r="U18" i="13"/>
  <c r="H39" i="29"/>
  <c r="T19" i="13"/>
  <c r="J40" i="29"/>
  <c r="U19" i="13"/>
  <c r="H40" i="29"/>
  <c r="I39" i="29"/>
  <c r="G39" i="29"/>
  <c r="I33" i="29"/>
  <c r="J36" i="29"/>
  <c r="G33" i="29"/>
  <c r="H35" i="29"/>
  <c r="P17" i="13"/>
  <c r="I17" i="13"/>
  <c r="B17" i="13"/>
  <c r="L17" i="13"/>
  <c r="K17" i="13"/>
  <c r="L18" i="13"/>
  <c r="B34" i="29"/>
  <c r="K18" i="13"/>
  <c r="D34" i="29"/>
  <c r="E18" i="13"/>
  <c r="B38" i="29"/>
  <c r="E17" i="13"/>
  <c r="D18" i="13"/>
  <c r="D38" i="29"/>
  <c r="H36" i="29"/>
  <c r="J35" i="29"/>
</calcChain>
</file>

<file path=xl/sharedStrings.xml><?xml version="1.0" encoding="utf-8"?>
<sst xmlns="http://schemas.openxmlformats.org/spreadsheetml/2006/main" count="4809" uniqueCount="1010">
  <si>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</si>
  <si>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</si>
  <si>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</si>
  <si>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</si>
  <si>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</si>
  <si>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</si>
  <si>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</si>
  <si>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</si>
  <si>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</si>
  <si>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</si>
  <si>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</si>
  <si>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</si>
  <si>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</si>
  <si>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</si>
  <si>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</si>
  <si>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</si>
  <si>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</si>
  <si>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</si>
  <si>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</si>
  <si>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</si>
  <si>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</si>
  <si>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</si>
  <si>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</si>
  <si>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</si>
  <si>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</si>
  <si>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</si>
  <si>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</si>
  <si>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</si>
  <si>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</si>
  <si>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</si>
  <si>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</si>
  <si>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</si>
  <si>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</si>
  <si>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relative error (%)</t>
  </si>
  <si>
    <t>Line</t>
  </si>
  <si>
    <t>known</t>
  </si>
  <si>
    <r>
      <t>δ</t>
    </r>
    <r>
      <rPr>
        <b/>
        <vertAlign val="superscript"/>
        <sz val="12"/>
        <rFont val="Times New Roman"/>
        <family val="1"/>
      </rPr>
      <t>15</t>
    </r>
    <r>
      <rPr>
        <b/>
        <sz val="12"/>
        <rFont val="Times New Roman"/>
        <family val="1"/>
      </rPr>
      <t>N</t>
    </r>
  </si>
  <si>
    <r>
      <t xml:space="preserve"> δ</t>
    </r>
    <r>
      <rPr>
        <b/>
        <vertAlign val="superscript"/>
        <sz val="12"/>
        <rFont val="Times New Roman"/>
        <family val="1"/>
      </rPr>
      <t>13</t>
    </r>
    <r>
      <rPr>
        <b/>
        <sz val="12"/>
        <rFont val="Times New Roman"/>
        <family val="1"/>
      </rPr>
      <t>C</t>
    </r>
  </si>
  <si>
    <r>
      <t>δ</t>
    </r>
    <r>
      <rPr>
        <b/>
        <vertAlign val="superscript"/>
        <sz val="12"/>
        <rFont val="Times New Roman"/>
        <family val="1"/>
      </rPr>
      <t>13</t>
    </r>
    <r>
      <rPr>
        <b/>
        <sz val="12"/>
        <rFont val="Times New Roman"/>
        <family val="1"/>
      </rPr>
      <t>C</t>
    </r>
  </si>
  <si>
    <t>QC Reference Materials</t>
  </si>
  <si>
    <t>QA Reference Material</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</si>
  <si>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</si>
  <si>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</si>
  <si>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r>
      <t>average  δ</t>
    </r>
    <r>
      <rPr>
        <vertAlign val="superscript"/>
        <sz val="12"/>
        <color indexed="8"/>
        <rFont val="Times New Roman"/>
        <family val="1"/>
      </rPr>
      <t>15</t>
    </r>
    <r>
      <rPr>
        <sz val="12"/>
        <color indexed="8"/>
        <rFont val="Times New Roman"/>
        <family val="1"/>
      </rPr>
      <t>N</t>
    </r>
  </si>
  <si>
    <r>
      <t>average  δ</t>
    </r>
    <r>
      <rPr>
        <vertAlign val="superscript"/>
        <sz val="12"/>
        <color indexed="8"/>
        <rFont val="Times New Roman"/>
        <family val="1"/>
      </rPr>
      <t>13</t>
    </r>
    <r>
      <rPr>
        <sz val="12"/>
        <color indexed="8"/>
        <rFont val="Times New Roman"/>
        <family val="1"/>
      </rPr>
      <t>C</t>
    </r>
  </si>
  <si>
    <r>
      <t>stdev  δ</t>
    </r>
    <r>
      <rPr>
        <vertAlign val="superscript"/>
        <sz val="12"/>
        <color indexed="8"/>
        <rFont val="Times New Roman"/>
        <family val="1"/>
      </rPr>
      <t>15</t>
    </r>
    <r>
      <rPr>
        <sz val="12"/>
        <color indexed="8"/>
        <rFont val="Times New Roman"/>
        <family val="1"/>
      </rPr>
      <t>N</t>
    </r>
  </si>
  <si>
    <r>
      <t>stdev  δ</t>
    </r>
    <r>
      <rPr>
        <vertAlign val="superscript"/>
        <sz val="12"/>
        <color indexed="8"/>
        <rFont val="Times New Roman"/>
        <family val="1"/>
      </rPr>
      <t>13</t>
    </r>
    <r>
      <rPr>
        <sz val="12"/>
        <color indexed="8"/>
        <rFont val="Times New Roman"/>
        <family val="1"/>
      </rPr>
      <t>C</t>
    </r>
  </si>
  <si>
    <t>std uncertainty</t>
  </si>
  <si>
    <t>Comments</t>
  </si>
  <si>
    <t>Comments:</t>
  </si>
  <si>
    <t>Yellow</t>
  </si>
  <si>
    <t>Green</t>
  </si>
  <si>
    <t>Wt% N*</t>
  </si>
  <si>
    <t>Wt% C*</t>
  </si>
  <si>
    <t>Pink</t>
  </si>
  <si>
    <t>Potential outlier. Use with caution.</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</si>
  <si>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</si>
  <si>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</si>
  <si>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</si>
  <si>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</si>
  <si>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</si>
  <si>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</si>
  <si>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</si>
  <si>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</si>
  <si>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</si>
  <si>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</si>
  <si>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r>
      <t>δ</t>
    </r>
    <r>
      <rPr>
        <vertAlign val="superscript"/>
        <sz val="12"/>
        <rFont val="Times New Roman"/>
        <family val="1"/>
      </rPr>
      <t>15</t>
    </r>
    <r>
      <rPr>
        <sz val="12"/>
        <rFont val="Times New Roman"/>
        <family val="1"/>
      </rPr>
      <t>N</t>
    </r>
    <r>
      <rPr>
        <vertAlign val="subscript"/>
        <sz val="12"/>
        <rFont val="Times New Roman"/>
        <family val="1"/>
      </rPr>
      <t xml:space="preserve"> AIR</t>
    </r>
  </si>
  <si>
    <r>
      <t>δ</t>
    </r>
    <r>
      <rPr>
        <vertAlign val="superscript"/>
        <sz val="12"/>
        <rFont val="Times New Roman"/>
        <family val="1"/>
      </rPr>
      <t>13</t>
    </r>
    <r>
      <rPr>
        <sz val="12"/>
        <rFont val="Times New Roman"/>
        <family val="1"/>
      </rPr>
      <t>C</t>
    </r>
    <r>
      <rPr>
        <vertAlign val="subscript"/>
        <sz val="12"/>
        <rFont val="Times New Roman"/>
        <family val="1"/>
      </rPr>
      <t xml:space="preserve"> PDB</t>
    </r>
  </si>
  <si>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</si>
  <si>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</si>
  <si>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</si>
  <si>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</si>
  <si>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</si>
  <si>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</si>
  <si>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</si>
  <si>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</si>
  <si>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</si>
  <si>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</si>
  <si>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</si>
  <si>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</si>
  <si>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</si>
  <si>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</si>
  <si>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</si>
  <si>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</si>
  <si>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</si>
  <si>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</si>
  <si>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</si>
  <si>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r>
      <t>δ</t>
    </r>
    <r>
      <rPr>
        <vertAlign val="superscript"/>
        <sz val="12"/>
        <color indexed="60"/>
        <rFont val="Times New Roman"/>
        <family val="1"/>
      </rPr>
      <t>13</t>
    </r>
    <r>
      <rPr>
        <sz val="12"/>
        <color indexed="60"/>
        <rFont val="Times New Roman"/>
        <family val="1"/>
      </rPr>
      <t>C</t>
    </r>
    <r>
      <rPr>
        <vertAlign val="subscript"/>
        <sz val="12"/>
        <color indexed="60"/>
        <rFont val="Times New Roman"/>
        <family val="1"/>
      </rPr>
      <t xml:space="preserve"> PDB</t>
    </r>
  </si>
  <si>
    <t>Sample Material(s):</t>
  </si>
  <si>
    <t>SIF ID</t>
  </si>
  <si>
    <t>Sample ID</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</si>
  <si>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</si>
  <si>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</si>
  <si>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</si>
  <si>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</si>
  <si>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</si>
  <si>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r>
      <t xml:space="preserve">2 </t>
    </r>
    <r>
      <rPr>
        <sz val="12"/>
        <rFont val="Calibri"/>
        <family val="2"/>
      </rPr>
      <t>σ</t>
    </r>
    <r>
      <rPr>
        <sz val="12"/>
        <rFont val="Times New Roman"/>
        <family val="1"/>
      </rPr>
      <t xml:space="preserve"> = 0.3</t>
    </r>
  </si>
  <si>
    <r>
      <t xml:space="preserve">2 </t>
    </r>
    <r>
      <rPr>
        <sz val="12"/>
        <rFont val="Calibri"/>
        <family val="2"/>
      </rPr>
      <t>σ</t>
    </r>
    <r>
      <rPr>
        <sz val="12"/>
        <rFont val="Times New Roman"/>
        <family val="1"/>
      </rPr>
      <t xml:space="preserve"> = 0.4</t>
    </r>
  </si>
  <si>
    <t xml:space="preserve">Record Keeping </t>
  </si>
  <si>
    <t>% Nitrogen</t>
  </si>
  <si>
    <t>% Carbon</t>
  </si>
  <si>
    <t>Relative Error</t>
  </si>
  <si>
    <t>Known %</t>
  </si>
  <si>
    <t>Average</t>
  </si>
  <si>
    <t>Absolute Error</t>
  </si>
  <si>
    <t>Absolute Difference</t>
  </si>
  <si>
    <t>Stdev</t>
  </si>
  <si>
    <t>Long-Term</t>
  </si>
  <si>
    <t>Acceptable Range</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</si>
  <si>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</si>
  <si>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</si>
  <si>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</si>
  <si>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Quality Assurance Data</t>
  </si>
  <si>
    <t>Analytical Comments:</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</si>
  <si>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 respectively in parts per thousand (per mil)</t>
    </r>
  </si>
  <si>
    <t>Weight Percent</t>
  </si>
  <si>
    <t>Quality Assurance Reference Material 3:</t>
  </si>
  <si>
    <t>Quality Control Reference Material 2:</t>
  </si>
  <si>
    <t>Quality Control Reference Material 1:</t>
  </si>
  <si>
    <t>C:N ratio</t>
  </si>
  <si>
    <t>36-UWSIF-Glutamic 1</t>
  </si>
  <si>
    <t>39-UWSIF-Glutamic 2</t>
  </si>
  <si>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</si>
  <si>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</si>
  <si>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</si>
  <si>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</si>
  <si>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</si>
  <si>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</si>
  <si>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</si>
  <si>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</si>
  <si>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</si>
  <si>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Drift Corr for C%</t>
  </si>
  <si>
    <t>C:N</t>
  </si>
  <si>
    <r>
      <t xml:space="preserve">Corr. </t>
    </r>
    <r>
      <rPr>
        <b/>
        <sz val="10"/>
        <rFont val="Symbol"/>
        <family val="1"/>
      </rPr>
      <t>d</t>
    </r>
    <r>
      <rPr>
        <b/>
        <vertAlign val="superscript"/>
        <sz val="10"/>
        <rFont val="MS Sans Serif"/>
        <family val="2"/>
      </rPr>
      <t>15</t>
    </r>
    <r>
      <rPr>
        <b/>
        <sz val="10"/>
        <rFont val="MS Sans Serif"/>
        <family val="2"/>
      </rPr>
      <t>N</t>
    </r>
  </si>
  <si>
    <r>
      <t xml:space="preserve">Corr. </t>
    </r>
    <r>
      <rPr>
        <b/>
        <sz val="10"/>
        <rFont val="Symbol"/>
        <family val="1"/>
      </rPr>
      <t>d</t>
    </r>
    <r>
      <rPr>
        <b/>
        <vertAlign val="superscript"/>
        <sz val="10"/>
        <rFont val="MS Sans Serif"/>
        <family val="2"/>
      </rPr>
      <t>13</t>
    </r>
    <r>
      <rPr>
        <b/>
        <sz val="10"/>
        <rFont val="MS Sans Serif"/>
        <family val="2"/>
      </rPr>
      <t>C</t>
    </r>
  </si>
  <si>
    <t>2014/03/16 14:46:40</t>
  </si>
  <si>
    <t>20140020.001</t>
  </si>
  <si>
    <t>969</t>
  </si>
  <si>
    <t>Some sample fell out of tin, weigh percents not accurate</t>
  </si>
  <si>
    <t>2014/03/16 14:55:08</t>
  </si>
  <si>
    <t>20140020.002</t>
  </si>
  <si>
    <t>925</t>
  </si>
  <si>
    <t>2014/03/16 15:03:36</t>
  </si>
  <si>
    <t>20140020.003</t>
  </si>
  <si>
    <t>886</t>
  </si>
  <si>
    <t>2014/03/16 15:12:05</t>
  </si>
  <si>
    <t>20140020.004</t>
  </si>
  <si>
    <t>865</t>
  </si>
  <si>
    <t>2014/03/16 15:20:33</t>
  </si>
  <si>
    <t>20140020.005</t>
  </si>
  <si>
    <t>716</t>
  </si>
  <si>
    <t>2014/03/16 15:29:02</t>
  </si>
  <si>
    <t>20140020.006</t>
  </si>
  <si>
    <t>793</t>
  </si>
  <si>
    <t>2014/03/16 15:37:30</t>
  </si>
  <si>
    <t>20140020.007</t>
  </si>
  <si>
    <t>644</t>
  </si>
  <si>
    <t>2014/03/16 15:45:59</t>
  </si>
  <si>
    <t>20140020.008</t>
  </si>
  <si>
    <t>689</t>
  </si>
  <si>
    <t>2014/03/16 15:54:27</t>
  </si>
  <si>
    <t>20140020.009</t>
  </si>
  <si>
    <t>1009</t>
  </si>
  <si>
    <t>2014/03/16 16:02:56</t>
  </si>
  <si>
    <t>20140020.010</t>
  </si>
  <si>
    <t>1005</t>
  </si>
  <si>
    <t>2014/03/16 16:11:24</t>
  </si>
  <si>
    <t>20140020.011</t>
  </si>
  <si>
    <t>1119</t>
  </si>
  <si>
    <t>2014/03/16 16:19:53</t>
  </si>
  <si>
    <t>20140020.012</t>
  </si>
  <si>
    <t>1175</t>
  </si>
  <si>
    <t>2014/03/16 16:28:21</t>
  </si>
  <si>
    <t>20140020.013</t>
  </si>
  <si>
    <t>1202</t>
  </si>
  <si>
    <t>2014/03/16 16:36:50</t>
  </si>
  <si>
    <t>20140020.014</t>
  </si>
  <si>
    <t>1258</t>
  </si>
  <si>
    <t>2014/03/16 16:45:19</t>
  </si>
  <si>
    <t>20140020.015</t>
  </si>
  <si>
    <t>1332</t>
  </si>
  <si>
    <t>2014/03/16 16:53:47</t>
  </si>
  <si>
    <t>20140020.016</t>
  </si>
  <si>
    <t>1395</t>
  </si>
  <si>
    <t>2014/03/16 17:02:16</t>
  </si>
  <si>
    <t>20140020.017</t>
  </si>
  <si>
    <t>1577</t>
  </si>
  <si>
    <t>2014/03/16 17:10:45</t>
  </si>
  <si>
    <t>20140020.018</t>
  </si>
  <si>
    <t>1502</t>
  </si>
  <si>
    <t>2014/03/16 17:19:13</t>
  </si>
  <si>
    <t>20140020.019</t>
  </si>
  <si>
    <t>1456</t>
  </si>
  <si>
    <t>2014/03/16 17:27:42</t>
  </si>
  <si>
    <t>20140020.020</t>
  </si>
  <si>
    <t>1423</t>
  </si>
  <si>
    <t>2014/03/16 17:36:11</t>
  </si>
  <si>
    <t>20140020.021</t>
  </si>
  <si>
    <t>203</t>
  </si>
  <si>
    <t>2014/03/16 17:44:41</t>
  </si>
  <si>
    <t>20140020.022</t>
  </si>
  <si>
    <t>133</t>
  </si>
  <si>
    <t>2014/03/16 17:53:10</t>
  </si>
  <si>
    <t>20140020.023</t>
  </si>
  <si>
    <t>246</t>
  </si>
  <si>
    <t>2014/03/16 18:01:39</t>
  </si>
  <si>
    <t>20140020.024</t>
  </si>
  <si>
    <t>285</t>
  </si>
  <si>
    <t>2014/03/16 19:01:03</t>
  </si>
  <si>
    <t>20140020.025</t>
  </si>
  <si>
    <t>355</t>
  </si>
  <si>
    <t>2014/03/16 19:09:32</t>
  </si>
  <si>
    <t>20140020.026</t>
  </si>
  <si>
    <t>306</t>
  </si>
  <si>
    <t>Sample lost while crimping.</t>
  </si>
  <si>
    <t>2014/03/16 19:18:01</t>
  </si>
  <si>
    <t>20140020.027</t>
  </si>
  <si>
    <t>469</t>
  </si>
  <si>
    <t>2014/03/16 19:26:30</t>
  </si>
  <si>
    <t>20140020.028</t>
  </si>
  <si>
    <t>467</t>
  </si>
  <si>
    <t>2014/03/16 19:35:00</t>
  </si>
  <si>
    <t>20140020.029</t>
  </si>
  <si>
    <t>568</t>
  </si>
  <si>
    <t>2014/03/16 19:43:29</t>
  </si>
  <si>
    <t>20140020.030</t>
  </si>
  <si>
    <t>546</t>
  </si>
  <si>
    <t>2014/03/16 19:51:59</t>
  </si>
  <si>
    <t>20140020.031</t>
  </si>
  <si>
    <t>953</t>
  </si>
  <si>
    <t>2014/03/16 20:00:28</t>
  </si>
  <si>
    <t>20140020.032</t>
  </si>
  <si>
    <t>978</t>
  </si>
  <si>
    <t>2014/03/16 20:08:57</t>
  </si>
  <si>
    <t>20140020.033</t>
  </si>
  <si>
    <t>856</t>
  </si>
  <si>
    <t>2014/03/16 20:17:26</t>
  </si>
  <si>
    <t>20140020.034</t>
  </si>
  <si>
    <t>894</t>
  </si>
  <si>
    <t>2014/03/16 20:25:55</t>
  </si>
  <si>
    <t>20140020.035</t>
  </si>
  <si>
    <t>702</t>
  </si>
  <si>
    <t>2014/03/16 20:34:25</t>
  </si>
  <si>
    <t>20140020.036</t>
  </si>
  <si>
    <t>750</t>
  </si>
  <si>
    <t>2014/03/16 20:42:54</t>
  </si>
  <si>
    <t>20140020.037</t>
  </si>
  <si>
    <t>610</t>
  </si>
  <si>
    <t>2014/03/16 20:51:23</t>
  </si>
  <si>
    <t>20140020.038</t>
  </si>
  <si>
    <t>660</t>
  </si>
  <si>
    <t>2014/03/16 20:59:53</t>
  </si>
  <si>
    <t>20140020.039</t>
  </si>
  <si>
    <t>1089</t>
  </si>
  <si>
    <t>2014/03/16 21:08:23</t>
  </si>
  <si>
    <t>20140020.040</t>
  </si>
  <si>
    <t>1070</t>
  </si>
  <si>
    <t>2014/03/16 21:16:52</t>
  </si>
  <si>
    <t>20140020.041</t>
  </si>
  <si>
    <t>1103</t>
  </si>
  <si>
    <t>2014/03/16 21:25:22</t>
  </si>
  <si>
    <t>20140020.042</t>
  </si>
  <si>
    <t>1186</t>
  </si>
  <si>
    <t>2014/03/16 21:33:51</t>
  </si>
  <si>
    <t>20140020.043</t>
  </si>
  <si>
    <t>1296</t>
  </si>
  <si>
    <t>2014/03/16 21:42:21</t>
  </si>
  <si>
    <t>20140020.044</t>
  </si>
  <si>
    <t>1232</t>
  </si>
  <si>
    <t>2014/03/16 21:50:50</t>
  </si>
  <si>
    <t>20140020.045</t>
  </si>
  <si>
    <t>1337</t>
  </si>
  <si>
    <t>2014/03/16 21:59:20</t>
  </si>
  <si>
    <t>20140020.046</t>
  </si>
  <si>
    <t>1341</t>
  </si>
  <si>
    <t>2014/03/16 22:07:49</t>
  </si>
  <si>
    <t>20140020.047</t>
  </si>
  <si>
    <t>1596</t>
  </si>
  <si>
    <t>2014/03/16 22:16:19</t>
  </si>
  <si>
    <t>20140020.048</t>
  </si>
  <si>
    <t>1598</t>
  </si>
  <si>
    <t>2014/03/16 23:15:48</t>
  </si>
  <si>
    <t>20140020.049</t>
  </si>
  <si>
    <t>1410</t>
  </si>
  <si>
    <t>2014/03/16 23:24:17</t>
  </si>
  <si>
    <t>20140020.050</t>
  </si>
  <si>
    <t>1605</t>
  </si>
  <si>
    <t>2014/03/16 23:32:47</t>
  </si>
  <si>
    <t>20140020.051</t>
  </si>
  <si>
    <t>198</t>
  </si>
  <si>
    <t>2014/03/16 23:41:17</t>
  </si>
  <si>
    <t>20140020.052</t>
  </si>
  <si>
    <t>131</t>
  </si>
  <si>
    <t>2014/03/16 23:49:47</t>
  </si>
  <si>
    <t>20140020.053</t>
  </si>
  <si>
    <t>217</t>
  </si>
  <si>
    <t>2014/03/16 23:58:17</t>
  </si>
  <si>
    <t>20140020.054</t>
  </si>
  <si>
    <t>275</t>
  </si>
  <si>
    <t>2014/03/17 00:06:47</t>
  </si>
  <si>
    <t>20140020.055</t>
  </si>
  <si>
    <t>392</t>
  </si>
  <si>
    <t>2014/03/17 00:15:16</t>
  </si>
  <si>
    <t>20140020.056</t>
  </si>
  <si>
    <t>372</t>
  </si>
  <si>
    <t>2014/03/17 00:23:46</t>
  </si>
  <si>
    <t>20140020.057</t>
  </si>
  <si>
    <t>459</t>
  </si>
  <si>
    <t>2014/03/17 00:32:16</t>
  </si>
  <si>
    <t>20140020.058</t>
  </si>
  <si>
    <t>491</t>
  </si>
  <si>
    <t>2014/03/17 00:40:45</t>
  </si>
  <si>
    <t>20140020.059</t>
  </si>
  <si>
    <t>510</t>
  </si>
  <si>
    <t>2014/03/17 00:49:15</t>
  </si>
  <si>
    <t>20140020.060</t>
  </si>
  <si>
    <t>533</t>
  </si>
  <si>
    <t>2014/03/17 00:57:44</t>
  </si>
  <si>
    <t>20140020.061</t>
  </si>
  <si>
    <t>930</t>
  </si>
  <si>
    <t>2014/03/17 01:06:14</t>
  </si>
  <si>
    <t>20140020.062</t>
  </si>
  <si>
    <t>902</t>
  </si>
  <si>
    <t>2014/03/17 01:14:44</t>
  </si>
  <si>
    <t>20140020.063</t>
  </si>
  <si>
    <t>841</t>
  </si>
  <si>
    <t>2014/03/17 01:23:14</t>
  </si>
  <si>
    <t>20140020.064</t>
  </si>
  <si>
    <t>871</t>
  </si>
  <si>
    <t>2014/03/17 01:31:44</t>
  </si>
  <si>
    <t>20140020.065</t>
  </si>
  <si>
    <t>796</t>
  </si>
  <si>
    <t>2014/03/17 01:40:14</t>
  </si>
  <si>
    <t>20140020.066</t>
  </si>
  <si>
    <t>712</t>
  </si>
  <si>
    <t>2014/03/17 01:48:44</t>
  </si>
  <si>
    <t>20140020.067</t>
  </si>
  <si>
    <t>621</t>
  </si>
  <si>
    <t>2014/03/17 01:57:14</t>
  </si>
  <si>
    <t>20140020.068</t>
  </si>
  <si>
    <t>693</t>
  </si>
  <si>
    <t>2014/03/17 02:05:43</t>
  </si>
  <si>
    <t>20140020.069</t>
  </si>
  <si>
    <t>1095</t>
  </si>
  <si>
    <t>2014/03/17 02:14:13</t>
  </si>
  <si>
    <t>20140020.070</t>
  </si>
  <si>
    <t>1068</t>
  </si>
  <si>
    <t>2014/03/17 02:22:43</t>
  </si>
  <si>
    <t>20140020.071</t>
  </si>
  <si>
    <t>1153</t>
  </si>
  <si>
    <t>2014/03/17 02:31:14</t>
  </si>
  <si>
    <t>20140020.072</t>
  </si>
  <si>
    <t>1131</t>
  </si>
  <si>
    <t>Reference Check</t>
  </si>
  <si>
    <t>2014/03/16 14:29:43</t>
  </si>
  <si>
    <t>01-UWSIF-Liver 20140020.21</t>
  </si>
  <si>
    <t>01-UWSIF-Liver</t>
  </si>
  <si>
    <t>2014/03/16 14:38:12</t>
  </si>
  <si>
    <t>01-UWSIF-Liver 20140020.22</t>
  </si>
  <si>
    <t>2014/03/16 18:44:05</t>
  </si>
  <si>
    <t>01-UWSIF-Liver 20140020.23</t>
  </si>
  <si>
    <t>2014/03/16 18:52:34</t>
  </si>
  <si>
    <t>01-UWSIF-Liver 20140020.24</t>
  </si>
  <si>
    <t>2014/03/16 22:58:48</t>
  </si>
  <si>
    <t>01-UWSIF-Liver 20140020.25</t>
  </si>
  <si>
    <t>2014/03/16 23:07:18</t>
  </si>
  <si>
    <t>01-UWSIF-Liver 20140020.26</t>
  </si>
  <si>
    <t>2014/03/17 03:13:46</t>
  </si>
  <si>
    <t>01-UWSIF-Liver 20140020.27</t>
  </si>
  <si>
    <t>2014/03/17 03:22:16</t>
  </si>
  <si>
    <t>01-UWSIF-Liver 20140020.28</t>
  </si>
  <si>
    <t>std. dev.</t>
  </si>
  <si>
    <t>Reference Material</t>
  </si>
  <si>
    <t>2014/03/16 13:55:50</t>
  </si>
  <si>
    <t>36-UWSIF-UT Glut 120140020.24</t>
  </si>
  <si>
    <t>36-UWSIF-UT Glut 1</t>
  </si>
  <si>
    <t>2014/03/16 14:04:18</t>
  </si>
  <si>
    <t>36-UWSIF-UT Glut 120140020.25</t>
  </si>
  <si>
    <t>2014/03/16 18:10:09</t>
  </si>
  <si>
    <t>36-UWSIF-UT Glut 120140020.26</t>
  </si>
  <si>
    <t>2014/03/16 18:18:38</t>
  </si>
  <si>
    <t>36-UWSIF-UT Glut 120140020.27</t>
  </si>
  <si>
    <t>2014/03/16 22:24:49</t>
  </si>
  <si>
    <t>36-UWSIF-UT Glut 120140020.28</t>
  </si>
  <si>
    <t>2014/03/16 22:33:18</t>
  </si>
  <si>
    <t>36-UWSIF-UT Glut 120140020.29</t>
  </si>
  <si>
    <t>2014/03/17 02:39:44</t>
  </si>
  <si>
    <t>36-UWSIF-UT Glut 120140020.211</t>
  </si>
  <si>
    <t>2014/03/17 02:48:14</t>
  </si>
  <si>
    <t>36-UWSIF-UT Glut 120140020.212</t>
  </si>
  <si>
    <t>2014/03/16 14:12:46</t>
  </si>
  <si>
    <t>39-UWSIF-UW Glut 220140020.21</t>
  </si>
  <si>
    <t>39-UWSIF-UW Glut 2</t>
  </si>
  <si>
    <t>2014/03/16 14:21:15</t>
  </si>
  <si>
    <t>39-UWSIF-UW Glut 220140020.22</t>
  </si>
  <si>
    <t>2014/03/16 18:27:07</t>
  </si>
  <si>
    <t>39-UWSIF-UW Glut 220140020.23</t>
  </si>
  <si>
    <t>2014/03/16 18:35:36</t>
  </si>
  <si>
    <t>39-UWSIF-UW Glut 220140020.24</t>
  </si>
  <si>
    <t>2014/03/16 22:41:48</t>
  </si>
  <si>
    <t>39-UWSIF-UW Glut 220140020.25</t>
  </si>
  <si>
    <t>2014/03/16 22:50:18</t>
  </si>
  <si>
    <t>39-UWSIF-UW Glut 220140020.26</t>
  </si>
  <si>
    <t>2014/03/17 02:56:45</t>
  </si>
  <si>
    <t>39-UWSIF-UW Glut 220140020.27</t>
  </si>
  <si>
    <t>2014/03/17 03:05:15</t>
  </si>
  <si>
    <t>39-UWSIF-UW Glut 220140020.28</t>
  </si>
  <si>
    <t>15N Normilization</t>
  </si>
  <si>
    <t>Meas.</t>
  </si>
  <si>
    <t>Actual</t>
  </si>
  <si>
    <t>UWSIF 36- UT Glutamic</t>
  </si>
  <si>
    <t>UWSIF 39- UW Glutamic 2</t>
  </si>
  <si>
    <t>Lab QC Check</t>
  </si>
  <si>
    <t>Ref. Check</t>
  </si>
  <si>
    <t>Corrected</t>
  </si>
  <si>
    <t>UWSIF01 (Liver)</t>
  </si>
  <si>
    <t>Percentage</t>
  </si>
  <si>
    <t>13C Normilization</t>
  </si>
  <si>
    <t>Date Analyzed:3/17/14</t>
  </si>
  <si>
    <t>Analyst:DEW</t>
  </si>
  <si>
    <t>Instrument:</t>
  </si>
  <si>
    <t>Costech EA 4010</t>
  </si>
  <si>
    <t>2014/03/24 11:10:45</t>
  </si>
  <si>
    <t>20140020.073</t>
  </si>
  <si>
    <t>1261</t>
  </si>
  <si>
    <t>2014/03/24 11:19:12</t>
  </si>
  <si>
    <t>20140020.074</t>
  </si>
  <si>
    <t>1235</t>
  </si>
  <si>
    <t>2014/03/24 11:27:40</t>
  </si>
  <si>
    <t>20140020.075</t>
  </si>
  <si>
    <t>1360</t>
  </si>
  <si>
    <t>2014/03/24 11:36:08</t>
  </si>
  <si>
    <t>20140020.076</t>
  </si>
  <si>
    <t>1340</t>
  </si>
  <si>
    <t>2014/03/24 11:44:36</t>
  </si>
  <si>
    <t>20140020.077</t>
  </si>
  <si>
    <t>1580</t>
  </si>
  <si>
    <t>2014/03/24 11:53:04</t>
  </si>
  <si>
    <t>20140020.078</t>
  </si>
  <si>
    <t>1540</t>
  </si>
  <si>
    <t>2014/03/24 12:01:31</t>
  </si>
  <si>
    <t>20140020.079</t>
  </si>
  <si>
    <t>1441</t>
  </si>
  <si>
    <t>2014/03/24 12:09:59</t>
  </si>
  <si>
    <t>20140020.080</t>
  </si>
  <si>
    <t>1477</t>
  </si>
  <si>
    <t>2014/03/24 12:18:27</t>
  </si>
  <si>
    <t>20140020.081</t>
  </si>
  <si>
    <t>1603</t>
  </si>
  <si>
    <t>2014/03/24 12:26:55</t>
  </si>
  <si>
    <t>20140020.082</t>
  </si>
  <si>
    <t>1604</t>
  </si>
  <si>
    <t>2014/03/24 12:35:23</t>
  </si>
  <si>
    <t>20140020.083</t>
  </si>
  <si>
    <t>1472</t>
  </si>
  <si>
    <t>2014/03/24 10:53:49</t>
  </si>
  <si>
    <t>01-UWSIF-Liver 20140020.31</t>
  </si>
  <si>
    <t>2014/03/24 11:02:17</t>
  </si>
  <si>
    <t>01-UWSIF-Liver 20140020.32</t>
  </si>
  <si>
    <t>2014/03/24 13:17:44</t>
  </si>
  <si>
    <t>01-UWSIF-Liver 20140020.33</t>
  </si>
  <si>
    <t>2014/03/24 13:26:12</t>
  </si>
  <si>
    <t>01-UWSIF-Liver 20140020.34</t>
  </si>
  <si>
    <t>2014/03/24 10:19:57</t>
  </si>
  <si>
    <t>36-UWSIF-UT Glut 120140020.34</t>
  </si>
  <si>
    <t>2014/03/24 10:28:25</t>
  </si>
  <si>
    <t>36-UWSIF-UT Glut 120140020.35</t>
  </si>
  <si>
    <t>2014/03/24 12:43:51</t>
  </si>
  <si>
    <t>36-UWSIF-UT Glut 120140020.36</t>
  </si>
  <si>
    <t>2014/03/24 12:52:20</t>
  </si>
  <si>
    <t>36-UWSIF-UT Glut 120140020.37</t>
  </si>
  <si>
    <t>2014/03/24 10:36:53</t>
  </si>
  <si>
    <t>39-UWSIF-UW Glut 220140020.31</t>
  </si>
  <si>
    <t>2014/03/24 10:45:21</t>
  </si>
  <si>
    <t>39-UWSIF-UW Glut 220140020.32</t>
  </si>
  <si>
    <t>2014/03/24 13:00:48</t>
  </si>
  <si>
    <t>39-UWSIF-UW Glut 220140020.33</t>
  </si>
  <si>
    <t>2014/03/24 13:09:16</t>
  </si>
  <si>
    <t>39-UWSIF-UW Glut 220140020.34</t>
  </si>
  <si>
    <t>Date Analyzed:3/24/14</t>
  </si>
  <si>
    <t>Time Code</t>
  </si>
  <si>
    <t>Row</t>
  </si>
  <si>
    <t>Comment</t>
  </si>
  <si>
    <t>Peak Nr</t>
  </si>
  <si>
    <t>d 15N/14N</t>
  </si>
  <si>
    <t>d 13C/12C</t>
  </si>
  <si>
    <t>Amt%</t>
  </si>
  <si>
    <t>Area All</t>
  </si>
  <si>
    <t>Area 28</t>
  </si>
  <si>
    <t>BGD 28</t>
  </si>
  <si>
    <t>BGD 29</t>
  </si>
  <si>
    <t>BGD 30</t>
  </si>
  <si>
    <t>Area 44</t>
  </si>
  <si>
    <t>BGD 44</t>
  </si>
  <si>
    <t>BGD 45</t>
  </si>
  <si>
    <t>BGD 46</t>
  </si>
  <si>
    <t>AT% 13C/12C</t>
  </si>
  <si>
    <t>AT% 15N/14N</t>
  </si>
  <si>
    <t>rR 45CO2/44CO2</t>
  </si>
  <si>
    <t>rR 29N2/28N2</t>
  </si>
  <si>
    <t>2014/03/16 13:30:25</t>
  </si>
  <si>
    <t>36-UWSIF-UT Glut 120140020.21</t>
  </si>
  <si>
    <t>Job: 2014-0020 Run 1 Stockwell</t>
  </si>
  <si>
    <t>17.0</t>
  </si>
  <si>
    <t>13.7</t>
  </si>
  <si>
    <t>175.7</t>
  </si>
  <si>
    <t>16.9</t>
  </si>
  <si>
    <t>181.0</t>
  </si>
  <si>
    <t>16.8</t>
  </si>
  <si>
    <t>167.2</t>
  </si>
  <si>
    <t>2.8</t>
  </si>
  <si>
    <t>3.3</t>
  </si>
  <si>
    <t>5.7</t>
  </si>
  <si>
    <t>4.8</t>
  </si>
  <si>
    <t>5.6</t>
  </si>
  <si>
    <t>8.5</t>
  </si>
  <si>
    <t>2014/03/16 13:38:54</t>
  </si>
  <si>
    <t>36-UWSIF-UT Glut 120140020.22</t>
  </si>
  <si>
    <t>Analyst: DEw</t>
  </si>
  <si>
    <t>16.6</t>
  </si>
  <si>
    <t>13.5</t>
  </si>
  <si>
    <t>16.5</t>
  </si>
  <si>
    <t>13.4</t>
  </si>
  <si>
    <t>174.6</t>
  </si>
  <si>
    <t>13.3</t>
  </si>
  <si>
    <t>162.2</t>
  </si>
  <si>
    <t>2.4</t>
  </si>
  <si>
    <t>2.9</t>
  </si>
  <si>
    <t>5.3</t>
  </si>
  <si>
    <t>4.2</t>
  </si>
  <si>
    <t>5.0</t>
  </si>
  <si>
    <t>7.8</t>
  </si>
  <si>
    <t>2014/03/16 13:47:21</t>
  </si>
  <si>
    <t>36-UWSIF-UT Glut 120140020.23</t>
  </si>
  <si>
    <t>Sample Count:376</t>
  </si>
  <si>
    <t>16.2</t>
  </si>
  <si>
    <t>13.0</t>
  </si>
  <si>
    <t>164.6</t>
  </si>
  <si>
    <t>16.1</t>
  </si>
  <si>
    <t>12.9</t>
  </si>
  <si>
    <t>172.3</t>
  </si>
  <si>
    <t>12.8</t>
  </si>
  <si>
    <t>159.9</t>
  </si>
  <si>
    <t>2.2</t>
  </si>
  <si>
    <t>2.6</t>
  </si>
  <si>
    <t>4.9</t>
  </si>
  <si>
    <t>3.4</t>
  </si>
  <si>
    <t>4.0</t>
  </si>
  <si>
    <t>6.6</t>
  </si>
  <si>
    <t>Helium Pressure: 1200</t>
  </si>
  <si>
    <t>15.8</t>
  </si>
  <si>
    <t>12.6</t>
  </si>
  <si>
    <t>161.9</t>
  </si>
  <si>
    <t>12.5</t>
  </si>
  <si>
    <t>170.0</t>
  </si>
  <si>
    <t>159.3</t>
  </si>
  <si>
    <t>2.0</t>
  </si>
  <si>
    <t>4.7</t>
  </si>
  <si>
    <t>3.6</t>
  </si>
  <si>
    <t>4.3</t>
  </si>
  <si>
    <t>7.0</t>
  </si>
  <si>
    <t>Oxygen pressure: 2400</t>
  </si>
  <si>
    <t>15.7</t>
  </si>
  <si>
    <t>12.4</t>
  </si>
  <si>
    <t>165.0</t>
  </si>
  <si>
    <t>15.6</t>
  </si>
  <si>
    <t>12.3</t>
  </si>
  <si>
    <t>172.6</t>
  </si>
  <si>
    <t>12.2</t>
  </si>
  <si>
    <t>161.4</t>
  </si>
  <si>
    <t>4.6</t>
  </si>
  <si>
    <t>3.8</t>
  </si>
  <si>
    <t>4.5</t>
  </si>
  <si>
    <t>7.2</t>
  </si>
  <si>
    <t>Mass 28:17</t>
  </si>
  <si>
    <t>168.7</t>
  </si>
  <si>
    <t>15.5</t>
  </si>
  <si>
    <t>12.1</t>
  </si>
  <si>
    <t>176.2</t>
  </si>
  <si>
    <t>164.7</t>
  </si>
  <si>
    <t>1.9</t>
  </si>
  <si>
    <t>2.3</t>
  </si>
  <si>
    <t>4.4</t>
  </si>
  <si>
    <t>3.5</t>
  </si>
  <si>
    <t>6.7</t>
  </si>
  <si>
    <t>Mass 29:14</t>
  </si>
  <si>
    <t>15.3</t>
  </si>
  <si>
    <t>12.0</t>
  </si>
  <si>
    <t>169.0</t>
  </si>
  <si>
    <t>15.2</t>
  </si>
  <si>
    <t>11.9</t>
  </si>
  <si>
    <t>176.5</t>
  </si>
  <si>
    <t>1.8</t>
  </si>
  <si>
    <t>4.1</t>
  </si>
  <si>
    <t>Mass 30: 129</t>
  </si>
  <si>
    <t>170.8</t>
  </si>
  <si>
    <t>15.1</t>
  </si>
  <si>
    <t>11.7</t>
  </si>
  <si>
    <t>178.5</t>
  </si>
  <si>
    <t>11.8</t>
  </si>
  <si>
    <t>166.5</t>
  </si>
  <si>
    <t>2.1</t>
  </si>
  <si>
    <t>Peak Center:3.065</t>
  </si>
  <si>
    <t>15.0</t>
  </si>
  <si>
    <t>173.3</t>
  </si>
  <si>
    <t>14.9</t>
  </si>
  <si>
    <t>11.6</t>
  </si>
  <si>
    <t>180.8</t>
  </si>
  <si>
    <t>1.7</t>
  </si>
  <si>
    <t>Instrument: ANNIE</t>
  </si>
  <si>
    <t>175.4</t>
  </si>
  <si>
    <t>14.8</t>
  </si>
  <si>
    <t>11.5</t>
  </si>
  <si>
    <t>182.7</t>
  </si>
  <si>
    <t>170.3</t>
  </si>
  <si>
    <t>1.6</t>
  </si>
  <si>
    <t>2.7</t>
  </si>
  <si>
    <t>3.2</t>
  </si>
  <si>
    <t>Data analyst:</t>
  </si>
  <si>
    <t>14.7</t>
  </si>
  <si>
    <t>11.4</t>
  </si>
  <si>
    <t>173.6</t>
  </si>
  <si>
    <t>14.6</t>
  </si>
  <si>
    <t>11.3</t>
  </si>
  <si>
    <t>169.8</t>
  </si>
  <si>
    <t>3.9</t>
  </si>
  <si>
    <t>6.5</t>
  </si>
  <si>
    <t>176.6</t>
  </si>
  <si>
    <t>14.5</t>
  </si>
  <si>
    <t>183.8</t>
  </si>
  <si>
    <t>172.0</t>
  </si>
  <si>
    <t>179.7</t>
  </si>
  <si>
    <t>11.2</t>
  </si>
  <si>
    <t>187.0</t>
  </si>
  <si>
    <t>174.9</t>
  </si>
  <si>
    <t>181.7</t>
  </si>
  <si>
    <t>14.4</t>
  </si>
  <si>
    <t>11.1</t>
  </si>
  <si>
    <t>188.8</t>
  </si>
  <si>
    <t>177.2</t>
  </si>
  <si>
    <t>1.5</t>
  </si>
  <si>
    <t>3.7</t>
  </si>
  <si>
    <t>6.3</t>
  </si>
  <si>
    <t>183.0</t>
  </si>
  <si>
    <t>14.3</t>
  </si>
  <si>
    <t>11.0</t>
  </si>
  <si>
    <t>189.9</t>
  </si>
  <si>
    <t>178.2</t>
  </si>
  <si>
    <t>5.9</t>
  </si>
  <si>
    <t>14.2</t>
  </si>
  <si>
    <t>183.1</t>
  </si>
  <si>
    <t>14.1</t>
  </si>
  <si>
    <t>10.9</t>
  </si>
  <si>
    <t>190.2</t>
  </si>
  <si>
    <t>1.4</t>
  </si>
  <si>
    <t>3.1</t>
  </si>
  <si>
    <t>184.7</t>
  </si>
  <si>
    <t>10.8</t>
  </si>
  <si>
    <t>192.0</t>
  </si>
  <si>
    <t>180.6</t>
  </si>
  <si>
    <t>3.0</t>
  </si>
  <si>
    <t>6.2</t>
  </si>
  <si>
    <t>187.1</t>
  </si>
  <si>
    <t>14.0</t>
  </si>
  <si>
    <t>193.7</t>
  </si>
  <si>
    <t>181.9</t>
  </si>
  <si>
    <t>6.0</t>
  </si>
  <si>
    <t>187.5</t>
  </si>
  <si>
    <t>13.9</t>
  </si>
  <si>
    <t>10.7</t>
  </si>
  <si>
    <t>193.9</t>
  </si>
  <si>
    <t>182.3</t>
  </si>
  <si>
    <t>1.3</t>
  </si>
  <si>
    <t>188.1</t>
  </si>
  <si>
    <t>13.8</t>
  </si>
  <si>
    <t>195.4</t>
  </si>
  <si>
    <t>183.4</t>
  </si>
  <si>
    <t>188.6</t>
  </si>
  <si>
    <t>10.6</t>
  </si>
  <si>
    <t>195.3</t>
  </si>
  <si>
    <t>183.6</t>
  </si>
  <si>
    <t>190.5</t>
  </si>
  <si>
    <t>197.5</t>
  </si>
  <si>
    <t>185.7</t>
  </si>
  <si>
    <t>1.2</t>
  </si>
  <si>
    <t>5.8</t>
  </si>
  <si>
    <t>192.5</t>
  </si>
  <si>
    <t>199.5</t>
  </si>
  <si>
    <t>187.3</t>
  </si>
  <si>
    <t>193.4</t>
  </si>
  <si>
    <t>200.2</t>
  </si>
  <si>
    <t>187.9</t>
  </si>
  <si>
    <t>5.1</t>
  </si>
  <si>
    <t>13.6</t>
  </si>
  <si>
    <t>191.7</t>
  </si>
  <si>
    <t>10.5</t>
  </si>
  <si>
    <t>199.0</t>
  </si>
  <si>
    <t>187.2</t>
  </si>
  <si>
    <t>1.1</t>
  </si>
  <si>
    <t>194.9</t>
  </si>
  <si>
    <t>202.2</t>
  </si>
  <si>
    <t>190.1</t>
  </si>
  <si>
    <t>196.2</t>
  </si>
  <si>
    <t>203.1</t>
  </si>
  <si>
    <t>191.8</t>
  </si>
  <si>
    <t>5.5</t>
  </si>
  <si>
    <t>199.1</t>
  </si>
  <si>
    <t>205.7</t>
  </si>
  <si>
    <t>194.2</t>
  </si>
  <si>
    <t>2.5</t>
  </si>
  <si>
    <t>5.4</t>
  </si>
  <si>
    <t>199.4</t>
  </si>
  <si>
    <t>10.4</t>
  </si>
  <si>
    <t>206.1</t>
  </si>
  <si>
    <t>193.8</t>
  </si>
  <si>
    <t>199.8</t>
  </si>
  <si>
    <t>206.7</t>
  </si>
  <si>
    <t>194.5</t>
  </si>
  <si>
    <t>200.8</t>
  </si>
  <si>
    <t>207.7</t>
  </si>
  <si>
    <t>195.9</t>
  </si>
  <si>
    <t>202.1</t>
  </si>
  <si>
    <t>209.1</t>
  </si>
  <si>
    <t>196.4</t>
  </si>
  <si>
    <t>202.9</t>
  </si>
  <si>
    <t>209.4</t>
  </si>
  <si>
    <t>197.8</t>
  </si>
  <si>
    <t>204.2</t>
  </si>
  <si>
    <t>211.0</t>
  </si>
  <si>
    <t>198.7</t>
  </si>
  <si>
    <t>205.3</t>
  </si>
  <si>
    <t>212.5</t>
  </si>
  <si>
    <t>200.6</t>
  </si>
  <si>
    <t>1.0</t>
  </si>
  <si>
    <t>10.3</t>
  </si>
  <si>
    <t>200.5</t>
  </si>
  <si>
    <t>213.8</t>
  </si>
  <si>
    <t>202.0</t>
  </si>
  <si>
    <t>207.1</t>
  </si>
  <si>
    <t>214.4</t>
  </si>
  <si>
    <t>202.5</t>
  </si>
  <si>
    <t>209.2</t>
  </si>
  <si>
    <t>216.0</t>
  </si>
  <si>
    <t>203.9</t>
  </si>
  <si>
    <t>10.2</t>
  </si>
  <si>
    <t>215.7</t>
  </si>
  <si>
    <t>203.4</t>
  </si>
  <si>
    <t>5.2</t>
  </si>
  <si>
    <t>207.8</t>
  </si>
  <si>
    <t xml:space="preserve">Sample lost while crimping, picked up sample off the floor, but was unsure if was correct sample. Since # is drastically different from other samples, decided sample was lost. </t>
  </si>
  <si>
    <t>10.1</t>
  </si>
  <si>
    <t>0.9</t>
  </si>
  <si>
    <t>205.4</t>
  </si>
  <si>
    <t>13.2</t>
  </si>
  <si>
    <t>200.4</t>
  </si>
  <si>
    <t>208.1</t>
  </si>
  <si>
    <t>214.8</t>
  </si>
  <si>
    <t>202.7</t>
  </si>
  <si>
    <t>215.9</t>
  </si>
  <si>
    <t>203.7</t>
  </si>
  <si>
    <t>210.8</t>
  </si>
  <si>
    <t>217.0</t>
  </si>
  <si>
    <t>205.1</t>
  </si>
  <si>
    <t>211.7</t>
  </si>
  <si>
    <t>218.6</t>
  </si>
  <si>
    <t>219.3</t>
  </si>
  <si>
    <t>209.6</t>
  </si>
  <si>
    <t>13.1</t>
  </si>
  <si>
    <t>10.0</t>
  </si>
  <si>
    <t>216.1</t>
  </si>
  <si>
    <t>205.0</t>
  </si>
  <si>
    <t>212.0</t>
  </si>
  <si>
    <t>218.8</t>
  </si>
  <si>
    <t>206.6</t>
  </si>
  <si>
    <t>213.1</t>
  </si>
  <si>
    <t>219.7</t>
  </si>
  <si>
    <t>207.3</t>
  </si>
  <si>
    <t>213.3</t>
  </si>
  <si>
    <t>220.4</t>
  </si>
  <si>
    <t>208.6</t>
  </si>
  <si>
    <t>213.9</t>
  </si>
  <si>
    <t>220.5</t>
  </si>
  <si>
    <t>209.0</t>
  </si>
  <si>
    <t>216.6</t>
  </si>
  <si>
    <t>223.4</t>
  </si>
  <si>
    <t>211.3</t>
  </si>
  <si>
    <t>217.6</t>
  </si>
  <si>
    <t>223.7</t>
  </si>
  <si>
    <t>211.8</t>
  </si>
  <si>
    <t>218.3</t>
  </si>
  <si>
    <t>225.1</t>
  </si>
  <si>
    <t>212.6</t>
  </si>
  <si>
    <t>218.9</t>
  </si>
  <si>
    <t>225.5</t>
  </si>
  <si>
    <t>214.0</t>
  </si>
  <si>
    <t>227.0</t>
  </si>
  <si>
    <t>224.3</t>
  </si>
  <si>
    <t>212.7</t>
  </si>
  <si>
    <t>0.8</t>
  </si>
  <si>
    <t>219.8</t>
  </si>
  <si>
    <t>226.4</t>
  </si>
  <si>
    <t>220.3</t>
  </si>
  <si>
    <t>226.5</t>
  </si>
  <si>
    <t>222.1</t>
  </si>
  <si>
    <t>228.6</t>
  </si>
  <si>
    <t>216.2</t>
  </si>
  <si>
    <t>222.6</t>
  </si>
  <si>
    <t>229.0</t>
  </si>
  <si>
    <t>216.8</t>
  </si>
  <si>
    <t>222.5</t>
  </si>
  <si>
    <t>229.7</t>
  </si>
  <si>
    <t>217.2</t>
  </si>
  <si>
    <t>222.2</t>
  </si>
  <si>
    <t>228.8</t>
  </si>
  <si>
    <t>216.3</t>
  </si>
  <si>
    <t>221.2</t>
  </si>
  <si>
    <t>9.9</t>
  </si>
  <si>
    <t>227.4</t>
  </si>
  <si>
    <t>215.8</t>
  </si>
  <si>
    <t>215.2</t>
  </si>
  <si>
    <t>226.9</t>
  </si>
  <si>
    <t>215.0</t>
  </si>
  <si>
    <t>223.3</t>
  </si>
  <si>
    <t>229.8</t>
  </si>
  <si>
    <t>217.5</t>
  </si>
  <si>
    <t>224.7</t>
  </si>
  <si>
    <t>231.4</t>
  </si>
  <si>
    <t>219.4</t>
  </si>
  <si>
    <t>226.1</t>
  </si>
  <si>
    <t>232.6</t>
  </si>
  <si>
    <t>221.0</t>
  </si>
  <si>
    <t>227.8</t>
  </si>
  <si>
    <t>234.4</t>
  </si>
  <si>
    <t>228.1</t>
  </si>
  <si>
    <t>235.0</t>
  </si>
  <si>
    <t>228.3</t>
  </si>
  <si>
    <t>235.6</t>
  </si>
  <si>
    <t>231.5</t>
  </si>
  <si>
    <t>238.0</t>
  </si>
  <si>
    <t>226.6</t>
  </si>
  <si>
    <t>232.4</t>
  </si>
  <si>
    <t>239.0</t>
  </si>
  <si>
    <t>233.4</t>
  </si>
  <si>
    <t>239.4</t>
  </si>
  <si>
    <t>227.5</t>
  </si>
  <si>
    <t>232.7</t>
  </si>
  <si>
    <t>239.2</t>
  </si>
  <si>
    <t>232.9</t>
  </si>
  <si>
    <t>226.8</t>
  </si>
  <si>
    <t>232.3</t>
  </si>
  <si>
    <t>238.7</t>
  </si>
  <si>
    <t>234.2</t>
  </si>
  <si>
    <t>240.5</t>
  </si>
  <si>
    <t>234.5</t>
  </si>
  <si>
    <t>241.4</t>
  </si>
  <si>
    <t>229.4</t>
  </si>
  <si>
    <t>235.1</t>
  </si>
  <si>
    <t>241.6</t>
  </si>
  <si>
    <t>229.3</t>
  </si>
  <si>
    <t>236.1</t>
  </si>
  <si>
    <t>242.2</t>
  </si>
  <si>
    <t>236.8</t>
  </si>
  <si>
    <t>243.0</t>
  </si>
  <si>
    <t>230.1</t>
  </si>
  <si>
    <t>237.9</t>
  </si>
  <si>
    <t>244.2</t>
  </si>
  <si>
    <t>232.2</t>
  </si>
  <si>
    <t>237.7</t>
  </si>
  <si>
    <t>232.0</t>
  </si>
  <si>
    <t>238.1</t>
  </si>
  <si>
    <t>244.8</t>
  </si>
  <si>
    <t>232.8</t>
  </si>
  <si>
    <t>239.1</t>
  </si>
  <si>
    <t>245.2</t>
  </si>
  <si>
    <t>233.1</t>
  </si>
  <si>
    <t>245.9</t>
  </si>
  <si>
    <t>233.6</t>
  </si>
  <si>
    <t>239.7</t>
  </si>
  <si>
    <t>246.4</t>
  </si>
  <si>
    <t>238.9</t>
  </si>
  <si>
    <t>245.6</t>
  </si>
  <si>
    <t>238.6</t>
  </si>
  <si>
    <t>244.9</t>
  </si>
  <si>
    <t>233.2</t>
  </si>
  <si>
    <t>244.7</t>
  </si>
  <si>
    <t>231.7</t>
  </si>
  <si>
    <t>236.6</t>
  </si>
  <si>
    <t>243.7</t>
  </si>
  <si>
    <t>231.8</t>
  </si>
  <si>
    <t>237.5</t>
  </si>
  <si>
    <t>232.5</t>
  </si>
  <si>
    <t>244.5</t>
  </si>
  <si>
    <t>240.0</t>
  </si>
  <si>
    <t>247.1</t>
  </si>
  <si>
    <t>234.8</t>
  </si>
  <si>
    <t xml:space="preserve">Comments:Sample 41 lost while crimping, picked up sample off the floor, but was unsure if was correct sample. Since # is drastically different from other samples, decided sample was lost. </t>
  </si>
  <si>
    <t xml:space="preserve">Some samples had leftovers in sample well, highlighted which weight percents are off. </t>
  </si>
  <si>
    <t>2014/03/24 09:54:35</t>
  </si>
  <si>
    <t>36-UWSIF-UT Glut 120140020.31</t>
  </si>
  <si>
    <t xml:space="preserve"> Job # : 2014-0020 Run 2 Stockwell</t>
  </si>
  <si>
    <t>9.6</t>
  </si>
  <si>
    <t>92.9</t>
  </si>
  <si>
    <t>9.7</t>
  </si>
  <si>
    <t>100.0</t>
  </si>
  <si>
    <t>7.1</t>
  </si>
  <si>
    <t>93.5</t>
  </si>
  <si>
    <t>-0.1</t>
  </si>
  <si>
    <t>-0.0</t>
  </si>
  <si>
    <t>2014/03/24 10:03:03</t>
  </si>
  <si>
    <t>36-UWSIF-UT Glut 120140020.32</t>
  </si>
  <si>
    <t>Analyst: DEW</t>
  </si>
  <si>
    <t>7.6</t>
  </si>
  <si>
    <t>103.7</t>
  </si>
  <si>
    <t>7.5</t>
  </si>
  <si>
    <t>109.1</t>
  </si>
  <si>
    <t>100.9</t>
  </si>
  <si>
    <t>0.4</t>
  </si>
  <si>
    <t>0.5</t>
  </si>
  <si>
    <t>2014/03/24 10:11:30</t>
  </si>
  <si>
    <t>36-UWSIF-UT Glut 120140020.33</t>
  </si>
  <si>
    <t>Sample Count: 0547</t>
  </si>
  <si>
    <t>107.0</t>
  </si>
  <si>
    <t>7.7</t>
  </si>
  <si>
    <t>112.0</t>
  </si>
  <si>
    <t>103.5</t>
  </si>
  <si>
    <t>0.7</t>
  </si>
  <si>
    <t>Helium Pressure:1850</t>
  </si>
  <si>
    <t>106.4</t>
  </si>
  <si>
    <t>111.9</t>
  </si>
  <si>
    <t>104.0</t>
  </si>
  <si>
    <t>0.6</t>
  </si>
  <si>
    <t>Oxygen Pressure:2400</t>
  </si>
  <si>
    <t>108.9</t>
  </si>
  <si>
    <t>114.3</t>
  </si>
  <si>
    <t>106.7</t>
  </si>
  <si>
    <t>Mass 28:10</t>
  </si>
  <si>
    <t>8.0</t>
  </si>
  <si>
    <t>112.3</t>
  </si>
  <si>
    <t>7.9</t>
  </si>
  <si>
    <t>117.4</t>
  </si>
  <si>
    <t>Mass 29:7</t>
  </si>
  <si>
    <t>113.0</t>
  </si>
  <si>
    <t>118.4</t>
  </si>
  <si>
    <t>110.5</t>
  </si>
  <si>
    <t>Mass 30:64</t>
  </si>
  <si>
    <t>119.0</t>
  </si>
  <si>
    <t>111.2</t>
  </si>
  <si>
    <t>Peak Center:3.060</t>
  </si>
  <si>
    <t>115.9</t>
  </si>
  <si>
    <t>121.0</t>
  </si>
  <si>
    <t>112.9</t>
  </si>
  <si>
    <t>8.1</t>
  </si>
  <si>
    <t>118.0</t>
  </si>
  <si>
    <t>123.3</t>
  </si>
  <si>
    <t>115.5</t>
  </si>
  <si>
    <t>Data Analyst:DEW</t>
  </si>
  <si>
    <t>119.8</t>
  </si>
  <si>
    <t>124.8</t>
  </si>
  <si>
    <t>116.8</t>
  </si>
  <si>
    <t>121.2</t>
  </si>
  <si>
    <t>126.1</t>
  </si>
  <si>
    <t>8.2</t>
  </si>
  <si>
    <t>123.9</t>
  </si>
  <si>
    <t>128.8</t>
  </si>
  <si>
    <t>125.6</t>
  </si>
  <si>
    <t>130.7</t>
  </si>
  <si>
    <t>122.7</t>
  </si>
  <si>
    <t>131.2</t>
  </si>
  <si>
    <t>122.6</t>
  </si>
  <si>
    <t>8.3</t>
  </si>
  <si>
    <t>127.8</t>
  </si>
  <si>
    <t>132.8</t>
  </si>
  <si>
    <t>8.4</t>
  </si>
  <si>
    <t>129.7</t>
  </si>
  <si>
    <t>134.3</t>
  </si>
  <si>
    <t>130.0</t>
  </si>
  <si>
    <t>134.9</t>
  </si>
  <si>
    <t>126.8</t>
  </si>
  <si>
    <t>136.2</t>
  </si>
  <si>
    <t>122.0</t>
  </si>
  <si>
    <t>6.1</t>
  </si>
  <si>
    <t>8.6</t>
  </si>
  <si>
    <t>133.0</t>
  </si>
  <si>
    <t>137.9</t>
  </si>
  <si>
    <t>133.2</t>
  </si>
  <si>
    <t>129.3</t>
  </si>
  <si>
    <t>132.6</t>
  </si>
  <si>
    <t>137.6</t>
  </si>
  <si>
    <t>129.6</t>
  </si>
  <si>
    <t>133.8</t>
  </si>
  <si>
    <t>139.0</t>
  </si>
  <si>
    <t>130.8</t>
  </si>
  <si>
    <t>134.8</t>
  </si>
  <si>
    <t>140.5</t>
  </si>
  <si>
    <t>132.4</t>
  </si>
  <si>
    <t>138.8</t>
  </si>
  <si>
    <t>143.9</t>
  </si>
  <si>
    <t>135.1</t>
  </si>
  <si>
    <t>139.9</t>
  </si>
  <si>
    <t>144.8</t>
  </si>
  <si>
    <t>136.6</t>
  </si>
  <si>
    <t>Jason Stockwell</t>
  </si>
  <si>
    <t>Peter Euchlide</t>
  </si>
  <si>
    <t>Mysis Tissue</t>
  </si>
  <si>
    <t>average  (N=12)</t>
  </si>
  <si>
    <t>Job 2014-0020</t>
  </si>
  <si>
    <t>Costech 4010 Elemental Analyzer coupled to a Thermo Delta Plus XP IRMS</t>
  </si>
  <si>
    <t>Weight percent values suspect. Use with caution.</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</si>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</sst>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51" x14ac:knownFonts="1">
    <font>
      <sz val="10"/>
      <name val="Arial"/>
    </font>
    <font>
      <b/>
      <sz val="10"/>
      <name val="MS Sans Serif"/>
      <family val="2"/>
    </font>
    <font>
      <sz val="10"/>
      <name val="MS Sans Serif"/>
      <family val="2"/>
    </font>
    <font>
      <sz val="12"/>
      <name val="Arial"/>
      <family val="2"/>
    </font>
    <font>
      <b/>
      <sz val="10"/>
      <name val="Symbol"/>
      <family val="1"/>
    </font>
    <font>
      <b/>
      <sz val="12"/>
      <name val="Times New Roman"/>
      <family val="1"/>
    </font>
    <font>
      <b/>
      <vertAlign val="superscript"/>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b/>
      <sz val="12"/>
      <name val="Times New Roman"/>
      <family val="1"/>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vertAlign val="subscript"/>
      <sz val="12"/>
      <name val="Times New Roman"/>
      <family val="1"/>
    </font>
    <font>
      <i/>
      <sz val="12"/>
      <name val="Times New Roman"/>
      <family val="1"/>
    </font>
    <font>
      <i/>
      <sz val="10"/>
      <name val="Times New Roman"/>
      <family val="1"/>
    </font>
    <font>
      <sz val="12"/>
      <name val="Calibri"/>
      <family val="2"/>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sz val="12"/>
      <name val="Symbol"/>
      <family val="1"/>
      <charset val="2"/>
    </font>
    <font>
      <vertAlign val="superscript"/>
      <sz val="12"/>
      <name val="Symbol"/>
      <family val="1"/>
      <charset val="2"/>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theme="1"/>
      <name val="Times New Roman"/>
      <family val="1"/>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b/>
      <sz val="10"/>
      <name val="Symbol"/>
      <family val="1"/>
      <charset val="2"/>
    </font>
    <font>
      <b/>
      <vertAlign val="superscript"/>
      <sz val="10"/>
      <name val="MS Sans Serif"/>
      <family val="2"/>
    </font>
    <font>
      <sz val="10"/>
      <name val="MS Sans Serif"/>
    </font>
    <font>
      <sz val="10"/>
      <color indexed="10"/>
      <name val="MS Sans Serif"/>
      <family val="2"/>
    </font>
    <font>
      <b/>
      <sz val="10"/>
      <color indexed="10"/>
      <name val="MS Sans Serif"/>
      <family val="2"/>
    </font>
    <font>
      <u/>
      <sz val="10"/>
      <color theme="11"/>
      <name val="Arial"/>
    </font>
  </fonts>
  <fills count="19">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
      <patternFill patternType="solid">
        <fgColor theme="4" tint="0.39997558519241921"/>
        <bgColor indexed="64"/>
      </patternFill>
    </fill>
    <fill>
      <patternFill patternType="solid">
        <fgColor rgb="FFF5F5C4"/>
        <bgColor rgb="FF000000"/>
      </patternFill>
    </fill>
  </fills>
  <borders count="73">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style="thin">
        <color auto="1"/>
      </right>
      <top style="thin">
        <color auto="1"/>
      </top>
      <bottom style="double">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style="medium">
        <color auto="1"/>
      </top>
      <bottom/>
      <diagonal/>
    </border>
    <border>
      <left style="thin">
        <color auto="1"/>
      </left>
      <right/>
      <top style="double">
        <color auto="1"/>
      </top>
      <bottom/>
      <diagonal/>
    </border>
    <border>
      <left/>
      <right style="thin">
        <color auto="1"/>
      </right>
      <top style="double">
        <color auto="1"/>
      </top>
      <bottom/>
      <diagonal/>
    </border>
    <border>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style="thick">
        <color rgb="FFFFC425"/>
      </top>
      <bottom/>
      <diagonal/>
    </border>
    <border>
      <left/>
      <right/>
      <top style="thick">
        <color rgb="FFFFC425"/>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double">
        <color auto="1"/>
      </top>
      <bottom/>
      <diagonal/>
    </border>
    <border>
      <left style="thin">
        <color auto="1"/>
      </left>
      <right/>
      <top style="thin">
        <color auto="1"/>
      </top>
      <bottom style="double">
        <color auto="1"/>
      </bottom>
      <diagonal/>
    </border>
    <border>
      <left/>
      <right style="thin">
        <color auto="1"/>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7">
    <xf numFmtId="0" fontId="0" fillId="0" borderId="0"/>
    <xf numFmtId="0" fontId="15" fillId="0" borderId="0" applyNumberFormat="0" applyFill="0" applyBorder="0" applyAlignment="0" applyProtection="0"/>
    <xf numFmtId="0" fontId="2" fillId="0" borderId="0"/>
    <xf numFmtId="0" fontId="12" fillId="0" borderId="0"/>
    <xf numFmtId="0" fontId="1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2" fillId="0" borderId="0"/>
    <xf numFmtId="0" fontId="50" fillId="0" borderId="0" applyNumberFormat="0" applyFill="0" applyBorder="0" applyAlignment="0" applyProtection="0"/>
  </cellStyleXfs>
  <cellXfs count="393">
    <xf numFmtId="0" fontId="0" fillId="0" borderId="0" xfId="0"/>
    <xf numFmtId="0" fontId="0" fillId="0" borderId="0" xfId="0" applyFont="1"/>
    <xf numFmtId="0" fontId="3" fillId="0" borderId="0" xfId="0" applyFont="1" applyAlignment="1">
      <alignment horizontal="center"/>
    </xf>
    <xf numFmtId="0" fontId="5" fillId="2" borderId="1" xfId="0" applyFont="1" applyFill="1" applyBorder="1"/>
    <xf numFmtId="0" fontId="5" fillId="2" borderId="2" xfId="0" applyFont="1" applyFill="1" applyBorder="1"/>
    <xf numFmtId="2" fontId="5" fillId="3" borderId="3" xfId="0" applyNumberFormat="1" applyFont="1" applyFill="1" applyBorder="1" applyAlignment="1">
      <alignment horizontal="center"/>
    </xf>
    <xf numFmtId="2" fontId="5" fillId="3" borderId="2" xfId="0" applyNumberFormat="1" applyFont="1" applyFill="1" applyBorder="1" applyAlignment="1">
      <alignment horizontal="center"/>
    </xf>
    <xf numFmtId="2" fontId="5" fillId="4" borderId="3" xfId="0" applyNumberFormat="1" applyFont="1" applyFill="1" applyBorder="1" applyAlignment="1">
      <alignment horizontal="center"/>
    </xf>
    <xf numFmtId="2" fontId="5" fillId="4" borderId="4" xfId="0" applyNumberFormat="1" applyFont="1" applyFill="1" applyBorder="1" applyAlignment="1">
      <alignment horizontal="center"/>
    </xf>
    <xf numFmtId="0" fontId="5" fillId="0" borderId="0" xfId="0" applyFont="1" applyFill="1"/>
    <xf numFmtId="0" fontId="5" fillId="2" borderId="1" xfId="10" quotePrefix="1" applyNumberFormat="1" applyFont="1" applyFill="1" applyBorder="1"/>
    <xf numFmtId="0" fontId="5" fillId="2" borderId="2" xfId="10" quotePrefix="1" applyNumberFormat="1" applyFont="1" applyFill="1" applyBorder="1"/>
    <xf numFmtId="0" fontId="5" fillId="2" borderId="5" xfId="0" applyFont="1" applyFill="1" applyBorder="1"/>
    <xf numFmtId="0" fontId="5" fillId="2" borderId="6" xfId="0" applyFont="1" applyFill="1" applyBorder="1"/>
    <xf numFmtId="2" fontId="5" fillId="3" borderId="0" xfId="0" applyNumberFormat="1" applyFont="1" applyFill="1" applyBorder="1" applyAlignment="1">
      <alignment horizontal="center"/>
    </xf>
    <xf numFmtId="2" fontId="5" fillId="3" borderId="6" xfId="0" applyNumberFormat="1" applyFont="1" applyFill="1" applyBorder="1" applyAlignment="1">
      <alignment horizontal="center"/>
    </xf>
    <xf numFmtId="2" fontId="5" fillId="4" borderId="0" xfId="0" applyNumberFormat="1" applyFont="1" applyFill="1" applyBorder="1" applyAlignment="1">
      <alignment horizontal="center"/>
    </xf>
    <xf numFmtId="2" fontId="5" fillId="4" borderId="7" xfId="0" applyNumberFormat="1" applyFont="1" applyFill="1" applyBorder="1" applyAlignment="1">
      <alignment horizontal="center"/>
    </xf>
    <xf numFmtId="0" fontId="7" fillId="2" borderId="8" xfId="10" applyFont="1" applyFill="1" applyBorder="1"/>
    <xf numFmtId="0" fontId="32" fillId="2" borderId="9" xfId="0" applyFont="1" applyFill="1" applyBorder="1"/>
    <xf numFmtId="0" fontId="7" fillId="0" borderId="0" xfId="10" quotePrefix="1" applyNumberFormat="1" applyFont="1" applyFill="1"/>
    <xf numFmtId="0" fontId="7" fillId="0" borderId="0" xfId="6" quotePrefix="1" applyNumberFormat="1" applyFont="1" applyFill="1"/>
    <xf numFmtId="0" fontId="7" fillId="0" borderId="10" xfId="6" quotePrefix="1" applyNumberFormat="1" applyFont="1" applyFill="1" applyBorder="1"/>
    <xf numFmtId="2" fontId="7" fillId="0" borderId="10" xfId="6" quotePrefix="1" applyNumberFormat="1" applyFont="1" applyFill="1" applyBorder="1" applyAlignment="1">
      <alignment horizontal="center"/>
    </xf>
    <xf numFmtId="2" fontId="32" fillId="0" borderId="10" xfId="0" applyNumberFormat="1" applyFont="1" applyFill="1" applyBorder="1" applyAlignment="1">
      <alignment horizontal="center"/>
    </xf>
    <xf numFmtId="0" fontId="32" fillId="0" borderId="0" xfId="0" applyFont="1" applyFill="1"/>
    <xf numFmtId="0" fontId="32" fillId="0" borderId="0" xfId="0" applyFont="1"/>
    <xf numFmtId="2" fontId="32" fillId="0" borderId="0" xfId="0" applyNumberFormat="1" applyFont="1"/>
    <xf numFmtId="0" fontId="32" fillId="5" borderId="11" xfId="0" applyFont="1" applyFill="1" applyBorder="1"/>
    <xf numFmtId="2" fontId="32" fillId="3" borderId="12" xfId="0" applyNumberFormat="1" applyFont="1" applyFill="1" applyBorder="1" applyAlignment="1">
      <alignment horizontal="center"/>
    </xf>
    <xf numFmtId="2" fontId="32" fillId="4" borderId="12" xfId="0" applyNumberFormat="1" applyFont="1" applyFill="1" applyBorder="1" applyAlignment="1">
      <alignment horizontal="center"/>
    </xf>
    <xf numFmtId="2" fontId="32" fillId="3" borderId="13" xfId="0" applyNumberFormat="1" applyFont="1" applyFill="1" applyBorder="1" applyAlignment="1">
      <alignment horizontal="center"/>
    </xf>
    <xf numFmtId="2" fontId="32" fillId="4" borderId="13" xfId="0" applyNumberFormat="1" applyFont="1" applyFill="1" applyBorder="1" applyAlignment="1">
      <alignment horizontal="center"/>
    </xf>
    <xf numFmtId="2" fontId="32" fillId="3" borderId="14" xfId="0" applyNumberFormat="1" applyFont="1" applyFill="1" applyBorder="1" applyAlignment="1">
      <alignment horizontal="center"/>
    </xf>
    <xf numFmtId="2" fontId="32" fillId="3" borderId="15" xfId="0" applyNumberFormat="1" applyFont="1" applyFill="1" applyBorder="1" applyAlignment="1">
      <alignment horizontal="center"/>
    </xf>
    <xf numFmtId="2" fontId="32" fillId="4" borderId="3" xfId="0" applyNumberFormat="1" applyFont="1" applyFill="1" applyBorder="1" applyAlignment="1">
      <alignment horizontal="center"/>
    </xf>
    <xf numFmtId="2" fontId="32" fillId="4" borderId="15" xfId="0" applyNumberFormat="1" applyFont="1" applyFill="1" applyBorder="1" applyAlignment="1">
      <alignment horizontal="center"/>
    </xf>
    <xf numFmtId="0" fontId="32" fillId="5" borderId="16" xfId="0" applyFont="1" applyFill="1" applyBorder="1"/>
    <xf numFmtId="2" fontId="32" fillId="3" borderId="16" xfId="0" applyNumberFormat="1" applyFont="1" applyFill="1" applyBorder="1" applyAlignment="1">
      <alignment horizontal="center"/>
    </xf>
    <xf numFmtId="2" fontId="32" fillId="3" borderId="17" xfId="0" applyNumberFormat="1" applyFont="1" applyFill="1" applyBorder="1" applyAlignment="1">
      <alignment horizontal="center"/>
    </xf>
    <xf numFmtId="2" fontId="32" fillId="4" borderId="18" xfId="0" applyNumberFormat="1" applyFont="1" applyFill="1" applyBorder="1" applyAlignment="1">
      <alignment horizontal="center"/>
    </xf>
    <xf numFmtId="2" fontId="32" fillId="4" borderId="17" xfId="0" applyNumberFormat="1" applyFont="1" applyFill="1" applyBorder="1" applyAlignment="1">
      <alignment horizontal="center"/>
    </xf>
    <xf numFmtId="0" fontId="7" fillId="0" borderId="0" xfId="0" applyFont="1"/>
    <xf numFmtId="2" fontId="7" fillId="0" borderId="0" xfId="0" applyNumberFormat="1" applyFont="1"/>
    <xf numFmtId="0" fontId="7" fillId="2" borderId="19" xfId="0" applyFont="1" applyFill="1" applyBorder="1"/>
    <xf numFmtId="2" fontId="7" fillId="3" borderId="19" xfId="0" applyNumberFormat="1" applyFont="1" applyFill="1" applyBorder="1"/>
    <xf numFmtId="2" fontId="7" fillId="4" borderId="19" xfId="0" applyNumberFormat="1" applyFont="1" applyFill="1" applyBorder="1"/>
    <xf numFmtId="0" fontId="7" fillId="2" borderId="20" xfId="0" applyFont="1" applyFill="1" applyBorder="1"/>
    <xf numFmtId="0" fontId="7" fillId="2" borderId="20" xfId="7" quotePrefix="1" applyNumberFormat="1" applyFont="1" applyFill="1" applyBorder="1"/>
    <xf numFmtId="0" fontId="1" fillId="0" borderId="0" xfId="11" quotePrefix="1" applyNumberFormat="1" applyFont="1"/>
    <xf numFmtId="0" fontId="4" fillId="0" borderId="0" xfId="11" quotePrefix="1" applyNumberFormat="1" applyFont="1"/>
    <xf numFmtId="0" fontId="1" fillId="0" borderId="0" xfId="11" applyNumberFormat="1" applyFont="1"/>
    <xf numFmtId="0" fontId="2" fillId="0" borderId="0" xfId="8" quotePrefix="1" applyNumberFormat="1"/>
    <xf numFmtId="166" fontId="2" fillId="0" borderId="0" xfId="8" quotePrefix="1" applyNumberFormat="1"/>
    <xf numFmtId="164" fontId="2" fillId="0" borderId="0" xfId="8" applyNumberFormat="1"/>
    <xf numFmtId="0" fontId="2" fillId="0" borderId="0" xfId="11"/>
    <xf numFmtId="0" fontId="2" fillId="0" borderId="0" xfId="11" quotePrefix="1" applyNumberFormat="1"/>
    <xf numFmtId="165" fontId="2" fillId="0" borderId="0" xfId="11" applyNumberFormat="1"/>
    <xf numFmtId="0" fontId="2" fillId="0" borderId="0" xfId="9" quotePrefix="1" applyNumberFormat="1"/>
    <xf numFmtId="166" fontId="2" fillId="0" borderId="0" xfId="9" quotePrefix="1" applyNumberFormat="1"/>
    <xf numFmtId="164" fontId="2" fillId="0" borderId="0" xfId="9" applyNumberFormat="1"/>
    <xf numFmtId="0" fontId="2" fillId="0" borderId="0" xfId="2" quotePrefix="1" applyNumberFormat="1"/>
    <xf numFmtId="166" fontId="2" fillId="0" borderId="0" xfId="2" quotePrefix="1" applyNumberFormat="1"/>
    <xf numFmtId="164" fontId="2" fillId="0" borderId="0" xfId="2" applyNumberFormat="1"/>
    <xf numFmtId="2" fontId="0" fillId="0" borderId="0" xfId="0" applyNumberFormat="1"/>
    <xf numFmtId="0" fontId="5" fillId="2" borderId="2" xfId="10" applyNumberFormat="1" applyFont="1" applyFill="1" applyBorder="1"/>
    <xf numFmtId="2" fontId="7" fillId="3" borderId="2" xfId="10" quotePrefix="1" applyNumberFormat="1" applyFont="1" applyFill="1" applyBorder="1" applyAlignment="1">
      <alignment horizontal="center"/>
    </xf>
    <xf numFmtId="2" fontId="32" fillId="3" borderId="2" xfId="0" applyNumberFormat="1" applyFont="1" applyFill="1" applyBorder="1" applyAlignment="1">
      <alignment horizontal="center"/>
    </xf>
    <xf numFmtId="2" fontId="7" fillId="4" borderId="2" xfId="10" quotePrefix="1" applyNumberFormat="1" applyFont="1" applyFill="1" applyBorder="1" applyAlignment="1">
      <alignment horizontal="center"/>
    </xf>
    <xf numFmtId="2" fontId="7" fillId="4" borderId="4" xfId="10" quotePrefix="1" applyNumberFormat="1" applyFont="1" applyFill="1" applyBorder="1" applyAlignment="1">
      <alignment horizontal="center"/>
    </xf>
    <xf numFmtId="0" fontId="7" fillId="2" borderId="21" xfId="7" quotePrefix="1" applyNumberFormat="1" applyFont="1" applyFill="1" applyBorder="1"/>
    <xf numFmtId="0" fontId="7" fillId="2" borderId="22" xfId="7" applyNumberFormat="1" applyFont="1" applyFill="1" applyBorder="1"/>
    <xf numFmtId="2" fontId="7" fillId="3" borderId="22" xfId="0" applyNumberFormat="1" applyFont="1" applyFill="1" applyBorder="1"/>
    <xf numFmtId="2" fontId="7" fillId="4" borderId="22" xfId="0" applyNumberFormat="1" applyFont="1" applyFill="1" applyBorder="1"/>
    <xf numFmtId="0" fontId="2" fillId="0" borderId="10" xfId="8" quotePrefix="1" applyNumberFormat="1" applyBorder="1"/>
    <xf numFmtId="0" fontId="2" fillId="0" borderId="10" xfId="9" quotePrefix="1" applyNumberFormat="1" applyBorder="1"/>
    <xf numFmtId="0" fontId="7" fillId="2" borderId="21" xfId="0" applyFont="1" applyFill="1" applyBorder="1"/>
    <xf numFmtId="2" fontId="7" fillId="0" borderId="10" xfId="6" applyNumberFormat="1" applyFont="1" applyFill="1" applyBorder="1" applyAlignment="1">
      <alignment horizontal="center"/>
    </xf>
    <xf numFmtId="2" fontId="2" fillId="0" borderId="10" xfId="8" applyNumberFormat="1" applyBorder="1"/>
    <xf numFmtId="2" fontId="32" fillId="3" borderId="23" xfId="0" applyNumberFormat="1" applyFont="1" applyFill="1" applyBorder="1" applyAlignment="1">
      <alignment horizontal="center"/>
    </xf>
    <xf numFmtId="2" fontId="32" fillId="4" borderId="24" xfId="0" applyNumberFormat="1" applyFont="1" applyFill="1" applyBorder="1" applyAlignment="1">
      <alignment horizontal="center"/>
    </xf>
    <xf numFmtId="2" fontId="32" fillId="3" borderId="25" xfId="0" applyNumberFormat="1" applyFont="1" applyFill="1" applyBorder="1" applyAlignment="1">
      <alignment horizontal="center"/>
    </xf>
    <xf numFmtId="2" fontId="32" fillId="4" borderId="26" xfId="0" applyNumberFormat="1" applyFont="1" applyFill="1" applyBorder="1" applyAlignment="1">
      <alignment horizontal="center"/>
    </xf>
    <xf numFmtId="2" fontId="7" fillId="3" borderId="21" xfId="10" quotePrefix="1" applyNumberFormat="1" applyFont="1" applyFill="1" applyBorder="1" applyAlignment="1">
      <alignment horizontal="center"/>
    </xf>
    <xf numFmtId="2" fontId="32" fillId="3" borderId="27" xfId="0" applyNumberFormat="1" applyFont="1" applyFill="1" applyBorder="1" applyAlignment="1">
      <alignment horizontal="center"/>
    </xf>
    <xf numFmtId="2" fontId="7" fillId="4" borderId="28" xfId="10" quotePrefix="1" applyNumberFormat="1" applyFont="1" applyFill="1" applyBorder="1" applyAlignment="1">
      <alignment horizontal="center"/>
    </xf>
    <xf numFmtId="2" fontId="32" fillId="4" borderId="27" xfId="0" applyNumberFormat="1" applyFont="1" applyFill="1" applyBorder="1" applyAlignment="1">
      <alignment horizontal="center"/>
    </xf>
    <xf numFmtId="0" fontId="12" fillId="0" borderId="0" xfId="3"/>
    <xf numFmtId="0" fontId="14" fillId="0" borderId="0" xfId="3" applyFont="1"/>
    <xf numFmtId="0" fontId="14" fillId="0" borderId="0" xfId="3" applyFont="1" applyFill="1" applyBorder="1"/>
    <xf numFmtId="0" fontId="33" fillId="0" borderId="0" xfId="3" applyFont="1" applyFill="1" applyBorder="1"/>
    <xf numFmtId="0" fontId="12" fillId="0" borderId="0" xfId="3" applyFill="1" applyBorder="1"/>
    <xf numFmtId="0" fontId="0" fillId="0" borderId="0" xfId="0" applyFill="1"/>
    <xf numFmtId="0" fontId="7" fillId="0" borderId="0" xfId="0" applyFont="1" applyAlignment="1">
      <alignment horizontal="center"/>
    </xf>
    <xf numFmtId="0" fontId="17" fillId="0" borderId="0" xfId="0" applyFont="1"/>
    <xf numFmtId="0" fontId="7" fillId="6" borderId="11"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11"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6" xfId="0" applyFont="1" applyFill="1" applyBorder="1" applyAlignment="1">
      <alignment horizontal="center"/>
    </xf>
    <xf numFmtId="0" fontId="7" fillId="8" borderId="18" xfId="0" applyFont="1" applyFill="1" applyBorder="1" applyAlignment="1">
      <alignment horizontal="left"/>
    </xf>
    <xf numFmtId="0" fontId="7" fillId="8" borderId="18"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11"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34" fillId="2" borderId="1" xfId="0" applyFont="1" applyFill="1" applyBorder="1"/>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7" fillId="10" borderId="0" xfId="0" applyFont="1" applyFill="1" applyBorder="1"/>
    <xf numFmtId="0" fontId="18"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32" fillId="10" borderId="0" xfId="0" applyFont="1" applyFill="1" applyBorder="1" applyAlignment="1">
      <alignment horizontal="left"/>
    </xf>
    <xf numFmtId="0" fontId="32" fillId="10" borderId="0" xfId="0" applyFont="1" applyFill="1" applyBorder="1" applyAlignment="1">
      <alignment horizontal="center"/>
    </xf>
    <xf numFmtId="0" fontId="7" fillId="10" borderId="0" xfId="12" applyFont="1" applyFill="1" applyBorder="1" applyAlignment="1">
      <alignment horizontal="left"/>
    </xf>
    <xf numFmtId="0" fontId="3" fillId="10" borderId="0" xfId="0" applyFont="1" applyFill="1" applyBorder="1" applyAlignment="1">
      <alignment horizontal="center"/>
    </xf>
    <xf numFmtId="0" fontId="7" fillId="10" borderId="18" xfId="0" applyFont="1" applyFill="1" applyBorder="1" applyAlignment="1">
      <alignment horizontal="left"/>
    </xf>
    <xf numFmtId="0" fontId="16" fillId="11" borderId="29" xfId="0" applyFont="1" applyFill="1" applyBorder="1"/>
    <xf numFmtId="2" fontId="7" fillId="11" borderId="30" xfId="0" applyNumberFormat="1" applyFont="1" applyFill="1" applyBorder="1" applyAlignment="1">
      <alignment horizontal="center"/>
    </xf>
    <xf numFmtId="2" fontId="7" fillId="11" borderId="31" xfId="0" applyNumberFormat="1" applyFont="1" applyFill="1" applyBorder="1" applyAlignment="1">
      <alignment horizontal="center"/>
    </xf>
    <xf numFmtId="0" fontId="5" fillId="11" borderId="11" xfId="0" applyFont="1" applyFill="1" applyBorder="1"/>
    <xf numFmtId="0" fontId="5" fillId="11" borderId="32" xfId="0" applyFont="1" applyFill="1" applyBorder="1"/>
    <xf numFmtId="0" fontId="5" fillId="11" borderId="14" xfId="0" applyFont="1" applyFill="1" applyBorder="1"/>
    <xf numFmtId="0" fontId="5" fillId="11" borderId="11" xfId="0" applyFont="1" applyFill="1" applyBorder="1" applyAlignment="1">
      <alignment horizontal="right"/>
    </xf>
    <xf numFmtId="2" fontId="7" fillId="10" borderId="10" xfId="0" applyNumberFormat="1" applyFont="1" applyFill="1" applyBorder="1" applyAlignment="1">
      <alignment horizontal="center"/>
    </xf>
    <xf numFmtId="2" fontId="7" fillId="10" borderId="33" xfId="0" applyNumberFormat="1" applyFont="1" applyFill="1" applyBorder="1" applyAlignment="1">
      <alignment horizontal="center"/>
    </xf>
    <xf numFmtId="2" fontId="7" fillId="10" borderId="0" xfId="0" applyNumberFormat="1" applyFont="1" applyFill="1" applyBorder="1" applyAlignment="1">
      <alignment horizontal="center"/>
    </xf>
    <xf numFmtId="0" fontId="21" fillId="11" borderId="30" xfId="0" applyFont="1" applyFill="1" applyBorder="1"/>
    <xf numFmtId="0" fontId="7" fillId="11" borderId="30" xfId="0" applyFont="1" applyFill="1" applyBorder="1" applyAlignment="1">
      <alignment horizontal="center"/>
    </xf>
    <xf numFmtId="0" fontId="7" fillId="11" borderId="31" xfId="0" applyFont="1" applyFill="1" applyBorder="1" applyAlignment="1">
      <alignment horizontal="center"/>
    </xf>
    <xf numFmtId="0" fontId="7" fillId="10" borderId="34" xfId="0" applyFont="1" applyFill="1" applyBorder="1" applyAlignment="1">
      <alignment horizontal="center"/>
    </xf>
    <xf numFmtId="0" fontId="7" fillId="10" borderId="18" xfId="0" applyFont="1" applyFill="1" applyBorder="1" applyAlignment="1">
      <alignment horizontal="center"/>
    </xf>
    <xf numFmtId="0" fontId="7" fillId="10" borderId="17" xfId="0" applyFont="1" applyFill="1" applyBorder="1" applyAlignment="1">
      <alignment horizontal="center"/>
    </xf>
    <xf numFmtId="0" fontId="7" fillId="10" borderId="0" xfId="9" quotePrefix="1" applyNumberFormat="1" applyFont="1" applyFill="1" applyBorder="1"/>
    <xf numFmtId="164" fontId="7" fillId="10" borderId="0" xfId="9" quotePrefix="1" applyNumberFormat="1" applyFont="1" applyFill="1" applyBorder="1" applyAlignment="1">
      <alignment horizontal="center"/>
    </xf>
    <xf numFmtId="164" fontId="7" fillId="10" borderId="0" xfId="9" applyNumberFormat="1" applyFont="1" applyFill="1" applyBorder="1" applyAlignment="1">
      <alignment horizontal="center"/>
    </xf>
    <xf numFmtId="0" fontId="7" fillId="10" borderId="16" xfId="0" applyFont="1" applyFill="1" applyBorder="1"/>
    <xf numFmtId="0" fontId="35" fillId="10" borderId="0" xfId="0" applyFont="1" applyFill="1" applyBorder="1" applyAlignment="1">
      <alignment horizontal="right"/>
    </xf>
    <xf numFmtId="0" fontId="35" fillId="10" borderId="18" xfId="0" applyFont="1" applyFill="1" applyBorder="1" applyAlignment="1">
      <alignment horizontal="right"/>
    </xf>
    <xf numFmtId="0" fontId="36" fillId="10" borderId="23" xfId="0" applyFont="1" applyFill="1" applyBorder="1" applyAlignment="1">
      <alignment horizontal="right"/>
    </xf>
    <xf numFmtId="0" fontId="36" fillId="10" borderId="35" xfId="0" applyFont="1" applyFill="1" applyBorder="1" applyAlignment="1">
      <alignment horizontal="right"/>
    </xf>
    <xf numFmtId="0" fontId="36" fillId="10" borderId="20" xfId="0" applyFont="1" applyFill="1" applyBorder="1" applyAlignment="1">
      <alignment horizontal="right"/>
    </xf>
    <xf numFmtId="2" fontId="36" fillId="10" borderId="2" xfId="0" applyNumberFormat="1" applyFont="1" applyFill="1" applyBorder="1" applyAlignment="1">
      <alignment horizontal="center"/>
    </xf>
    <xf numFmtId="2" fontId="36" fillId="10" borderId="4" xfId="0" applyNumberFormat="1" applyFont="1" applyFill="1" applyBorder="1" applyAlignment="1">
      <alignment horizontal="center"/>
    </xf>
    <xf numFmtId="2" fontId="36" fillId="10" borderId="22" xfId="0" applyNumberFormat="1" applyFont="1" applyFill="1" applyBorder="1" applyAlignment="1">
      <alignment horizontal="center"/>
    </xf>
    <xf numFmtId="2" fontId="36" fillId="10" borderId="27" xfId="0" applyNumberFormat="1" applyFont="1" applyFill="1" applyBorder="1" applyAlignment="1">
      <alignment horizontal="center"/>
    </xf>
    <xf numFmtId="0" fontId="36" fillId="10" borderId="36" xfId="0" applyFont="1" applyFill="1" applyBorder="1" applyAlignment="1">
      <alignment horizontal="right"/>
    </xf>
    <xf numFmtId="2" fontId="7" fillId="10" borderId="18" xfId="0" applyNumberFormat="1" applyFont="1" applyFill="1" applyBorder="1" applyAlignment="1">
      <alignment horizontal="center"/>
    </xf>
    <xf numFmtId="0" fontId="5" fillId="10" borderId="62" xfId="0" applyFont="1" applyFill="1" applyBorder="1" applyAlignment="1">
      <alignment horizontal="left"/>
    </xf>
    <xf numFmtId="164" fontId="7" fillId="10" borderId="62" xfId="0" applyNumberFormat="1" applyFont="1" applyFill="1" applyBorder="1" applyAlignment="1">
      <alignment horizontal="center"/>
    </xf>
    <xf numFmtId="0" fontId="17" fillId="10" borderId="62" xfId="0" applyFont="1" applyFill="1" applyBorder="1"/>
    <xf numFmtId="0" fontId="18" fillId="10" borderId="62" xfId="0" applyFont="1" applyFill="1" applyBorder="1"/>
    <xf numFmtId="0" fontId="7" fillId="0" borderId="30" xfId="0" applyFont="1" applyBorder="1" applyAlignment="1">
      <alignment horizontal="center"/>
    </xf>
    <xf numFmtId="0" fontId="17" fillId="0" borderId="30" xfId="0" applyFont="1" applyBorder="1"/>
    <xf numFmtId="0" fontId="7" fillId="0" borderId="0" xfId="4" applyFont="1" applyAlignment="1">
      <alignment vertical="center"/>
    </xf>
    <xf numFmtId="0" fontId="11" fillId="0" borderId="0" xfId="4"/>
    <xf numFmtId="0" fontId="27"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28" fillId="0" borderId="0" xfId="4" applyFont="1" applyAlignment="1">
      <alignment horizontal="left" vertical="center" indent="14"/>
    </xf>
    <xf numFmtId="0" fontId="37" fillId="11" borderId="14" xfId="3" applyFont="1" applyFill="1" applyBorder="1"/>
    <xf numFmtId="0" fontId="37" fillId="11" borderId="3" xfId="3" applyFont="1" applyFill="1" applyBorder="1"/>
    <xf numFmtId="0" fontId="37" fillId="11" borderId="15" xfId="3" applyFont="1" applyFill="1" applyBorder="1"/>
    <xf numFmtId="0" fontId="37" fillId="11" borderId="11" xfId="3" applyFont="1" applyFill="1" applyBorder="1"/>
    <xf numFmtId="0" fontId="37" fillId="11" borderId="0" xfId="3" applyFont="1" applyFill="1" applyBorder="1" applyAlignment="1">
      <alignment horizontal="right"/>
    </xf>
    <xf numFmtId="0" fontId="38" fillId="11" borderId="0" xfId="1" applyFont="1" applyFill="1" applyBorder="1"/>
    <xf numFmtId="0" fontId="37" fillId="11" borderId="0" xfId="3" applyFont="1" applyFill="1" applyBorder="1"/>
    <xf numFmtId="0" fontId="39" fillId="11" borderId="0" xfId="3" applyFont="1" applyFill="1" applyBorder="1"/>
    <xf numFmtId="0" fontId="39" fillId="11" borderId="34" xfId="3" applyFont="1" applyFill="1" applyBorder="1"/>
    <xf numFmtId="0" fontId="37" fillId="11" borderId="16" xfId="3" applyFont="1" applyFill="1" applyBorder="1"/>
    <xf numFmtId="0" fontId="37" fillId="11" borderId="18" xfId="3" applyFont="1" applyFill="1" applyBorder="1" applyAlignment="1">
      <alignment horizontal="right"/>
    </xf>
    <xf numFmtId="0" fontId="40" fillId="11" borderId="18" xfId="3" applyFont="1" applyFill="1" applyBorder="1"/>
    <xf numFmtId="0" fontId="37" fillId="11" borderId="18" xfId="3" applyFont="1" applyFill="1" applyBorder="1"/>
    <xf numFmtId="0" fontId="39" fillId="11" borderId="18" xfId="3" applyFont="1" applyFill="1" applyBorder="1"/>
    <xf numFmtId="0" fontId="39" fillId="11" borderId="17" xfId="3" applyFont="1" applyFill="1" applyBorder="1"/>
    <xf numFmtId="0" fontId="37" fillId="11" borderId="3" xfId="3" applyFont="1" applyFill="1" applyBorder="1" applyAlignment="1">
      <alignment horizontal="right"/>
    </xf>
    <xf numFmtId="0" fontId="37" fillId="11" borderId="34" xfId="3" applyFont="1" applyFill="1" applyBorder="1"/>
    <xf numFmtId="0" fontId="38" fillId="11" borderId="18" xfId="1" applyFont="1" applyFill="1" applyBorder="1"/>
    <xf numFmtId="0" fontId="39" fillId="11" borderId="3" xfId="3" applyFont="1" applyFill="1" applyBorder="1"/>
    <xf numFmtId="0" fontId="39" fillId="11" borderId="15" xfId="3" applyFont="1" applyFill="1" applyBorder="1"/>
    <xf numFmtId="0" fontId="38" fillId="11" borderId="3" xfId="1" applyFont="1" applyFill="1" applyBorder="1"/>
    <xf numFmtId="0" fontId="37" fillId="11" borderId="14" xfId="3" applyFont="1" applyFill="1" applyBorder="1" applyAlignment="1">
      <alignment horizontal="right"/>
    </xf>
    <xf numFmtId="2" fontId="32" fillId="4" borderId="37" xfId="0" applyNumberFormat="1" applyFont="1" applyFill="1" applyBorder="1" applyAlignment="1">
      <alignment horizontal="center"/>
    </xf>
    <xf numFmtId="164" fontId="7" fillId="10" borderId="38" xfId="0" applyNumberFormat="1" applyFont="1" applyFill="1" applyBorder="1" applyAlignment="1">
      <alignment horizontal="center"/>
    </xf>
    <xf numFmtId="164" fontId="7" fillId="10" borderId="39" xfId="0" applyNumberFormat="1" applyFont="1" applyFill="1" applyBorder="1" applyAlignment="1">
      <alignment horizontal="center"/>
    </xf>
    <xf numFmtId="0" fontId="7" fillId="11" borderId="16" xfId="0" applyFont="1" applyFill="1" applyBorder="1" applyAlignment="1">
      <alignment horizontal="right"/>
    </xf>
    <xf numFmtId="0" fontId="17" fillId="10" borderId="18" xfId="0" applyFont="1" applyFill="1" applyBorder="1"/>
    <xf numFmtId="0" fontId="17" fillId="10" borderId="17" xfId="0" applyFont="1" applyFill="1" applyBorder="1"/>
    <xf numFmtId="0" fontId="17" fillId="10" borderId="40" xfId="0" applyFont="1" applyFill="1" applyBorder="1"/>
    <xf numFmtId="0" fontId="17" fillId="10" borderId="42" xfId="0" applyFont="1" applyFill="1" applyBorder="1"/>
    <xf numFmtId="0" fontId="17" fillId="10" borderId="43" xfId="0" applyFont="1" applyFill="1" applyBorder="1"/>
    <xf numFmtId="164" fontId="7" fillId="10" borderId="40" xfId="0" applyNumberFormat="1" applyFont="1" applyFill="1" applyBorder="1" applyAlignment="1">
      <alignment horizontal="center"/>
    </xf>
    <xf numFmtId="164" fontId="7" fillId="10" borderId="41" xfId="0" applyNumberFormat="1" applyFont="1" applyFill="1" applyBorder="1" applyAlignment="1">
      <alignment horizontal="center"/>
    </xf>
    <xf numFmtId="164" fontId="7" fillId="10" borderId="42" xfId="0" applyNumberFormat="1" applyFont="1" applyFill="1" applyBorder="1" applyAlignment="1">
      <alignment horizontal="center"/>
    </xf>
    <xf numFmtId="164" fontId="7" fillId="10" borderId="43" xfId="0" applyNumberFormat="1" applyFont="1" applyFill="1" applyBorder="1" applyAlignment="1">
      <alignment horizontal="center"/>
    </xf>
    <xf numFmtId="0" fontId="7" fillId="10" borderId="44" xfId="0" applyFont="1" applyFill="1" applyBorder="1"/>
    <xf numFmtId="0" fontId="17" fillId="10" borderId="44" xfId="0" applyFont="1" applyFill="1" applyBorder="1"/>
    <xf numFmtId="0" fontId="17" fillId="10" borderId="45" xfId="0" applyFont="1" applyFill="1" applyBorder="1"/>
    <xf numFmtId="0" fontId="36" fillId="10" borderId="16" xfId="0" applyFont="1" applyFill="1" applyBorder="1" applyAlignment="1">
      <alignment horizontal="right"/>
    </xf>
    <xf numFmtId="164" fontId="7" fillId="10" borderId="18" xfId="0" applyNumberFormat="1" applyFont="1" applyFill="1" applyBorder="1" applyAlignment="1">
      <alignment horizontal="center"/>
    </xf>
    <xf numFmtId="164" fontId="17" fillId="10" borderId="18" xfId="0" applyNumberFormat="1" applyFont="1" applyFill="1" applyBorder="1" applyAlignment="1">
      <alignment horizontal="center"/>
    </xf>
    <xf numFmtId="164" fontId="17" fillId="10" borderId="17" xfId="0" applyNumberFormat="1" applyFont="1" applyFill="1" applyBorder="1" applyAlignment="1">
      <alignment horizontal="center"/>
    </xf>
    <xf numFmtId="0" fontId="36" fillId="10" borderId="11" xfId="0" applyFont="1" applyFill="1" applyBorder="1" applyAlignment="1">
      <alignment horizontal="right"/>
    </xf>
    <xf numFmtId="164" fontId="17" fillId="10" borderId="0" xfId="0" applyNumberFormat="1" applyFont="1" applyFill="1" applyBorder="1" applyAlignment="1">
      <alignment horizontal="center"/>
    </xf>
    <xf numFmtId="164" fontId="17" fillId="10" borderId="34" xfId="0" applyNumberFormat="1" applyFont="1" applyFill="1" applyBorder="1" applyAlignment="1">
      <alignment horizontal="center"/>
    </xf>
    <xf numFmtId="164" fontId="36" fillId="10" borderId="36" xfId="0" applyNumberFormat="1" applyFont="1" applyFill="1" applyBorder="1" applyAlignment="1">
      <alignment horizontal="right"/>
    </xf>
    <xf numFmtId="164" fontId="36" fillId="10" borderId="46" xfId="0" applyNumberFormat="1" applyFont="1" applyFill="1" applyBorder="1" applyAlignment="1">
      <alignment horizontal="right"/>
    </xf>
    <xf numFmtId="164" fontId="36" fillId="10" borderId="20" xfId="0" applyNumberFormat="1" applyFont="1" applyFill="1" applyBorder="1" applyAlignment="1">
      <alignment horizontal="right"/>
    </xf>
    <xf numFmtId="164" fontId="7" fillId="10" borderId="47" xfId="0" applyNumberFormat="1" applyFont="1" applyFill="1" applyBorder="1" applyAlignment="1">
      <alignment horizontal="center"/>
    </xf>
    <xf numFmtId="0" fontId="5" fillId="12" borderId="3" xfId="10" quotePrefix="1" applyNumberFormat="1" applyFont="1" applyFill="1" applyBorder="1" applyAlignment="1">
      <alignment horizontal="center"/>
    </xf>
    <xf numFmtId="0" fontId="5" fillId="12" borderId="2" xfId="10" applyNumberFormat="1" applyFont="1" applyFill="1" applyBorder="1"/>
    <xf numFmtId="0" fontId="5" fillId="12" borderId="48" xfId="10" quotePrefix="1" applyNumberFormat="1" applyFont="1" applyFill="1" applyBorder="1" applyAlignment="1">
      <alignment horizontal="center"/>
    </xf>
    <xf numFmtId="2" fontId="7" fillId="0" borderId="10" xfId="6" quotePrefix="1" applyNumberFormat="1" applyFont="1" applyFill="1" applyBorder="1"/>
    <xf numFmtId="0" fontId="5" fillId="12" borderId="49" xfId="10" quotePrefix="1" applyNumberFormat="1" applyFont="1" applyFill="1" applyBorder="1" applyAlignment="1">
      <alignment horizontal="center"/>
    </xf>
    <xf numFmtId="2" fontId="32" fillId="5" borderId="18" xfId="0" applyNumberFormat="1" applyFont="1" applyFill="1" applyBorder="1" applyAlignment="1">
      <alignment horizontal="center"/>
    </xf>
    <xf numFmtId="0" fontId="0" fillId="5" borderId="0" xfId="0" applyFill="1" applyBorder="1"/>
    <xf numFmtId="2" fontId="32" fillId="5" borderId="0" xfId="0" applyNumberFormat="1" applyFont="1" applyFill="1" applyBorder="1" applyAlignment="1">
      <alignment horizontal="center"/>
    </xf>
    <xf numFmtId="2" fontId="7" fillId="12" borderId="50" xfId="10" quotePrefix="1" applyNumberFormat="1" applyFont="1" applyFill="1" applyBorder="1" applyAlignment="1">
      <alignment horizontal="center"/>
    </xf>
    <xf numFmtId="2" fontId="32" fillId="12" borderId="50" xfId="0" applyNumberFormat="1" applyFont="1" applyFill="1" applyBorder="1" applyAlignment="1">
      <alignment horizontal="center"/>
    </xf>
    <xf numFmtId="2" fontId="32" fillId="12" borderId="33" xfId="0" applyNumberFormat="1" applyFont="1" applyFill="1" applyBorder="1" applyAlignment="1">
      <alignment horizontal="center"/>
    </xf>
    <xf numFmtId="2" fontId="32" fillId="12" borderId="48" xfId="0" applyNumberFormat="1" applyFont="1" applyFill="1" applyBorder="1" applyAlignment="1">
      <alignment horizontal="center"/>
    </xf>
    <xf numFmtId="2" fontId="32" fillId="12" borderId="51" xfId="0" applyNumberFormat="1" applyFont="1" applyFill="1" applyBorder="1" applyAlignment="1">
      <alignment horizontal="center"/>
    </xf>
    <xf numFmtId="2" fontId="7" fillId="12" borderId="12" xfId="10" quotePrefix="1" applyNumberFormat="1" applyFont="1" applyFill="1" applyBorder="1" applyAlignment="1">
      <alignment horizontal="center"/>
    </xf>
    <xf numFmtId="2" fontId="32" fillId="12" borderId="12" xfId="0" applyNumberFormat="1" applyFont="1" applyFill="1" applyBorder="1" applyAlignment="1">
      <alignment horizontal="center"/>
    </xf>
    <xf numFmtId="2" fontId="32" fillId="12" borderId="13" xfId="0" applyNumberFormat="1" applyFont="1" applyFill="1" applyBorder="1" applyAlignment="1">
      <alignment horizontal="center"/>
    </xf>
    <xf numFmtId="2" fontId="32" fillId="12" borderId="4" xfId="0" applyNumberFormat="1" applyFont="1" applyFill="1" applyBorder="1" applyAlignment="1">
      <alignment horizontal="center"/>
    </xf>
    <xf numFmtId="2" fontId="32" fillId="12" borderId="52" xfId="0" applyNumberFormat="1" applyFont="1" applyFill="1" applyBorder="1" applyAlignment="1">
      <alignment horizontal="center"/>
    </xf>
    <xf numFmtId="2" fontId="0" fillId="0" borderId="10" xfId="0" applyNumberFormat="1" applyBorder="1" applyAlignment="1">
      <alignment horizontal="right"/>
    </xf>
    <xf numFmtId="2" fontId="2" fillId="0" borderId="50" xfId="9" applyNumberFormat="1" applyBorder="1" applyAlignment="1">
      <alignment horizontal="right"/>
    </xf>
    <xf numFmtId="2" fontId="7" fillId="0" borderId="10" xfId="6" quotePrefix="1" applyNumberFormat="1" applyFont="1" applyFill="1" applyBorder="1" applyAlignment="1">
      <alignment horizontal="right"/>
    </xf>
    <xf numFmtId="2" fontId="7" fillId="0" borderId="50" xfId="6" quotePrefix="1" applyNumberFormat="1" applyFont="1" applyFill="1" applyBorder="1" applyAlignment="1">
      <alignment horizontal="right"/>
    </xf>
    <xf numFmtId="2" fontId="0" fillId="0" borderId="24" xfId="0" applyNumberFormat="1" applyBorder="1" applyAlignment="1">
      <alignment horizontal="right"/>
    </xf>
    <xf numFmtId="0" fontId="36" fillId="10" borderId="25" xfId="0" applyFont="1" applyFill="1" applyBorder="1" applyAlignment="1">
      <alignment horizontal="right" vertical="center"/>
    </xf>
    <xf numFmtId="14" fontId="7" fillId="10" borderId="0" xfId="0" applyNumberFormat="1" applyFont="1" applyFill="1" applyBorder="1" applyAlignment="1">
      <alignment horizontal="left"/>
    </xf>
    <xf numFmtId="0" fontId="20" fillId="11" borderId="18" xfId="0" applyFont="1" applyFill="1" applyBorder="1"/>
    <xf numFmtId="0" fontId="21" fillId="11" borderId="18" xfId="0" applyFont="1" applyFill="1" applyBorder="1"/>
    <xf numFmtId="0" fontId="16" fillId="11" borderId="29" xfId="0" applyFont="1" applyFill="1" applyBorder="1" applyAlignment="1">
      <alignment horizontal="left"/>
    </xf>
    <xf numFmtId="0" fontId="5" fillId="11" borderId="30" xfId="0" applyFont="1" applyFill="1" applyBorder="1" applyAlignment="1">
      <alignment horizontal="center"/>
    </xf>
    <xf numFmtId="0" fontId="5" fillId="11" borderId="31" xfId="0" applyFont="1" applyFill="1" applyBorder="1" applyAlignment="1">
      <alignment horizontal="center"/>
    </xf>
    <xf numFmtId="0" fontId="43" fillId="0" borderId="0" xfId="0" applyFont="1"/>
    <xf numFmtId="0" fontId="16" fillId="11" borderId="30" xfId="0" applyFont="1" applyFill="1" applyBorder="1" applyAlignment="1">
      <alignment horizontal="center"/>
    </xf>
    <xf numFmtId="0" fontId="16" fillId="11" borderId="31" xfId="0" applyFont="1" applyFill="1" applyBorder="1" applyAlignment="1">
      <alignment horizontal="center"/>
    </xf>
    <xf numFmtId="164" fontId="5" fillId="11" borderId="14" xfId="0" applyNumberFormat="1" applyFont="1" applyFill="1" applyBorder="1" applyAlignment="1">
      <alignment horizontal="right"/>
    </xf>
    <xf numFmtId="0" fontId="7" fillId="10" borderId="40" xfId="0" applyFont="1" applyFill="1" applyBorder="1"/>
    <xf numFmtId="164" fontId="5" fillId="11" borderId="11" xfId="0" applyNumberFormat="1" applyFont="1" applyFill="1" applyBorder="1" applyAlignment="1">
      <alignment horizontal="right"/>
    </xf>
    <xf numFmtId="0" fontId="7" fillId="10" borderId="42" xfId="0" applyFont="1" applyFill="1" applyBorder="1"/>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164" fontId="7" fillId="10" borderId="19" xfId="0" applyNumberFormat="1" applyFont="1" applyFill="1" applyBorder="1" applyAlignment="1">
      <alignment horizontal="center"/>
    </xf>
    <xf numFmtId="0" fontId="7" fillId="10" borderId="64" xfId="0" applyFont="1" applyFill="1" applyBorder="1"/>
    <xf numFmtId="0" fontId="17" fillId="10" borderId="64" xfId="0" applyFont="1" applyFill="1" applyBorder="1"/>
    <xf numFmtId="0" fontId="17" fillId="10" borderId="65" xfId="0" applyFont="1" applyFill="1" applyBorder="1"/>
    <xf numFmtId="2" fontId="7" fillId="10" borderId="51" xfId="0" applyNumberFormat="1" applyFont="1" applyFill="1" applyBorder="1" applyAlignment="1">
      <alignment horizontal="center"/>
    </xf>
    <xf numFmtId="164" fontId="7" fillId="10" borderId="17" xfId="0" applyNumberFormat="1" applyFont="1" applyFill="1" applyBorder="1" applyAlignment="1">
      <alignment horizontal="center"/>
    </xf>
    <xf numFmtId="164" fontId="7" fillId="10" borderId="12" xfId="0" applyNumberFormat="1" applyFont="1" applyFill="1" applyBorder="1" applyAlignment="1">
      <alignment horizontal="center"/>
    </xf>
    <xf numFmtId="166" fontId="7" fillId="10" borderId="11" xfId="0" applyNumberFormat="1" applyFont="1" applyFill="1" applyBorder="1"/>
    <xf numFmtId="0" fontId="16" fillId="11" borderId="30" xfId="0" applyFont="1" applyFill="1" applyBorder="1" applyAlignment="1">
      <alignment horizontal="left"/>
    </xf>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0" fontId="1" fillId="0" borderId="0" xfId="13" applyFont="1"/>
    <xf numFmtId="0" fontId="1" fillId="0" borderId="0" xfId="13" quotePrefix="1" applyNumberFormat="1" applyFont="1"/>
    <xf numFmtId="0" fontId="45" fillId="0" borderId="0" xfId="13" quotePrefix="1" applyNumberFormat="1" applyFont="1"/>
    <xf numFmtId="0" fontId="1" fillId="0" borderId="0" xfId="13" applyNumberFormat="1" applyFont="1"/>
    <xf numFmtId="0" fontId="47" fillId="0" borderId="0" xfId="14" quotePrefix="1" applyNumberFormat="1"/>
    <xf numFmtId="166" fontId="47" fillId="6" borderId="0" xfId="14" quotePrefix="1" applyNumberFormat="1" applyFill="1"/>
    <xf numFmtId="164" fontId="47" fillId="0" borderId="0" xfId="14" applyNumberFormat="1"/>
    <xf numFmtId="166" fontId="47" fillId="0" borderId="0" xfId="14" applyNumberFormat="1"/>
    <xf numFmtId="0" fontId="2" fillId="0" borderId="0" xfId="14" applyFont="1"/>
    <xf numFmtId="0" fontId="47" fillId="0" borderId="0" xfId="14"/>
    <xf numFmtId="166" fontId="47" fillId="0" borderId="0" xfId="14" quotePrefix="1" applyNumberFormat="1"/>
    <xf numFmtId="0" fontId="47" fillId="13" borderId="0" xfId="14" quotePrefix="1" applyNumberFormat="1" applyFill="1"/>
    <xf numFmtId="166" fontId="47" fillId="13" borderId="0" xfId="14" quotePrefix="1" applyNumberFormat="1" applyFill="1"/>
    <xf numFmtId="164" fontId="47" fillId="13" borderId="0" xfId="14" applyNumberFormat="1" applyFill="1"/>
    <xf numFmtId="166" fontId="47" fillId="13" borderId="0" xfId="14" applyNumberFormat="1" applyFill="1"/>
    <xf numFmtId="0" fontId="2" fillId="0" borderId="0" xfId="13"/>
    <xf numFmtId="0" fontId="2" fillId="0" borderId="0" xfId="13" quotePrefix="1" applyNumberFormat="1"/>
    <xf numFmtId="165" fontId="2" fillId="0" borderId="0" xfId="13" applyNumberFormat="1"/>
    <xf numFmtId="0" fontId="48" fillId="0" borderId="0" xfId="13" applyNumberFormat="1" applyFont="1"/>
    <xf numFmtId="166" fontId="48" fillId="0" borderId="0" xfId="13" quotePrefix="1" applyNumberFormat="1" applyFont="1"/>
    <xf numFmtId="0" fontId="48" fillId="0" borderId="0" xfId="13" applyFont="1"/>
    <xf numFmtId="166" fontId="49" fillId="0" borderId="0" xfId="13" quotePrefix="1" applyNumberFormat="1" applyFont="1"/>
    <xf numFmtId="166" fontId="2" fillId="0" borderId="0" xfId="13" applyNumberFormat="1"/>
    <xf numFmtId="166" fontId="2" fillId="0" borderId="0" xfId="13" quotePrefix="1" applyNumberFormat="1"/>
    <xf numFmtId="166" fontId="2" fillId="0" borderId="0" xfId="15" applyNumberFormat="1"/>
    <xf numFmtId="0" fontId="1" fillId="14" borderId="10" xfId="13" applyNumberFormat="1" applyFont="1" applyFill="1" applyBorder="1"/>
    <xf numFmtId="0" fontId="1" fillId="14" borderId="10" xfId="13" applyFont="1" applyFill="1" applyBorder="1"/>
    <xf numFmtId="2" fontId="2" fillId="15" borderId="10" xfId="13" applyNumberFormat="1" applyFill="1" applyBorder="1"/>
    <xf numFmtId="0" fontId="2" fillId="14" borderId="10" xfId="13" quotePrefix="1" applyNumberFormat="1" applyFill="1" applyBorder="1"/>
    <xf numFmtId="2" fontId="2" fillId="14" borderId="10" xfId="13" quotePrefix="1" applyNumberFormat="1" applyFill="1" applyBorder="1"/>
    <xf numFmtId="2" fontId="2" fillId="14" borderId="10" xfId="13" applyNumberFormat="1" applyFont="1" applyFill="1" applyBorder="1"/>
    <xf numFmtId="0" fontId="2" fillId="0" borderId="0" xfId="13" applyFont="1"/>
    <xf numFmtId="0" fontId="2" fillId="16" borderId="14" xfId="13" applyFont="1" applyFill="1" applyBorder="1"/>
    <xf numFmtId="0" fontId="2" fillId="16" borderId="3" xfId="13" applyFill="1" applyBorder="1"/>
    <xf numFmtId="0" fontId="2" fillId="16" borderId="15" xfId="13" applyFill="1" applyBorder="1"/>
    <xf numFmtId="0" fontId="2" fillId="16" borderId="11" xfId="13" applyFont="1" applyFill="1" applyBorder="1"/>
    <xf numFmtId="0" fontId="2" fillId="16" borderId="0" xfId="13" applyFill="1" applyBorder="1"/>
    <xf numFmtId="0" fontId="2" fillId="16" borderId="34" xfId="13" applyFill="1" applyBorder="1"/>
    <xf numFmtId="0" fontId="2" fillId="16" borderId="16" xfId="13" applyFont="1" applyFill="1" applyBorder="1"/>
    <xf numFmtId="0" fontId="2" fillId="16" borderId="18" xfId="13" applyFont="1" applyFill="1" applyBorder="1"/>
    <xf numFmtId="0" fontId="2" fillId="16" borderId="17" xfId="13" applyFill="1" applyBorder="1"/>
    <xf numFmtId="0" fontId="47" fillId="13" borderId="0" xfId="14" applyFill="1"/>
    <xf numFmtId="0" fontId="2" fillId="0" borderId="0" xfId="14" quotePrefix="1" applyNumberFormat="1" applyFont="1"/>
    <xf numFmtId="0" fontId="2" fillId="0" borderId="0" xfId="14" applyNumberFormat="1" applyFont="1"/>
    <xf numFmtId="0" fontId="7" fillId="17" borderId="0" xfId="0" applyFont="1" applyFill="1" applyBorder="1" applyAlignment="1">
      <alignment horizontal="left"/>
    </xf>
    <xf numFmtId="0" fontId="7" fillId="17" borderId="0" xfId="0" applyFont="1" applyFill="1" applyBorder="1" applyAlignment="1">
      <alignment horizontal="center"/>
    </xf>
    <xf numFmtId="0" fontId="7" fillId="17" borderId="34" xfId="0" applyFont="1" applyFill="1" applyBorder="1" applyAlignment="1">
      <alignment horizontal="center"/>
    </xf>
    <xf numFmtId="2" fontId="7" fillId="10" borderId="38" xfId="0" applyNumberFormat="1" applyFont="1" applyFill="1" applyBorder="1" applyAlignment="1">
      <alignment horizontal="center"/>
    </xf>
    <xf numFmtId="2" fontId="36" fillId="10" borderId="68" xfId="0" applyNumberFormat="1" applyFont="1" applyFill="1" applyBorder="1" applyAlignment="1">
      <alignment horizontal="center"/>
    </xf>
    <xf numFmtId="2" fontId="36" fillId="10" borderId="6" xfId="0" applyNumberFormat="1" applyFont="1" applyFill="1" applyBorder="1" applyAlignment="1">
      <alignment horizontal="center"/>
    </xf>
    <xf numFmtId="2" fontId="36" fillId="10" borderId="7" xfId="0" applyNumberFormat="1" applyFont="1" applyFill="1" applyBorder="1" applyAlignment="1">
      <alignment horizontal="center"/>
    </xf>
    <xf numFmtId="0" fontId="36" fillId="10" borderId="8" xfId="0" applyFont="1" applyFill="1" applyBorder="1" applyAlignment="1">
      <alignment horizontal="right" vertical="center"/>
    </xf>
    <xf numFmtId="14" fontId="7" fillId="10" borderId="69" xfId="0" applyNumberFormat="1" applyFont="1" applyFill="1" applyBorder="1" applyAlignment="1">
      <alignment horizontal="center"/>
    </xf>
    <xf numFmtId="14" fontId="7" fillId="10" borderId="36" xfId="0" applyNumberFormat="1" applyFont="1" applyFill="1" applyBorder="1" applyAlignment="1">
      <alignment horizontal="center"/>
    </xf>
    <xf numFmtId="164" fontId="7" fillId="10" borderId="36" xfId="0" applyNumberFormat="1" applyFont="1" applyFill="1" applyBorder="1" applyAlignment="1">
      <alignment horizontal="center"/>
    </xf>
    <xf numFmtId="0" fontId="7" fillId="10" borderId="32" xfId="0" applyFont="1" applyFill="1" applyBorder="1"/>
    <xf numFmtId="0" fontId="7" fillId="0" borderId="3" xfId="0" applyFont="1" applyFill="1" applyBorder="1" applyAlignment="1">
      <alignment horizontal="center"/>
    </xf>
    <xf numFmtId="0" fontId="7" fillId="11" borderId="11" xfId="0" applyFont="1" applyFill="1" applyBorder="1" applyAlignment="1">
      <alignment horizontal="right"/>
    </xf>
    <xf numFmtId="0" fontId="20" fillId="11" borderId="16" xfId="0" applyFont="1" applyFill="1" applyBorder="1"/>
    <xf numFmtId="0" fontId="5" fillId="11" borderId="70" xfId="0" applyFont="1" applyFill="1" applyBorder="1" applyAlignment="1">
      <alignment horizontal="right"/>
    </xf>
    <xf numFmtId="0" fontId="5" fillId="11" borderId="71" xfId="0" applyFont="1" applyFill="1" applyBorder="1" applyAlignment="1">
      <alignment horizontal="right"/>
    </xf>
    <xf numFmtId="0" fontId="5" fillId="11" borderId="72" xfId="0" applyFont="1" applyFill="1" applyBorder="1" applyAlignment="1">
      <alignment horizontal="right"/>
    </xf>
    <xf numFmtId="0" fontId="7" fillId="2" borderId="34" xfId="0" applyFont="1" applyFill="1" applyBorder="1" applyAlignment="1">
      <alignment horizontal="center"/>
    </xf>
    <xf numFmtId="164" fontId="7" fillId="2" borderId="0" xfId="9" quotePrefix="1" applyNumberFormat="1" applyFont="1" applyFill="1" applyBorder="1" applyAlignment="1">
      <alignment horizontal="center"/>
    </xf>
    <xf numFmtId="0" fontId="7" fillId="18" borderId="69" xfId="0" applyFont="1" applyFill="1" applyBorder="1"/>
    <xf numFmtId="0" fontId="17" fillId="18" borderId="40" xfId="0" applyFont="1" applyFill="1" applyBorder="1"/>
    <xf numFmtId="0" fontId="17" fillId="18" borderId="41" xfId="0" applyFont="1" applyFill="1" applyBorder="1"/>
    <xf numFmtId="0" fontId="7" fillId="18" borderId="36" xfId="0" applyFont="1" applyFill="1" applyBorder="1"/>
    <xf numFmtId="0" fontId="7" fillId="18" borderId="42" xfId="0" applyFont="1" applyFill="1" applyBorder="1"/>
    <xf numFmtId="0" fontId="17" fillId="18" borderId="44" xfId="0" applyFont="1" applyFill="1" applyBorder="1"/>
    <xf numFmtId="0" fontId="17" fillId="18" borderId="45" xfId="0" applyFont="1" applyFill="1" applyBorder="1"/>
    <xf numFmtId="14" fontId="7" fillId="18" borderId="32" xfId="0" applyNumberFormat="1" applyFont="1" applyFill="1" applyBorder="1" applyAlignment="1">
      <alignment horizontal="left"/>
    </xf>
    <xf numFmtId="0" fontId="7" fillId="18" borderId="46" xfId="0" applyFont="1" applyFill="1" applyBorder="1"/>
    <xf numFmtId="0" fontId="7" fillId="18" borderId="38" xfId="0" applyFont="1" applyFill="1" applyBorder="1"/>
    <xf numFmtId="0" fontId="17" fillId="18" borderId="34" xfId="0" applyFont="1" applyFill="1" applyBorder="1"/>
    <xf numFmtId="0" fontId="7" fillId="18" borderId="16" xfId="0" applyFont="1" applyFill="1" applyBorder="1"/>
    <xf numFmtId="0" fontId="17" fillId="18" borderId="18" xfId="0" applyFont="1" applyFill="1" applyBorder="1"/>
    <xf numFmtId="0" fontId="17" fillId="18" borderId="17" xfId="0" applyFont="1" applyFill="1" applyBorder="1"/>
    <xf numFmtId="0" fontId="16" fillId="11" borderId="29" xfId="0" applyFont="1" applyFill="1" applyBorder="1" applyAlignment="1">
      <alignment horizontal="left"/>
    </xf>
    <xf numFmtId="0" fontId="14" fillId="0" borderId="30" xfId="0" applyFont="1" applyBorder="1" applyAlignment="1">
      <alignment horizontal="left"/>
    </xf>
    <xf numFmtId="0" fontId="14" fillId="0" borderId="31" xfId="0" applyFont="1" applyBorder="1" applyAlignment="1">
      <alignment horizontal="left"/>
    </xf>
    <xf numFmtId="166" fontId="29" fillId="11" borderId="29" xfId="0" applyNumberFormat="1" applyFont="1" applyFill="1" applyBorder="1" applyAlignment="1">
      <alignment horizontal="center"/>
    </xf>
    <xf numFmtId="0" fontId="30" fillId="11" borderId="31" xfId="0" applyFont="1" applyFill="1" applyBorder="1" applyAlignment="1"/>
    <xf numFmtId="164" fontId="7" fillId="10" borderId="10" xfId="0" applyNumberFormat="1" applyFont="1" applyFill="1" applyBorder="1" applyAlignment="1">
      <alignment horizontal="center"/>
    </xf>
    <xf numFmtId="164" fontId="17" fillId="10" borderId="10" xfId="0" applyNumberFormat="1" applyFont="1" applyFill="1" applyBorder="1" applyAlignment="1">
      <alignment horizontal="center"/>
    </xf>
    <xf numFmtId="164" fontId="17" fillId="10" borderId="12" xfId="0" applyNumberFormat="1" applyFont="1" applyFill="1" applyBorder="1" applyAlignment="1">
      <alignment horizontal="center"/>
    </xf>
    <xf numFmtId="2" fontId="7" fillId="10" borderId="19" xfId="0" applyNumberFormat="1" applyFont="1" applyFill="1" applyBorder="1" applyAlignment="1">
      <alignment horizontal="center"/>
    </xf>
    <xf numFmtId="2" fontId="17" fillId="10" borderId="19" xfId="0" applyNumberFormat="1" applyFont="1" applyFill="1" applyBorder="1" applyAlignment="1">
      <alignment horizontal="center"/>
    </xf>
    <xf numFmtId="164" fontId="7" fillId="10" borderId="19" xfId="0" applyNumberFormat="1" applyFont="1" applyFill="1" applyBorder="1" applyAlignment="1">
      <alignment horizontal="center"/>
    </xf>
    <xf numFmtId="164" fontId="17" fillId="10" borderId="47" xfId="0" applyNumberFormat="1" applyFont="1" applyFill="1" applyBorder="1" applyAlignment="1">
      <alignment horizontal="center"/>
    </xf>
    <xf numFmtId="2" fontId="36" fillId="10" borderId="53" xfId="0" applyNumberFormat="1" applyFont="1" applyFill="1" applyBorder="1" applyAlignment="1">
      <alignment horizontal="center"/>
    </xf>
    <xf numFmtId="0" fontId="41" fillId="10" borderId="28" xfId="0" applyFont="1" applyFill="1" applyBorder="1" applyAlignment="1">
      <alignment horizontal="center"/>
    </xf>
    <xf numFmtId="2" fontId="7" fillId="10" borderId="54" xfId="0" applyNumberFormat="1" applyFont="1" applyFill="1" applyBorder="1" applyAlignment="1">
      <alignment horizontal="center"/>
    </xf>
    <xf numFmtId="2" fontId="7" fillId="10" borderId="67" xfId="0" applyNumberFormat="1" applyFont="1" applyFill="1" applyBorder="1" applyAlignment="1">
      <alignment horizontal="center"/>
    </xf>
    <xf numFmtId="2" fontId="36" fillId="10" borderId="56" xfId="0" applyNumberFormat="1" applyFont="1" applyFill="1" applyBorder="1" applyAlignment="1">
      <alignment horizontal="center"/>
    </xf>
    <xf numFmtId="0" fontId="41" fillId="10" borderId="66" xfId="0" applyFont="1" applyFill="1" applyBorder="1" applyAlignment="1">
      <alignment horizontal="center"/>
    </xf>
    <xf numFmtId="0" fontId="5" fillId="11" borderId="5" xfId="0" applyFont="1" applyFill="1" applyBorder="1" applyAlignment="1">
      <alignment horizontal="center" vertical="center"/>
    </xf>
    <xf numFmtId="0" fontId="0" fillId="0" borderId="21" xfId="0" applyBorder="1" applyAlignment="1">
      <alignment horizontal="center" vertical="center"/>
    </xf>
    <xf numFmtId="0" fontId="42" fillId="10" borderId="63" xfId="0" applyFont="1" applyFill="1" applyBorder="1" applyAlignment="1">
      <alignment horizontal="center" vertical="center"/>
    </xf>
    <xf numFmtId="0" fontId="23" fillId="0" borderId="63" xfId="0" applyFont="1" applyBorder="1" applyAlignment="1">
      <alignment horizontal="center" vertical="center"/>
    </xf>
    <xf numFmtId="0" fontId="41" fillId="10" borderId="44" xfId="0" applyFont="1" applyFill="1" applyBorder="1" applyAlignment="1">
      <alignment horizontal="center"/>
    </xf>
    <xf numFmtId="2" fontId="36" fillId="10" borderId="48" xfId="0" applyNumberFormat="1" applyFont="1" applyFill="1" applyBorder="1" applyAlignment="1">
      <alignment horizontal="center"/>
    </xf>
    <xf numFmtId="0" fontId="41" fillId="10" borderId="55" xfId="0" applyFont="1" applyFill="1" applyBorder="1" applyAlignment="1">
      <alignment horizontal="center"/>
    </xf>
    <xf numFmtId="2" fontId="36" fillId="10" borderId="3" xfId="0" applyNumberFormat="1" applyFont="1" applyFill="1" applyBorder="1" applyAlignment="1">
      <alignment horizontal="center"/>
    </xf>
    <xf numFmtId="2" fontId="36" fillId="10" borderId="44" xfId="0" applyNumberFormat="1" applyFont="1" applyFill="1" applyBorder="1" applyAlignment="1">
      <alignment horizontal="center"/>
    </xf>
    <xf numFmtId="164" fontId="7" fillId="10" borderId="54" xfId="0" applyNumberFormat="1" applyFont="1" applyFill="1" applyBorder="1" applyAlignment="1">
      <alignment horizontal="center"/>
    </xf>
    <xf numFmtId="164" fontId="17" fillId="10" borderId="54" xfId="0" applyNumberFormat="1" applyFont="1" applyFill="1" applyBorder="1" applyAlignment="1">
      <alignment horizontal="center"/>
    </xf>
    <xf numFmtId="164" fontId="7" fillId="10" borderId="50" xfId="0" applyNumberFormat="1" applyFont="1" applyFill="1" applyBorder="1" applyAlignment="1">
      <alignment horizontal="center"/>
    </xf>
    <xf numFmtId="0" fontId="41" fillId="10" borderId="57" xfId="0" applyFont="1" applyFill="1" applyBorder="1" applyAlignment="1">
      <alignment horizontal="center"/>
    </xf>
    <xf numFmtId="2" fontId="32" fillId="3" borderId="37" xfId="0" applyNumberFormat="1" applyFont="1" applyFill="1" applyBorder="1" applyAlignment="1">
      <alignment horizontal="center"/>
    </xf>
    <xf numFmtId="0" fontId="0" fillId="0" borderId="59" xfId="0" applyBorder="1" applyAlignment="1">
      <alignment horizontal="center"/>
    </xf>
    <xf numFmtId="0" fontId="5" fillId="12" borderId="60" xfId="10" quotePrefix="1" applyNumberFormat="1" applyFont="1" applyFill="1" applyBorder="1" applyAlignment="1">
      <alignment horizontal="center"/>
    </xf>
    <xf numFmtId="0" fontId="0" fillId="0" borderId="61" xfId="0" applyBorder="1" applyAlignment="1">
      <alignment horizontal="center"/>
    </xf>
    <xf numFmtId="2" fontId="5" fillId="4" borderId="48" xfId="10" quotePrefix="1" applyNumberFormat="1" applyFont="1" applyFill="1" applyBorder="1" applyAlignment="1">
      <alignment horizontal="center"/>
    </xf>
    <xf numFmtId="0" fontId="0" fillId="0" borderId="15" xfId="0" applyBorder="1" applyAlignment="1">
      <alignment horizontal="center"/>
    </xf>
    <xf numFmtId="2" fontId="13" fillId="4" borderId="51" xfId="0" applyNumberFormat="1" applyFont="1" applyFill="1" applyBorder="1" applyAlignment="1">
      <alignment horizontal="center"/>
    </xf>
    <xf numFmtId="0" fontId="0" fillId="0" borderId="17" xfId="0" applyBorder="1" applyAlignment="1">
      <alignment horizontal="center"/>
    </xf>
    <xf numFmtId="2" fontId="5" fillId="3" borderId="48" xfId="10" quotePrefix="1" applyNumberFormat="1" applyFont="1" applyFill="1" applyBorder="1" applyAlignment="1">
      <alignment horizontal="center"/>
    </xf>
    <xf numFmtId="0" fontId="0" fillId="0" borderId="55" xfId="0" applyBorder="1" applyAlignment="1">
      <alignment horizontal="center"/>
    </xf>
    <xf numFmtId="2" fontId="13" fillId="3" borderId="51" xfId="0" applyNumberFormat="1" applyFont="1" applyFill="1" applyBorder="1" applyAlignment="1">
      <alignment horizontal="center"/>
    </xf>
    <xf numFmtId="0" fontId="0" fillId="0" borderId="58" xfId="0" applyBorder="1" applyAlignment="1">
      <alignment horizontal="center"/>
    </xf>
    <xf numFmtId="0" fontId="1" fillId="14" borderId="10" xfId="13" applyNumberFormat="1" applyFont="1" applyFill="1" applyBorder="1" applyAlignment="1">
      <alignment horizontal="center"/>
    </xf>
    <xf numFmtId="0" fontId="1" fillId="14" borderId="50" xfId="13" applyNumberFormat="1" applyFont="1" applyFill="1" applyBorder="1" applyAlignment="1">
      <alignment horizontal="center"/>
    </xf>
    <xf numFmtId="0" fontId="1" fillId="14" borderId="42" xfId="13" applyNumberFormat="1" applyFont="1" applyFill="1" applyBorder="1" applyAlignment="1">
      <alignment horizontal="center"/>
    </xf>
    <xf numFmtId="0" fontId="1" fillId="14" borderId="24" xfId="13" applyNumberFormat="1" applyFont="1" applyFill="1" applyBorder="1" applyAlignment="1">
      <alignment horizontal="center"/>
    </xf>
  </cellXfs>
  <cellStyles count="17">
    <cellStyle name="Followed Hyperlink" xfId="16" builtinId="9" hidden="1"/>
    <cellStyle name="Hyperlink 2" xfId="1"/>
    <cellStyle name="Normal" xfId="0" builtinId="0"/>
    <cellStyle name="Normal 2" xfId="2"/>
    <cellStyle name="Normal 2 2" xfId="14"/>
    <cellStyle name="Normal 3" xfId="3"/>
    <cellStyle name="Normal 4" xfId="4"/>
    <cellStyle name="Normal 5" xfId="5"/>
    <cellStyle name="Normal_2007-134 run 1" xfId="15"/>
    <cellStyle name="Normal_2011-199 Run 1 Williams" xfId="6"/>
    <cellStyle name="Normal_2011-199 Run 3 Newsome" xfId="7"/>
    <cellStyle name="Normal_2012-033 run 2 newsome" xfId="8"/>
    <cellStyle name="Normal_2012-033 Run 4 Newsome" xfId="9"/>
    <cellStyle name="Normal_EA MS run11" xfId="13"/>
    <cellStyle name="Normal_EA MS run11_1" xfId="10"/>
    <cellStyle name="Normal_EA MS run11_1 2" xfId="11"/>
    <cellStyle name="Normal_Info1" xfId="1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1"/>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1'!$D$129:$D$130</c:f>
              <c:numCache>
                <c:formatCode>0.000</c:formatCode>
                <c:ptCount val="2"/>
                <c:pt idx="0">
                  <c:v>-14.264875000000002</c:v>
                </c:pt>
                <c:pt idx="1">
                  <c:v>37.636499999999998</c:v>
                </c:pt>
              </c:numCache>
            </c:numRef>
          </c:xVal>
          <c:yVal>
            <c:numRef>
              <c:f>'Run 1'!$E$129:$E$130</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106857984"/>
        <c:axId val="106859520"/>
      </c:scatterChart>
      <c:valAx>
        <c:axId val="10685798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859520"/>
        <c:crossesAt val="-35"/>
        <c:crossBetween val="midCat"/>
      </c:valAx>
      <c:valAx>
        <c:axId val="1068595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85798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1'!$D$116:$D$117</c:f>
              <c:numCache>
                <c:formatCode>0.000</c:formatCode>
                <c:ptCount val="2"/>
                <c:pt idx="0">
                  <c:v>-4.1475</c:v>
                </c:pt>
                <c:pt idx="1">
                  <c:v>28.331250000000001</c:v>
                </c:pt>
              </c:numCache>
            </c:numRef>
          </c:xVal>
          <c:yVal>
            <c:numRef>
              <c:f>'Run 1'!$E$116:$E$117</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106884096"/>
        <c:axId val="106885888"/>
      </c:scatterChart>
      <c:valAx>
        <c:axId val="10688409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885888"/>
        <c:crossesAt val="-35"/>
        <c:crossBetween val="midCat"/>
      </c:valAx>
      <c:valAx>
        <c:axId val="1068858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88409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Drift C%</a:t>
            </a:r>
          </a:p>
        </c:rich>
      </c:tx>
      <c:overlay val="1"/>
    </c:title>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'Run 1'!$B$90:$B$97</c:f>
              <c:numCache>
                <c:formatCode>General</c:formatCode>
                <c:ptCount val="8"/>
                <c:pt idx="0">
                  <c:v>4</c:v>
                </c:pt>
                <c:pt idx="1">
                  <c:v>5</c:v>
                </c:pt>
                <c:pt idx="2">
                  <c:v>34</c:v>
                </c:pt>
                <c:pt idx="3">
                  <c:v>35</c:v>
                </c:pt>
                <c:pt idx="4">
                  <c:v>64</c:v>
                </c:pt>
                <c:pt idx="5">
                  <c:v>65</c:v>
                </c:pt>
                <c:pt idx="6">
                  <c:v>94</c:v>
                </c:pt>
                <c:pt idx="7">
                  <c:v>95</c:v>
                </c:pt>
              </c:numCache>
            </c:numRef>
          </c:xVal>
          <c:yVal>
            <c:numRef>
              <c:f>'Run 1'!$K$90:$K$97</c:f>
              <c:numCache>
                <c:formatCode>0.000</c:formatCode>
                <c:ptCount val="8"/>
                <c:pt idx="0">
                  <c:v>40.703049200000002</c:v>
                </c:pt>
                <c:pt idx="1">
                  <c:v>40.752160400000001</c:v>
                </c:pt>
                <c:pt idx="2">
                  <c:v>39.903129300000003</c:v>
                </c:pt>
                <c:pt idx="3">
                  <c:v>39.697204499999998</c:v>
                </c:pt>
                <c:pt idx="4">
                  <c:v>39.013360499999997</c:v>
                </c:pt>
                <c:pt idx="5">
                  <c:v>39.010852999999997</c:v>
                </c:pt>
                <c:pt idx="6">
                  <c:v>39.240611000000001</c:v>
                </c:pt>
                <c:pt idx="7">
                  <c:v>39.132342299999998</c:v>
                </c:pt>
              </c:numCache>
            </c:numRef>
          </c:yVal>
          <c:smooth val="0"/>
        </c:ser>
        <c:dLbls>
          <c:showLegendKey val="0"/>
          <c:showVal val="0"/>
          <c:showCatName val="0"/>
          <c:showSerName val="0"/>
          <c:showPercent val="0"/>
          <c:showBubbleSize val="0"/>
        </c:dLbls>
        <c:axId val="106713856"/>
        <c:axId val="106715392"/>
      </c:scatterChart>
      <c:valAx>
        <c:axId val="106713856"/>
        <c:scaling>
          <c:orientation val="minMax"/>
        </c:scaling>
        <c:delete val="0"/>
        <c:axPos val="b"/>
        <c:numFmt formatCode="General" sourceLinked="1"/>
        <c:majorTickMark val="out"/>
        <c:minorTickMark val="none"/>
        <c:tickLblPos val="nextTo"/>
        <c:crossAx val="106715392"/>
        <c:crosses val="autoZero"/>
        <c:crossBetween val="midCat"/>
      </c:valAx>
      <c:valAx>
        <c:axId val="106715392"/>
        <c:scaling>
          <c:orientation val="minMax"/>
        </c:scaling>
        <c:delete val="0"/>
        <c:axPos val="l"/>
        <c:majorGridlines/>
        <c:numFmt formatCode="0.000" sourceLinked="1"/>
        <c:majorTickMark val="out"/>
        <c:minorTickMark val="none"/>
        <c:tickLblPos val="nextTo"/>
        <c:crossAx val="10671385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21493397940642"/>
                  <c:y val="-0.12798919122451499"/>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2'!$D$56:$D$57</c:f>
              <c:numCache>
                <c:formatCode>0.000</c:formatCode>
                <c:ptCount val="2"/>
                <c:pt idx="0">
                  <c:v>-14.202250000000001</c:v>
                </c:pt>
                <c:pt idx="1">
                  <c:v>37.835500000000003</c:v>
                </c:pt>
              </c:numCache>
            </c:numRef>
          </c:xVal>
          <c:yVal>
            <c:numRef>
              <c:f>'Run 2'!$E$56:$E$57</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108022784"/>
        <c:axId val="108049152"/>
      </c:scatterChart>
      <c:valAx>
        <c:axId val="10802278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8049152"/>
        <c:crossesAt val="-35"/>
        <c:crossBetween val="midCat"/>
      </c:valAx>
      <c:valAx>
        <c:axId val="1080491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802278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2'!$D$43:$D$44</c:f>
              <c:numCache>
                <c:formatCode>0.000</c:formatCode>
                <c:ptCount val="2"/>
                <c:pt idx="0">
                  <c:v>-4.1124999999999998</c:v>
                </c:pt>
                <c:pt idx="1">
                  <c:v>28.446999999999999</c:v>
                </c:pt>
              </c:numCache>
            </c:numRef>
          </c:xVal>
          <c:yVal>
            <c:numRef>
              <c:f>'Run 2'!$E$43:$E$44</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107701376"/>
        <c:axId val="107702528"/>
      </c:scatterChart>
      <c:valAx>
        <c:axId val="10770137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702528"/>
        <c:crossesAt val="-35"/>
        <c:crossBetween val="midCat"/>
      </c:valAx>
      <c:valAx>
        <c:axId val="107702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70137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25400</xdr:colOff>
      <xdr:row>12</xdr:row>
      <xdr:rowOff>21581</xdr:rowOff>
    </xdr:to>
    <xdr:pic>
      <xdr:nvPicPr>
        <xdr:cNvPr id="61060"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1801475"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132</xdr:row>
      <xdr:rowOff>66675</xdr:rowOff>
    </xdr:from>
    <xdr:to>
      <xdr:col>10</xdr:col>
      <xdr:colOff>504825</xdr:colOff>
      <xdr:row>146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114</xdr:row>
      <xdr:rowOff>28575</xdr:rowOff>
    </xdr:from>
    <xdr:to>
      <xdr:col>10</xdr:col>
      <xdr:colOff>304800</xdr:colOff>
      <xdr:row>127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72</xdr:row>
      <xdr:rowOff>138112</xdr:rowOff>
    </xdr:from>
    <xdr:to>
      <xdr:col>23</xdr:col>
      <xdr:colOff>66675</xdr:colOff>
      <xdr:row>89</xdr:row>
      <xdr:rowOff>128587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59</xdr:row>
      <xdr:rowOff>66675</xdr:rowOff>
    </xdr:from>
    <xdr:to>
      <xdr:col>10</xdr:col>
      <xdr:colOff>504825</xdr:colOff>
      <xdr:row>73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41</xdr:row>
      <xdr:rowOff>28575</xdr:rowOff>
    </xdr:from>
    <xdr:to>
      <xdr:col>10</xdr:col>
      <xdr:colOff>304800</xdr:colOff>
      <xdr:row>54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4" name="TextBox 3"/>
        <xdr:cNvSpPr txBox="1"/>
      </xdr:nvSpPr>
      <xdr:spPr bwMode="auto">
        <a:xfrm>
          <a:off x="38100" y="66674"/>
          <a:ext cx="99250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200" b="1">
              <a:solidFill>
                <a:schemeClr val="tx1"/>
              </a:solidFill>
              <a:latin typeface="Times New Roman" pitchFamily="18" charset="0"/>
              <a:cs typeface="Times New Roman" pitchFamily="18" charset="0"/>
            </a:rPr>
            <a:t>●The Finnigan DeltaPlus XP is run in continuous flow mode and connected to either a</a:t>
          </a:r>
          <a:r>
            <a:rPr lang="en-US" sz="1200" b="1" baseline="0">
              <a:solidFill>
                <a:schemeClr val="tx1"/>
              </a:solidFill>
              <a:latin typeface="Times New Roman" pitchFamily="18" charset="0"/>
              <a:cs typeface="Times New Roman" pitchFamily="18" charset="0"/>
            </a:rPr>
            <a:t> Carlo Erba 1110 or </a:t>
          </a:r>
          <a:r>
            <a:rPr lang="en-US" sz="1200" b="1">
              <a:solidFill>
                <a:schemeClr val="tx1"/>
              </a:solidFill>
              <a:latin typeface="Times New Roman" pitchFamily="18" charset="0"/>
              <a:cs typeface="Times New Roman" pitchFamily="18" charset="0"/>
            </a:rPr>
            <a:t>a Costech 4010 elemental analyzer via a Finnigan ConFlo III interface.</a:t>
          </a: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assurance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9" name="TextBox 8"/>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7712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10540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acdon1/AppData/Local/Microsoft/Windows/Temporary%20Internet%20Files/Content.Outlook/LBDPYSIS/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sheetName val="Original"/>
      <sheetName val="Run 3"/>
    </sheetNames>
    <sheetDataSet>
      <sheetData sheetId="0"/>
      <sheetData sheetId="1">
        <row r="1">
          <cell r="A1" t="str">
            <v>Time Code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6B0300"/>
  </sheetPr>
  <dimension ref="A14:AA146"/>
  <sheetViews>
    <sheetView tabSelected="1" workbookViewId="0">
      <selection activeCell="B43" sqref="B43:B45"/>
    </sheetView>
  </sheetViews>
  <sheetFormatPr defaultColWidth="8.85546875" defaultRowHeight="15" x14ac:dyDescent="0.2"/>
  <cols>
    <col min="1" max="1" width="22.28515625" style="2" customWidth="1"/>
    <col min="2" max="2" width="23.42578125" style="2" customWidth="1"/>
    <col min="3" max="3" width="10.7109375" style="2" customWidth="1"/>
    <col min="4" max="4" width="10.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157"/>
      <c r="B15" s="157"/>
      <c r="C15" s="158"/>
      <c r="D15" s="158"/>
      <c r="E15" s="366" t="s">
        <v>84</v>
      </c>
      <c r="F15" s="367"/>
      <c r="G15" s="159"/>
      <c r="H15" s="160"/>
      <c r="I15" s="160"/>
      <c r="J15" s="160"/>
    </row>
    <row r="16" spans="1:10" ht="18" customHeight="1" thickBot="1" x14ac:dyDescent="0.35">
      <c r="A16" s="114"/>
      <c r="B16" s="114"/>
      <c r="C16" s="115"/>
      <c r="D16" s="115"/>
      <c r="E16" s="349" t="s">
        <v>1005</v>
      </c>
      <c r="F16" s="350"/>
      <c r="G16" s="116"/>
      <c r="H16" s="117"/>
      <c r="I16" s="117"/>
      <c r="J16" s="117"/>
    </row>
    <row r="17" spans="1:10" ht="18" customHeight="1" x14ac:dyDescent="0.25">
      <c r="A17" s="114"/>
      <c r="B17" s="115"/>
      <c r="C17" s="146" t="s">
        <v>20</v>
      </c>
      <c r="D17" s="114" t="s">
        <v>94</v>
      </c>
      <c r="E17" s="114"/>
      <c r="F17" s="118"/>
      <c r="G17" s="119"/>
      <c r="H17" s="116"/>
      <c r="I17" s="116"/>
      <c r="J17" s="116"/>
    </row>
    <row r="18" spans="1:10" ht="18" customHeight="1" x14ac:dyDescent="0.25">
      <c r="A18" s="114"/>
      <c r="B18" s="115"/>
      <c r="C18" s="146" t="s">
        <v>93</v>
      </c>
      <c r="D18" s="114" t="s">
        <v>1006</v>
      </c>
      <c r="E18" s="114"/>
      <c r="F18" s="118"/>
      <c r="G18" s="119"/>
      <c r="H18" s="116"/>
      <c r="I18" s="116"/>
      <c r="J18" s="116"/>
    </row>
    <row r="19" spans="1:10" ht="18" customHeight="1" x14ac:dyDescent="0.25">
      <c r="A19" s="114"/>
      <c r="B19" s="115"/>
      <c r="C19" s="146" t="s">
        <v>6</v>
      </c>
      <c r="D19" s="120" t="s">
        <v>95</v>
      </c>
      <c r="E19" s="114"/>
      <c r="F19" s="118"/>
      <c r="G19" s="119"/>
      <c r="H19" s="116"/>
      <c r="I19" s="116"/>
      <c r="J19" s="116"/>
    </row>
    <row r="20" spans="1:10" ht="18" customHeight="1" x14ac:dyDescent="0.25">
      <c r="A20" s="114"/>
      <c r="B20" s="115"/>
      <c r="C20" s="146" t="s">
        <v>19</v>
      </c>
      <c r="D20" s="121" t="s">
        <v>114</v>
      </c>
      <c r="E20" s="121"/>
      <c r="F20" s="122"/>
      <c r="G20" s="119"/>
      <c r="H20" s="116"/>
      <c r="I20" s="116"/>
      <c r="J20" s="116"/>
    </row>
    <row r="21" spans="1:10" ht="18" customHeight="1" x14ac:dyDescent="0.25">
      <c r="A21" s="114"/>
      <c r="B21" s="115"/>
      <c r="C21" s="146" t="s">
        <v>109</v>
      </c>
      <c r="D21" s="114" t="s">
        <v>1001</v>
      </c>
      <c r="E21" s="114"/>
      <c r="F21" s="115"/>
      <c r="G21" s="115"/>
      <c r="H21" s="115"/>
      <c r="I21" s="115"/>
      <c r="J21" s="135"/>
    </row>
    <row r="22" spans="1:10" ht="18" customHeight="1" x14ac:dyDescent="0.25">
      <c r="A22" s="114"/>
      <c r="B22" s="115"/>
      <c r="C22" s="146" t="s">
        <v>79</v>
      </c>
      <c r="D22" s="114" t="s">
        <v>1002</v>
      </c>
      <c r="E22" s="114"/>
      <c r="F22" s="115"/>
      <c r="G22" s="115"/>
      <c r="H22" s="115"/>
      <c r="I22" s="115"/>
      <c r="J22" s="135"/>
    </row>
    <row r="23" spans="1:10" ht="18" customHeight="1" x14ac:dyDescent="0.25">
      <c r="A23" s="114"/>
      <c r="B23" s="115"/>
      <c r="C23" s="146" t="s">
        <v>88</v>
      </c>
      <c r="D23" s="123" t="s">
        <v>1003</v>
      </c>
      <c r="E23" s="114"/>
      <c r="F23" s="115"/>
      <c r="G23" s="115"/>
      <c r="H23" s="115"/>
      <c r="I23" s="115"/>
      <c r="J23" s="135"/>
    </row>
    <row r="24" spans="1:10" ht="18" customHeight="1" x14ac:dyDescent="0.25">
      <c r="A24" s="114"/>
      <c r="B24" s="115"/>
      <c r="C24" s="146" t="s">
        <v>5</v>
      </c>
      <c r="D24" s="242">
        <v>41673</v>
      </c>
      <c r="E24" s="124"/>
      <c r="F24" s="115"/>
      <c r="G24" s="115"/>
      <c r="H24" s="115"/>
      <c r="I24" s="115"/>
      <c r="J24" s="135"/>
    </row>
    <row r="25" spans="1:10" ht="18" customHeight="1" x14ac:dyDescent="0.25">
      <c r="A25" s="114"/>
      <c r="B25" s="115"/>
      <c r="C25" s="146" t="s">
        <v>73</v>
      </c>
      <c r="D25" s="114">
        <v>83</v>
      </c>
      <c r="E25" s="124"/>
      <c r="F25" s="115"/>
      <c r="G25" s="115"/>
      <c r="H25" s="115"/>
      <c r="I25" s="115"/>
      <c r="J25" s="135"/>
    </row>
    <row r="26" spans="1:10" ht="18" customHeight="1" x14ac:dyDescent="0.25">
      <c r="A26" s="114"/>
      <c r="B26" s="115"/>
      <c r="C26" s="146" t="s">
        <v>74</v>
      </c>
      <c r="D26" s="114"/>
      <c r="E26" s="124"/>
      <c r="F26" s="115"/>
      <c r="G26" s="115"/>
      <c r="H26" s="115"/>
      <c r="I26" s="115"/>
      <c r="J26" s="135"/>
    </row>
    <row r="27" spans="1:10" ht="18" customHeight="1" x14ac:dyDescent="0.25">
      <c r="A27" s="114"/>
      <c r="B27" s="115"/>
      <c r="C27" s="146" t="s">
        <v>118</v>
      </c>
      <c r="D27" s="114" t="s">
        <v>120</v>
      </c>
      <c r="E27" s="115"/>
      <c r="F27" s="115"/>
      <c r="G27" s="115"/>
      <c r="H27" s="115"/>
      <c r="I27" s="115"/>
      <c r="J27" s="135"/>
    </row>
    <row r="28" spans="1:10" ht="18" customHeight="1" x14ac:dyDescent="0.25">
      <c r="A28" s="114"/>
      <c r="B28" s="115"/>
      <c r="C28" s="146" t="s">
        <v>117</v>
      </c>
      <c r="D28" s="114" t="s">
        <v>121</v>
      </c>
      <c r="E28" s="124"/>
      <c r="F28" s="115"/>
      <c r="G28" s="115"/>
      <c r="H28" s="115"/>
      <c r="I28" s="115"/>
      <c r="J28" s="135"/>
    </row>
    <row r="29" spans="1:10" ht="18" customHeight="1" thickBot="1" x14ac:dyDescent="0.3">
      <c r="A29" s="125"/>
      <c r="B29" s="115"/>
      <c r="C29" s="147" t="s">
        <v>116</v>
      </c>
      <c r="D29" s="114" t="s">
        <v>415</v>
      </c>
      <c r="E29" s="124"/>
      <c r="F29" s="115"/>
      <c r="G29" s="115"/>
      <c r="H29" s="115"/>
      <c r="I29" s="115"/>
      <c r="J29" s="156"/>
    </row>
    <row r="30" spans="1:10" ht="21" customHeight="1" thickBot="1" x14ac:dyDescent="0.35">
      <c r="A30" s="126" t="s">
        <v>72</v>
      </c>
      <c r="B30" s="127"/>
      <c r="C30" s="127"/>
      <c r="D30" s="127"/>
      <c r="E30" s="128"/>
      <c r="F30" s="126" t="s">
        <v>112</v>
      </c>
      <c r="G30" s="127"/>
      <c r="H30" s="127"/>
      <c r="I30" s="127"/>
      <c r="J30" s="128"/>
    </row>
    <row r="31" spans="1:10" ht="18" customHeight="1" x14ac:dyDescent="0.25">
      <c r="A31" s="129" t="s">
        <v>68</v>
      </c>
      <c r="B31" s="369" t="s">
        <v>29</v>
      </c>
      <c r="C31" s="370"/>
      <c r="D31" s="369" t="s">
        <v>29</v>
      </c>
      <c r="E31" s="371"/>
      <c r="F31" s="131" t="s">
        <v>70</v>
      </c>
      <c r="G31" s="151" t="s">
        <v>29</v>
      </c>
      <c r="H31" s="151" t="s">
        <v>31</v>
      </c>
      <c r="I31" s="151" t="s">
        <v>29</v>
      </c>
      <c r="J31" s="152" t="s">
        <v>31</v>
      </c>
    </row>
    <row r="32" spans="1:10" s="1" customFormat="1" ht="18" customHeight="1" x14ac:dyDescent="0.35">
      <c r="A32" s="130" t="s">
        <v>120</v>
      </c>
      <c r="B32" s="358" t="s">
        <v>85</v>
      </c>
      <c r="C32" s="359"/>
      <c r="D32" s="358" t="s">
        <v>86</v>
      </c>
      <c r="E32" s="372"/>
      <c r="F32" s="130" t="s">
        <v>415</v>
      </c>
      <c r="G32" s="153" t="s">
        <v>85</v>
      </c>
      <c r="H32" s="153" t="s">
        <v>87</v>
      </c>
      <c r="I32" s="153" t="s">
        <v>86</v>
      </c>
      <c r="J32" s="154" t="s">
        <v>86</v>
      </c>
    </row>
    <row r="33" spans="1:10" ht="18" customHeight="1" x14ac:dyDescent="0.25">
      <c r="A33" s="148" t="s">
        <v>1004</v>
      </c>
      <c r="B33" s="351">
        <f>'QAQC, calculations'!G17</f>
        <v>-28.28</v>
      </c>
      <c r="C33" s="352"/>
      <c r="D33" s="351">
        <f>'QAQC, calculations'!F17</f>
        <v>-4.62</v>
      </c>
      <c r="E33" s="375"/>
      <c r="F33" s="155" t="s">
        <v>1004</v>
      </c>
      <c r="G33" s="266">
        <f>'QAQC, calculations'!Y17</f>
        <v>-17.82</v>
      </c>
      <c r="H33" s="266">
        <f>'QAQC, calculations'!Y18</f>
        <v>-17.728171316666664</v>
      </c>
      <c r="I33" s="266">
        <f>'QAQC, calculations'!W17</f>
        <v>6.78</v>
      </c>
      <c r="J33" s="267">
        <f>'QAQC, calculations'!W18</f>
        <v>6.7746133666666672</v>
      </c>
    </row>
    <row r="34" spans="1:10" ht="18" customHeight="1" thickBot="1" x14ac:dyDescent="0.3">
      <c r="A34" s="149" t="s">
        <v>30</v>
      </c>
      <c r="B34" s="373">
        <f>'QAQC, calculations'!L18</f>
        <v>7.3220713275912799E-2</v>
      </c>
      <c r="C34" s="374"/>
      <c r="D34" s="360">
        <f>'QAQC, calculations'!K18</f>
        <v>4.73818116747921E-2</v>
      </c>
      <c r="E34" s="361"/>
      <c r="F34" s="155" t="s">
        <v>30</v>
      </c>
      <c r="G34" s="133"/>
      <c r="H34" s="133">
        <f>'QAQC, calculations'!Y19</f>
        <v>4.1209201158916638E-2</v>
      </c>
      <c r="I34" s="133"/>
      <c r="J34" s="267">
        <f>'QAQC, calculations'!W19</f>
        <v>4.9253383243596516E-2</v>
      </c>
    </row>
    <row r="35" spans="1:10" ht="18" customHeight="1" thickTop="1" x14ac:dyDescent="0.35">
      <c r="A35" s="129" t="s">
        <v>69</v>
      </c>
      <c r="B35" s="362" t="s">
        <v>29</v>
      </c>
      <c r="C35" s="376"/>
      <c r="D35" s="362" t="s">
        <v>65</v>
      </c>
      <c r="E35" s="363"/>
      <c r="F35" s="241" t="s">
        <v>107</v>
      </c>
      <c r="G35" s="315" t="s">
        <v>67</v>
      </c>
      <c r="H35" s="192">
        <f>G33-(2*0.15)</f>
        <v>-18.12</v>
      </c>
      <c r="I35" s="134" t="s">
        <v>66</v>
      </c>
      <c r="J35" s="193">
        <f>I33-(2*0.2)</f>
        <v>6.38</v>
      </c>
    </row>
    <row r="36" spans="1:10" ht="18" customHeight="1" thickBot="1" x14ac:dyDescent="0.4">
      <c r="A36" s="130" t="s">
        <v>121</v>
      </c>
      <c r="B36" s="358" t="s">
        <v>91</v>
      </c>
      <c r="C36" s="359"/>
      <c r="D36" s="358" t="s">
        <v>92</v>
      </c>
      <c r="E36" s="368"/>
      <c r="F36" s="319" t="s">
        <v>108</v>
      </c>
      <c r="G36" s="156" t="s">
        <v>96</v>
      </c>
      <c r="H36" s="208">
        <f>G33+(2*0.15)</f>
        <v>-17.52</v>
      </c>
      <c r="I36" s="261" t="s">
        <v>97</v>
      </c>
      <c r="J36" s="262">
        <f>I33+(2*0.2)</f>
        <v>7.1800000000000006</v>
      </c>
    </row>
    <row r="37" spans="1:10" ht="18" customHeight="1" x14ac:dyDescent="0.25">
      <c r="A37" s="148" t="s">
        <v>1004</v>
      </c>
      <c r="B37" s="351">
        <f>'QAQC, calculations'!N17</f>
        <v>24.36</v>
      </c>
      <c r="C37" s="352"/>
      <c r="D37" s="351">
        <f>'QAQC, calculations'!M17</f>
        <v>27.89</v>
      </c>
      <c r="E37" s="353"/>
      <c r="F37" s="364" t="s">
        <v>115</v>
      </c>
      <c r="G37" s="316" t="s">
        <v>29</v>
      </c>
      <c r="H37" s="317" t="s">
        <v>32</v>
      </c>
      <c r="I37" s="317" t="s">
        <v>29</v>
      </c>
      <c r="J37" s="318" t="s">
        <v>32</v>
      </c>
    </row>
    <row r="38" spans="1:10" ht="18" customHeight="1" thickBot="1" x14ac:dyDescent="0.3">
      <c r="A38" s="150" t="s">
        <v>30</v>
      </c>
      <c r="B38" s="354">
        <f>'QAQC, calculations'!E18</f>
        <v>6.4351680431720459E-2</v>
      </c>
      <c r="C38" s="355"/>
      <c r="D38" s="356">
        <f>'QAQC, calculations'!D18</f>
        <v>5.8322021207350194E-2</v>
      </c>
      <c r="E38" s="357"/>
      <c r="F38" s="365"/>
      <c r="G38" s="153" t="s">
        <v>26</v>
      </c>
      <c r="H38" s="153" t="s">
        <v>26</v>
      </c>
      <c r="I38" s="153" t="s">
        <v>27</v>
      </c>
      <c r="J38" s="154" t="s">
        <v>27</v>
      </c>
    </row>
    <row r="39" spans="1:10" ht="21" customHeight="1" x14ac:dyDescent="0.25">
      <c r="A39" s="211"/>
      <c r="B39" s="115"/>
      <c r="C39" s="212"/>
      <c r="D39" s="115"/>
      <c r="E39" s="213"/>
      <c r="F39" s="214" t="s">
        <v>1004</v>
      </c>
      <c r="G39" s="255">
        <f>'QAQC, calculations'!U17</f>
        <v>49.54</v>
      </c>
      <c r="H39" s="255">
        <f>'QAQC, calculations'!U18</f>
        <v>49.94515494661001</v>
      </c>
      <c r="I39" s="255">
        <f>'QAQC, calculations'!T17</f>
        <v>12.9</v>
      </c>
      <c r="J39" s="256">
        <f>'QAQC, calculations'!T18</f>
        <v>12.723126333333333</v>
      </c>
    </row>
    <row r="40" spans="1:10" ht="18" customHeight="1" x14ac:dyDescent="0.25">
      <c r="A40" s="211"/>
      <c r="B40" s="115"/>
      <c r="C40" s="212"/>
      <c r="D40" s="115"/>
      <c r="E40" s="213"/>
      <c r="F40" s="215" t="s">
        <v>30</v>
      </c>
      <c r="G40" s="255"/>
      <c r="H40" s="255">
        <f>'QAQC, calculations'!U19</f>
        <v>0.59565391440921578</v>
      </c>
      <c r="I40" s="255"/>
      <c r="J40" s="263">
        <f>'QAQC, calculations'!T19</f>
        <v>0.18609399350717354</v>
      </c>
    </row>
    <row r="41" spans="1:10" ht="18" customHeight="1" thickBot="1" x14ac:dyDescent="0.3">
      <c r="A41" s="207"/>
      <c r="B41" s="208"/>
      <c r="C41" s="209"/>
      <c r="D41" s="208"/>
      <c r="E41" s="210"/>
      <c r="F41" s="216" t="s">
        <v>33</v>
      </c>
      <c r="G41" s="257"/>
      <c r="H41" s="257">
        <f>'QAQC, calculations'!U21</f>
        <v>1.2396995861929789</v>
      </c>
      <c r="I41" s="257"/>
      <c r="J41" s="217">
        <f>'QAQC, calculations'!T21</f>
        <v>1.5630599483204146</v>
      </c>
    </row>
    <row r="42" spans="1:10" ht="18" customHeight="1" thickBot="1" x14ac:dyDescent="0.35">
      <c r="A42" s="346" t="s">
        <v>98</v>
      </c>
      <c r="B42" s="347"/>
      <c r="C42" s="347"/>
      <c r="D42" s="347"/>
      <c r="E42" s="348"/>
      <c r="F42" s="346" t="s">
        <v>78</v>
      </c>
      <c r="G42" s="347"/>
      <c r="H42" s="347"/>
      <c r="I42" s="347"/>
      <c r="J42" s="348"/>
    </row>
    <row r="43" spans="1:10" ht="18" customHeight="1" x14ac:dyDescent="0.25">
      <c r="A43" s="251" t="s">
        <v>81</v>
      </c>
      <c r="B43" s="320">
        <v>41725</v>
      </c>
      <c r="C43" s="200"/>
      <c r="D43" s="200"/>
      <c r="E43" s="201"/>
      <c r="F43" s="132" t="s">
        <v>75</v>
      </c>
      <c r="G43" s="332" t="s">
        <v>4</v>
      </c>
      <c r="H43" s="333"/>
      <c r="I43" s="333"/>
      <c r="J43" s="334"/>
    </row>
    <row r="44" spans="1:10" ht="18" customHeight="1" x14ac:dyDescent="0.25">
      <c r="A44" s="253" t="s">
        <v>82</v>
      </c>
      <c r="B44" s="321">
        <v>41725</v>
      </c>
      <c r="C44" s="202"/>
      <c r="D44" s="202"/>
      <c r="E44" s="203"/>
      <c r="F44" s="132" t="s">
        <v>76</v>
      </c>
      <c r="G44" s="335" t="s">
        <v>12</v>
      </c>
      <c r="H44" s="336"/>
      <c r="I44" s="337"/>
      <c r="J44" s="338"/>
    </row>
    <row r="45" spans="1:10" ht="18" customHeight="1" x14ac:dyDescent="0.25">
      <c r="A45" s="253" t="s">
        <v>83</v>
      </c>
      <c r="B45" s="322" t="s">
        <v>1009</v>
      </c>
      <c r="C45" s="202"/>
      <c r="D45" s="202"/>
      <c r="E45" s="203"/>
      <c r="F45" s="132" t="s">
        <v>77</v>
      </c>
      <c r="G45" s="339">
        <v>41725</v>
      </c>
      <c r="H45" s="337"/>
      <c r="I45" s="337"/>
      <c r="J45" s="338"/>
    </row>
    <row r="46" spans="1:10" ht="18" customHeight="1" x14ac:dyDescent="0.25">
      <c r="A46" s="132" t="s">
        <v>49</v>
      </c>
      <c r="B46" s="323"/>
      <c r="C46" s="205"/>
      <c r="D46" s="205"/>
      <c r="E46" s="206"/>
      <c r="F46" s="132" t="s">
        <v>49</v>
      </c>
      <c r="G46" s="340" t="s">
        <v>1008</v>
      </c>
      <c r="H46" s="341"/>
      <c r="I46" s="341"/>
      <c r="J46" s="342"/>
    </row>
    <row r="47" spans="1:10" ht="18" customHeight="1" thickBot="1" x14ac:dyDescent="0.3">
      <c r="A47" s="325"/>
      <c r="B47" s="145"/>
      <c r="C47" s="195"/>
      <c r="D47" s="195"/>
      <c r="E47" s="196"/>
      <c r="F47" s="194"/>
      <c r="G47" s="343"/>
      <c r="H47" s="344"/>
      <c r="I47" s="344"/>
      <c r="J47" s="345"/>
    </row>
    <row r="48" spans="1:10" ht="18" customHeight="1" x14ac:dyDescent="0.25">
      <c r="A48" s="327" t="s">
        <v>113</v>
      </c>
      <c r="B48" s="252"/>
      <c r="C48" s="197"/>
      <c r="D48" s="197"/>
      <c r="E48" s="197"/>
      <c r="F48" s="252"/>
      <c r="G48" s="204"/>
      <c r="H48" s="205"/>
      <c r="I48" s="205"/>
      <c r="J48" s="206"/>
    </row>
    <row r="49" spans="1:27" ht="18" customHeight="1" x14ac:dyDescent="0.25">
      <c r="A49" s="328"/>
      <c r="B49" s="254"/>
      <c r="C49" s="198"/>
      <c r="D49" s="198"/>
      <c r="E49" s="198"/>
      <c r="F49" s="254"/>
      <c r="G49" s="254"/>
      <c r="H49" s="198"/>
      <c r="I49" s="198"/>
      <c r="J49" s="199"/>
    </row>
    <row r="50" spans="1:27" ht="18" customHeight="1" x14ac:dyDescent="0.25">
      <c r="A50" s="328"/>
      <c r="B50" s="254"/>
      <c r="C50" s="198"/>
      <c r="D50" s="198"/>
      <c r="E50" s="198"/>
      <c r="F50" s="254"/>
      <c r="G50" s="254"/>
      <c r="H50" s="198"/>
      <c r="I50" s="198"/>
      <c r="J50" s="199"/>
    </row>
    <row r="51" spans="1:27" ht="18" customHeight="1" thickBot="1" x14ac:dyDescent="0.3">
      <c r="A51" s="329"/>
      <c r="B51" s="258"/>
      <c r="C51" s="259"/>
      <c r="D51" s="259"/>
      <c r="E51" s="259"/>
      <c r="F51" s="258"/>
      <c r="G51" s="258"/>
      <c r="H51" s="259"/>
      <c r="I51" s="259"/>
      <c r="J51" s="260"/>
    </row>
    <row r="52" spans="1:27" ht="18" customHeight="1" thickBot="1" x14ac:dyDescent="0.3">
      <c r="A52" s="326" t="s">
        <v>80</v>
      </c>
      <c r="B52" s="243"/>
      <c r="C52" s="243"/>
      <c r="D52" s="243"/>
      <c r="E52" s="244"/>
      <c r="F52" s="136"/>
      <c r="G52" s="137"/>
      <c r="H52" s="137"/>
      <c r="I52" s="137"/>
      <c r="J52" s="138"/>
    </row>
    <row r="53" spans="1:27" ht="18" customHeight="1" thickBot="1" x14ac:dyDescent="0.3">
      <c r="A53" s="161"/>
      <c r="B53" s="109"/>
      <c r="C53" s="109"/>
      <c r="D53" s="109"/>
      <c r="E53" s="109"/>
      <c r="F53" s="109"/>
      <c r="G53" s="109"/>
      <c r="H53" s="109"/>
      <c r="I53" s="109"/>
      <c r="J53" s="162"/>
    </row>
    <row r="54" spans="1:27" s="248" customFormat="1" ht="18" customHeight="1" thickBot="1" x14ac:dyDescent="0.35">
      <c r="A54" s="245" t="s">
        <v>71</v>
      </c>
      <c r="B54" s="246"/>
      <c r="C54" s="246"/>
      <c r="D54" s="246"/>
      <c r="E54" s="246"/>
      <c r="F54" s="246"/>
      <c r="G54" s="246"/>
      <c r="H54" s="246"/>
      <c r="I54" s="246"/>
      <c r="J54" s="247"/>
    </row>
    <row r="55" spans="1:27" ht="18" customHeight="1" x14ac:dyDescent="0.25">
      <c r="A55" s="95" t="s">
        <v>50</v>
      </c>
      <c r="B55" s="96" t="s">
        <v>56</v>
      </c>
      <c r="C55" s="97"/>
      <c r="D55" s="97"/>
      <c r="E55" s="97"/>
      <c r="F55" s="97"/>
      <c r="G55" s="97"/>
      <c r="H55" s="118"/>
      <c r="I55" s="118"/>
      <c r="J55" s="139"/>
      <c r="K55" s="92"/>
      <c r="L55" s="92"/>
      <c r="M55" s="92"/>
      <c r="N55" s="92"/>
      <c r="O55" s="92"/>
      <c r="P55" s="92"/>
      <c r="Q55" s="92"/>
      <c r="R55" s="92"/>
      <c r="S55" s="92"/>
      <c r="T55" s="92"/>
      <c r="U55" s="92"/>
      <c r="V55" s="92"/>
      <c r="W55" s="92"/>
      <c r="X55" s="92"/>
      <c r="Y55" s="92"/>
      <c r="Z55" s="92"/>
      <c r="AA55" s="92"/>
    </row>
    <row r="56" spans="1:27" ht="18" customHeight="1" x14ac:dyDescent="0.25">
      <c r="A56" s="98" t="s">
        <v>51</v>
      </c>
      <c r="B56" s="99" t="s">
        <v>1007</v>
      </c>
      <c r="C56" s="100"/>
      <c r="D56" s="100"/>
      <c r="E56" s="100"/>
      <c r="F56" s="100"/>
      <c r="G56" s="100"/>
      <c r="H56" s="118"/>
      <c r="I56" s="118"/>
      <c r="J56" s="139"/>
    </row>
    <row r="57" spans="1:27" ht="18" customHeight="1" x14ac:dyDescent="0.25">
      <c r="A57" s="110" t="s">
        <v>54</v>
      </c>
      <c r="B57" s="111" t="s">
        <v>55</v>
      </c>
      <c r="C57" s="112"/>
      <c r="D57" s="112"/>
      <c r="E57" s="112"/>
      <c r="F57" s="112"/>
      <c r="G57" s="112"/>
      <c r="H57" s="118"/>
      <c r="I57" s="118"/>
      <c r="J57" s="139"/>
    </row>
    <row r="58" spans="1:27" ht="18" customHeight="1" x14ac:dyDescent="0.25">
      <c r="A58" s="101" t="s">
        <v>57</v>
      </c>
      <c r="B58" s="102" t="s">
        <v>58</v>
      </c>
      <c r="C58" s="103"/>
      <c r="D58" s="103"/>
      <c r="E58" s="103"/>
      <c r="F58" s="103"/>
      <c r="G58" s="103"/>
      <c r="H58" s="118"/>
      <c r="I58" s="118"/>
      <c r="J58" s="139"/>
    </row>
    <row r="59" spans="1:27" ht="18" customHeight="1" thickBot="1" x14ac:dyDescent="0.3">
      <c r="A59" s="104" t="s">
        <v>59</v>
      </c>
      <c r="B59" s="105" t="s">
        <v>60</v>
      </c>
      <c r="C59" s="106"/>
      <c r="D59" s="106"/>
      <c r="E59" s="106"/>
      <c r="F59" s="106"/>
      <c r="G59" s="106"/>
      <c r="H59" s="140"/>
      <c r="I59" s="140"/>
      <c r="J59" s="141"/>
    </row>
    <row r="60" spans="1:27" ht="18" customHeight="1" thickBot="1" x14ac:dyDescent="0.3">
      <c r="A60" s="324"/>
      <c r="B60" s="107"/>
      <c r="C60" s="108"/>
      <c r="D60" s="108"/>
      <c r="E60" s="108"/>
      <c r="F60" s="108"/>
      <c r="G60" s="108"/>
      <c r="H60" s="108"/>
      <c r="I60" s="108"/>
      <c r="J60" s="324"/>
    </row>
    <row r="61" spans="1:27" s="248" customFormat="1" ht="21" customHeight="1" thickBot="1" x14ac:dyDescent="0.35">
      <c r="A61" s="126" t="s">
        <v>89</v>
      </c>
      <c r="B61" s="249" t="s">
        <v>90</v>
      </c>
      <c r="C61" s="249" t="s">
        <v>110</v>
      </c>
      <c r="D61" s="249" t="s">
        <v>111</v>
      </c>
      <c r="E61" s="249" t="s">
        <v>52</v>
      </c>
      <c r="F61" s="249" t="s">
        <v>53</v>
      </c>
      <c r="G61" s="249" t="s">
        <v>119</v>
      </c>
      <c r="H61" s="265" t="s">
        <v>48</v>
      </c>
      <c r="I61" s="249"/>
      <c r="J61" s="250"/>
    </row>
    <row r="62" spans="1:27" ht="18" customHeight="1" x14ac:dyDescent="0.25">
      <c r="A62" s="264" t="s">
        <v>291</v>
      </c>
      <c r="B62" s="142" t="s">
        <v>292</v>
      </c>
      <c r="C62" s="144">
        <v>13.754066399999999</v>
      </c>
      <c r="D62" s="144">
        <v>-30.065157499999998</v>
      </c>
      <c r="E62" s="143">
        <v>10.076914199999999</v>
      </c>
      <c r="F62" s="143">
        <v>50.533840583014893</v>
      </c>
      <c r="G62" s="144">
        <v>5.0148130251039449</v>
      </c>
      <c r="H62" s="118"/>
      <c r="I62" s="118"/>
      <c r="J62" s="139"/>
    </row>
    <row r="63" spans="1:27" ht="18" customHeight="1" x14ac:dyDescent="0.25">
      <c r="A63" s="264" t="s">
        <v>200</v>
      </c>
      <c r="B63" s="142" t="s">
        <v>201</v>
      </c>
      <c r="C63" s="144">
        <v>12.6661968</v>
      </c>
      <c r="D63" s="144">
        <v>-28.802354000000001</v>
      </c>
      <c r="E63" s="143">
        <v>10.601652700000001</v>
      </c>
      <c r="F63" s="143">
        <v>46.430927520184405</v>
      </c>
      <c r="G63" s="144">
        <v>4.3795933364412516</v>
      </c>
      <c r="H63" s="114"/>
      <c r="I63" s="118"/>
      <c r="J63" s="139"/>
    </row>
    <row r="64" spans="1:27" ht="18" customHeight="1" x14ac:dyDescent="0.25">
      <c r="A64" s="264" t="s">
        <v>288</v>
      </c>
      <c r="B64" s="142" t="s">
        <v>289</v>
      </c>
      <c r="C64" s="144">
        <v>12.6471816</v>
      </c>
      <c r="D64" s="144">
        <v>-30.3217754</v>
      </c>
      <c r="E64" s="143">
        <v>9.6791470999999998</v>
      </c>
      <c r="F64" s="143">
        <v>47.904256079137973</v>
      </c>
      <c r="G64" s="144">
        <v>4.9492228586068263</v>
      </c>
      <c r="H64" s="118"/>
      <c r="I64" s="118"/>
      <c r="J64" s="139"/>
    </row>
    <row r="65" spans="1:10" ht="18" customHeight="1" x14ac:dyDescent="0.25">
      <c r="A65" s="264" t="s">
        <v>197</v>
      </c>
      <c r="B65" s="142" t="s">
        <v>198</v>
      </c>
      <c r="C65" s="144">
        <v>14.6197584</v>
      </c>
      <c r="D65" s="144">
        <v>-31.0896005</v>
      </c>
      <c r="E65" s="143">
        <v>9.8088572000000003</v>
      </c>
      <c r="F65" s="143">
        <v>51.078883016307486</v>
      </c>
      <c r="G65" s="144">
        <v>5.2074244710492357</v>
      </c>
      <c r="H65" s="114"/>
      <c r="I65" s="118"/>
      <c r="J65" s="139"/>
    </row>
    <row r="66" spans="1:10" ht="18" customHeight="1" x14ac:dyDescent="0.25">
      <c r="A66" s="264" t="s">
        <v>294</v>
      </c>
      <c r="B66" s="142" t="s">
        <v>295</v>
      </c>
      <c r="C66" s="144">
        <v>13.144579199999999</v>
      </c>
      <c r="D66" s="144">
        <v>-30.555064399999999</v>
      </c>
      <c r="E66" s="143">
        <v>10.448555300000001</v>
      </c>
      <c r="F66" s="143">
        <v>50.086873486891804</v>
      </c>
      <c r="G66" s="144">
        <v>4.793664965996955</v>
      </c>
      <c r="H66" s="118"/>
      <c r="I66" s="118"/>
      <c r="J66" s="139"/>
    </row>
    <row r="67" spans="1:10" ht="18" customHeight="1" x14ac:dyDescent="0.25">
      <c r="A67" s="264" t="s">
        <v>203</v>
      </c>
      <c r="B67" s="142" t="s">
        <v>204</v>
      </c>
      <c r="C67" s="144">
        <v>12.917397599999999</v>
      </c>
      <c r="D67" s="144">
        <v>-30.189916399999998</v>
      </c>
      <c r="E67" s="143">
        <v>9.0853432999999999</v>
      </c>
      <c r="F67" s="143">
        <v>51.630959224061321</v>
      </c>
      <c r="G67" s="144">
        <v>5.6828847869800718</v>
      </c>
      <c r="H67" s="114"/>
      <c r="I67" s="118"/>
      <c r="J67" s="139"/>
    </row>
    <row r="68" spans="1:10" ht="18" customHeight="1" x14ac:dyDescent="0.25">
      <c r="A68" s="264" t="s">
        <v>297</v>
      </c>
      <c r="B68" s="142" t="s">
        <v>298</v>
      </c>
      <c r="C68" s="144">
        <v>13.3817688</v>
      </c>
      <c r="D68" s="144">
        <v>-28.8094541</v>
      </c>
      <c r="E68" s="143">
        <v>10.789442299999999</v>
      </c>
      <c r="F68" s="143">
        <v>48.65712299076872</v>
      </c>
      <c r="G68" s="144">
        <v>4.5096976875967654</v>
      </c>
      <c r="H68" s="118"/>
      <c r="I68" s="118"/>
      <c r="J68" s="139"/>
    </row>
    <row r="69" spans="1:10" ht="18" customHeight="1" x14ac:dyDescent="0.25">
      <c r="A69" s="264" t="s">
        <v>206</v>
      </c>
      <c r="B69" s="142" t="s">
        <v>207</v>
      </c>
      <c r="C69" s="144">
        <v>12.3219216</v>
      </c>
      <c r="D69" s="144">
        <v>-28.846983199999997</v>
      </c>
      <c r="E69" s="143">
        <v>10.785600799999999</v>
      </c>
      <c r="F69" s="143">
        <v>48.036589327938238</v>
      </c>
      <c r="G69" s="144">
        <v>4.4537703757715787</v>
      </c>
      <c r="H69" s="114"/>
      <c r="I69" s="118"/>
      <c r="J69" s="139"/>
    </row>
    <row r="70" spans="1:10" ht="18" customHeight="1" x14ac:dyDescent="0.25">
      <c r="A70" s="264" t="s">
        <v>212</v>
      </c>
      <c r="B70" s="142" t="s">
        <v>213</v>
      </c>
      <c r="C70" s="144"/>
      <c r="D70" s="144"/>
      <c r="E70" s="143"/>
      <c r="F70" s="143"/>
      <c r="G70" s="144"/>
      <c r="H70" s="312" t="s">
        <v>214</v>
      </c>
      <c r="I70" s="313"/>
      <c r="J70" s="314"/>
    </row>
    <row r="71" spans="1:10" ht="18" customHeight="1" x14ac:dyDescent="0.25">
      <c r="A71" s="264" t="s">
        <v>209</v>
      </c>
      <c r="B71" s="142" t="s">
        <v>210</v>
      </c>
      <c r="C71" s="144">
        <v>12.517077599999999</v>
      </c>
      <c r="D71" s="144">
        <v>-27.6957527</v>
      </c>
      <c r="E71" s="331">
        <v>8.7632481000000002</v>
      </c>
      <c r="F71" s="331">
        <v>34.344537455076654</v>
      </c>
      <c r="G71" s="144">
        <v>3.919156123752408</v>
      </c>
      <c r="H71" s="99" t="s">
        <v>1007</v>
      </c>
      <c r="I71" s="100"/>
      <c r="J71" s="330"/>
    </row>
    <row r="72" spans="1:10" ht="18" customHeight="1" x14ac:dyDescent="0.25">
      <c r="A72" s="264" t="s">
        <v>303</v>
      </c>
      <c r="B72" s="142" t="s">
        <v>304</v>
      </c>
      <c r="C72" s="144">
        <v>14.056308</v>
      </c>
      <c r="D72" s="144">
        <v>-27.9827996</v>
      </c>
      <c r="E72" s="143">
        <v>12.316093800000001</v>
      </c>
      <c r="F72" s="143">
        <v>47.827354398522559</v>
      </c>
      <c r="G72" s="144">
        <v>3.883321706962199</v>
      </c>
      <c r="H72" s="118"/>
      <c r="I72" s="118"/>
      <c r="J72" s="139"/>
    </row>
    <row r="73" spans="1:10" ht="18" customHeight="1" x14ac:dyDescent="0.25">
      <c r="A73" s="264" t="s">
        <v>300</v>
      </c>
      <c r="B73" s="142" t="s">
        <v>301</v>
      </c>
      <c r="C73" s="144">
        <v>13.2926976</v>
      </c>
      <c r="D73" s="144">
        <v>-27.765739400000001</v>
      </c>
      <c r="E73" s="143">
        <v>13.0559636</v>
      </c>
      <c r="F73" s="143">
        <v>47.132556194645638</v>
      </c>
      <c r="G73" s="144">
        <v>3.610040410548145</v>
      </c>
      <c r="H73" s="118"/>
      <c r="I73" s="118"/>
      <c r="J73" s="139"/>
    </row>
    <row r="74" spans="1:10" ht="18" customHeight="1" x14ac:dyDescent="0.25">
      <c r="A74" s="264" t="s">
        <v>306</v>
      </c>
      <c r="B74" s="142" t="s">
        <v>307</v>
      </c>
      <c r="C74" s="144">
        <v>12.925404</v>
      </c>
      <c r="D74" s="144">
        <v>-28.0091714</v>
      </c>
      <c r="E74" s="143">
        <v>11.654334499999999</v>
      </c>
      <c r="F74" s="143">
        <v>44.417531002399464</v>
      </c>
      <c r="G74" s="144">
        <v>3.8112455929937026</v>
      </c>
      <c r="H74" s="118"/>
      <c r="I74" s="118"/>
      <c r="J74" s="139"/>
    </row>
    <row r="75" spans="1:10" ht="18" customHeight="1" x14ac:dyDescent="0.25">
      <c r="A75" s="264" t="s">
        <v>219</v>
      </c>
      <c r="B75" s="142" t="s">
        <v>220</v>
      </c>
      <c r="C75" s="144">
        <v>12.984451200000001</v>
      </c>
      <c r="D75" s="144">
        <v>-29.634079999999997</v>
      </c>
      <c r="E75" s="143">
        <v>10.2231595</v>
      </c>
      <c r="F75" s="143">
        <v>50.677655666707395</v>
      </c>
      <c r="G75" s="144">
        <v>4.9571422285554085</v>
      </c>
      <c r="H75" s="118"/>
      <c r="I75" s="118"/>
      <c r="J75" s="139"/>
    </row>
    <row r="76" spans="1:10" ht="18" customHeight="1" x14ac:dyDescent="0.25">
      <c r="A76" s="264" t="s">
        <v>216</v>
      </c>
      <c r="B76" s="142" t="s">
        <v>217</v>
      </c>
      <c r="C76" s="144">
        <v>13.1726016</v>
      </c>
      <c r="D76" s="144">
        <v>-28.916969899999998</v>
      </c>
      <c r="E76" s="143">
        <v>11.0434441</v>
      </c>
      <c r="F76" s="143">
        <v>45.389177662830477</v>
      </c>
      <c r="G76" s="144">
        <v>4.110056360300721</v>
      </c>
      <c r="H76" s="114"/>
      <c r="I76" s="118"/>
      <c r="J76" s="139"/>
    </row>
    <row r="77" spans="1:10" ht="18" customHeight="1" x14ac:dyDescent="0.25">
      <c r="A77" s="264" t="s">
        <v>309</v>
      </c>
      <c r="B77" s="142" t="s">
        <v>310</v>
      </c>
      <c r="C77" s="144">
        <v>12.605148</v>
      </c>
      <c r="D77" s="144">
        <v>-27.591279800000002</v>
      </c>
      <c r="E77" s="143">
        <v>11.2718945</v>
      </c>
      <c r="F77" s="143">
        <v>42.493453506276381</v>
      </c>
      <c r="G77" s="144">
        <v>3.7698590513135461</v>
      </c>
      <c r="H77" s="118"/>
      <c r="I77" s="118"/>
      <c r="J77" s="139"/>
    </row>
    <row r="78" spans="1:10" ht="18" customHeight="1" x14ac:dyDescent="0.25">
      <c r="A78" s="264" t="s">
        <v>312</v>
      </c>
      <c r="B78" s="142" t="s">
        <v>313</v>
      </c>
      <c r="C78" s="144">
        <v>13.739054399999999</v>
      </c>
      <c r="D78" s="144">
        <v>-28.156244900000001</v>
      </c>
      <c r="E78" s="143">
        <v>12.5930917</v>
      </c>
      <c r="F78" s="143">
        <v>47.311164310153302</v>
      </c>
      <c r="G78" s="144">
        <v>3.75691414286718</v>
      </c>
      <c r="H78" s="118"/>
      <c r="I78" s="118"/>
      <c r="J78" s="139"/>
    </row>
    <row r="79" spans="1:10" ht="18" customHeight="1" x14ac:dyDescent="0.25">
      <c r="A79" s="264" t="s">
        <v>315</v>
      </c>
      <c r="B79" s="142" t="s">
        <v>316</v>
      </c>
      <c r="C79" s="144">
        <v>14.306507999999999</v>
      </c>
      <c r="D79" s="144">
        <v>-28.736424499999998</v>
      </c>
      <c r="E79" s="143">
        <v>12.340350600000001</v>
      </c>
      <c r="F79" s="143">
        <v>47.097971914030218</v>
      </c>
      <c r="G79" s="144">
        <v>3.8165829675884746</v>
      </c>
      <c r="H79" s="118"/>
      <c r="I79" s="118"/>
      <c r="J79" s="139"/>
    </row>
    <row r="80" spans="1:10" ht="18" customHeight="1" x14ac:dyDescent="0.25">
      <c r="A80" s="264" t="s">
        <v>225</v>
      </c>
      <c r="B80" s="142" t="s">
        <v>226</v>
      </c>
      <c r="C80" s="144">
        <v>13.3987824</v>
      </c>
      <c r="D80" s="144">
        <v>-28.956527600000001</v>
      </c>
      <c r="E80" s="143">
        <v>11.642087999999999</v>
      </c>
      <c r="F80" s="143">
        <v>47.704044674461237</v>
      </c>
      <c r="G80" s="144">
        <v>4.0975506004130224</v>
      </c>
      <c r="H80" s="118"/>
      <c r="I80" s="118"/>
      <c r="J80" s="139"/>
    </row>
    <row r="81" spans="1:10" ht="18" customHeight="1" x14ac:dyDescent="0.25">
      <c r="A81" s="264" t="s">
        <v>222</v>
      </c>
      <c r="B81" s="142" t="s">
        <v>223</v>
      </c>
      <c r="C81" s="144">
        <v>14.281488</v>
      </c>
      <c r="D81" s="144">
        <v>-28.744538900000002</v>
      </c>
      <c r="E81" s="143">
        <v>12.9558369</v>
      </c>
      <c r="F81" s="143">
        <v>47.141724870584312</v>
      </c>
      <c r="G81" s="144">
        <v>3.6386476021926697</v>
      </c>
      <c r="H81" s="118"/>
      <c r="I81" s="118"/>
      <c r="J81" s="139"/>
    </row>
    <row r="82" spans="1:10" ht="18" customHeight="1" x14ac:dyDescent="0.25">
      <c r="A82" s="264" t="s">
        <v>246</v>
      </c>
      <c r="B82" s="142" t="s">
        <v>247</v>
      </c>
      <c r="C82" s="144">
        <v>14.168397599999999</v>
      </c>
      <c r="D82" s="144">
        <v>-30.0377714</v>
      </c>
      <c r="E82" s="143">
        <v>11.243384499999999</v>
      </c>
      <c r="F82" s="143">
        <v>52.063647101599642</v>
      </c>
      <c r="G82" s="144">
        <v>4.6306027425816172</v>
      </c>
      <c r="H82" s="118"/>
      <c r="I82" s="118"/>
      <c r="J82" s="139"/>
    </row>
    <row r="83" spans="1:10" ht="18" customHeight="1" x14ac:dyDescent="0.25">
      <c r="A83" s="264" t="s">
        <v>336</v>
      </c>
      <c r="B83" s="142" t="s">
        <v>337</v>
      </c>
      <c r="C83" s="144">
        <v>14.303505599999999</v>
      </c>
      <c r="D83" s="144">
        <v>-28.983913699999999</v>
      </c>
      <c r="E83" s="143">
        <v>11.9985424</v>
      </c>
      <c r="F83" s="143">
        <v>46.95038804116863</v>
      </c>
      <c r="G83" s="144">
        <v>3.9130076367583309</v>
      </c>
      <c r="H83" s="118"/>
      <c r="I83" s="118"/>
      <c r="J83" s="139"/>
    </row>
    <row r="84" spans="1:10" ht="18" customHeight="1" x14ac:dyDescent="0.25">
      <c r="A84" s="264" t="s">
        <v>155</v>
      </c>
      <c r="B84" s="142" t="s">
        <v>156</v>
      </c>
      <c r="C84" s="144">
        <v>14.0873328</v>
      </c>
      <c r="D84" s="144">
        <v>-29.435277200000002</v>
      </c>
      <c r="E84" s="143">
        <v>10.818773200000001</v>
      </c>
      <c r="F84" s="143">
        <v>49.095826162030654</v>
      </c>
      <c r="G84" s="144">
        <v>4.5380215718017505</v>
      </c>
      <c r="H84" s="114"/>
      <c r="I84" s="118"/>
      <c r="J84" s="139"/>
    </row>
    <row r="85" spans="1:10" ht="18" customHeight="1" x14ac:dyDescent="0.25">
      <c r="A85" s="264" t="s">
        <v>249</v>
      </c>
      <c r="B85" s="142" t="s">
        <v>250</v>
      </c>
      <c r="C85" s="144">
        <v>14.2404552</v>
      </c>
      <c r="D85" s="144">
        <v>-28.82264</v>
      </c>
      <c r="E85" s="143">
        <v>12.1759764</v>
      </c>
      <c r="F85" s="143">
        <v>47.23568490547656</v>
      </c>
      <c r="G85" s="144">
        <v>3.8794165949169024</v>
      </c>
      <c r="H85" s="118"/>
      <c r="I85" s="118"/>
      <c r="J85" s="139"/>
    </row>
    <row r="86" spans="1:10" ht="18" customHeight="1" x14ac:dyDescent="0.25">
      <c r="A86" s="264" t="s">
        <v>158</v>
      </c>
      <c r="B86" s="142" t="s">
        <v>159</v>
      </c>
      <c r="C86" s="144">
        <v>13.6669968</v>
      </c>
      <c r="D86" s="144">
        <v>-28.408805600000001</v>
      </c>
      <c r="E86" s="143">
        <v>13.378066</v>
      </c>
      <c r="F86" s="143">
        <v>48.239648465907578</v>
      </c>
      <c r="G86" s="144">
        <v>3.6058761009182922</v>
      </c>
      <c r="H86" s="114"/>
      <c r="I86" s="118"/>
      <c r="J86" s="139"/>
    </row>
    <row r="87" spans="1:10" ht="18" customHeight="1" x14ac:dyDescent="0.25">
      <c r="A87" s="264" t="s">
        <v>339</v>
      </c>
      <c r="B87" s="142" t="s">
        <v>340</v>
      </c>
      <c r="C87" s="144">
        <v>14.3755632</v>
      </c>
      <c r="D87" s="144">
        <v>-29.150258899999997</v>
      </c>
      <c r="E87" s="143">
        <v>11.6949281</v>
      </c>
      <c r="F87" s="143">
        <v>49.056878045045551</v>
      </c>
      <c r="G87" s="144">
        <v>4.1947139499767898</v>
      </c>
      <c r="H87" s="118"/>
      <c r="I87" s="118"/>
      <c r="J87" s="139"/>
    </row>
    <row r="88" spans="1:10" ht="18" customHeight="1" x14ac:dyDescent="0.25">
      <c r="A88" s="264" t="s">
        <v>240</v>
      </c>
      <c r="B88" s="142" t="s">
        <v>241</v>
      </c>
      <c r="C88" s="144">
        <v>14.1794064</v>
      </c>
      <c r="D88" s="144">
        <v>-29.422091299999998</v>
      </c>
      <c r="E88" s="143">
        <v>10.521239</v>
      </c>
      <c r="F88" s="143">
        <v>49.565370493845819</v>
      </c>
      <c r="G88" s="144">
        <v>4.7109822801141403</v>
      </c>
      <c r="H88" s="118"/>
      <c r="I88" s="118"/>
      <c r="J88" s="139"/>
    </row>
    <row r="89" spans="1:10" ht="18" customHeight="1" x14ac:dyDescent="0.25">
      <c r="A89" s="264" t="s">
        <v>333</v>
      </c>
      <c r="B89" s="142" t="s">
        <v>334</v>
      </c>
      <c r="C89" s="144">
        <v>14.031287999999998</v>
      </c>
      <c r="D89" s="144">
        <v>-29.007242599999998</v>
      </c>
      <c r="E89" s="143">
        <v>11.315396</v>
      </c>
      <c r="F89" s="143">
        <v>47.951525337291713</v>
      </c>
      <c r="G89" s="144">
        <v>4.2377240122477122</v>
      </c>
      <c r="H89" s="118"/>
      <c r="I89" s="118"/>
      <c r="J89" s="139"/>
    </row>
    <row r="90" spans="1:10" ht="18" customHeight="1" x14ac:dyDescent="0.25">
      <c r="A90" s="264" t="s">
        <v>149</v>
      </c>
      <c r="B90" s="142" t="s">
        <v>150</v>
      </c>
      <c r="C90" s="144">
        <v>12.1307688</v>
      </c>
      <c r="D90" s="144">
        <v>-28.2434747</v>
      </c>
      <c r="E90" s="143">
        <v>11.669436299999999</v>
      </c>
      <c r="F90" s="143">
        <v>43.586655154276826</v>
      </c>
      <c r="G90" s="144">
        <v>3.7351123082335032</v>
      </c>
      <c r="H90" s="114"/>
      <c r="I90" s="118"/>
      <c r="J90" s="139"/>
    </row>
    <row r="91" spans="1:10" ht="18" customHeight="1" x14ac:dyDescent="0.25">
      <c r="A91" s="264" t="s">
        <v>243</v>
      </c>
      <c r="B91" s="142" t="s">
        <v>244</v>
      </c>
      <c r="C91" s="144">
        <v>14.0723208</v>
      </c>
      <c r="D91" s="144">
        <v>-29.517435499999998</v>
      </c>
      <c r="E91" s="143">
        <v>10.379696900000001</v>
      </c>
      <c r="F91" s="143">
        <v>49.36091919772273</v>
      </c>
      <c r="G91" s="144">
        <v>4.755526069140104</v>
      </c>
      <c r="H91" s="118"/>
      <c r="I91" s="118"/>
      <c r="J91" s="139"/>
    </row>
    <row r="92" spans="1:10" ht="18" customHeight="1" x14ac:dyDescent="0.25">
      <c r="A92" s="264" t="s">
        <v>152</v>
      </c>
      <c r="B92" s="142" t="s">
        <v>153</v>
      </c>
      <c r="C92" s="144">
        <v>14.268477599999999</v>
      </c>
      <c r="D92" s="144">
        <v>-28.761782</v>
      </c>
      <c r="E92" s="331">
        <v>9.3890171999999996</v>
      </c>
      <c r="F92" s="331">
        <v>34.216165458153746</v>
      </c>
      <c r="G92" s="144">
        <v>3.6442755114085581</v>
      </c>
      <c r="H92" s="99" t="s">
        <v>1007</v>
      </c>
      <c r="I92" s="100"/>
      <c r="J92" s="330"/>
    </row>
    <row r="93" spans="1:10" ht="18" customHeight="1" x14ac:dyDescent="0.25">
      <c r="A93" s="264" t="s">
        <v>330</v>
      </c>
      <c r="B93" s="142" t="s">
        <v>331</v>
      </c>
      <c r="C93" s="144">
        <v>13.925203199999999</v>
      </c>
      <c r="D93" s="144">
        <v>-28.362147799999999</v>
      </c>
      <c r="E93" s="143">
        <v>11.137650600000001</v>
      </c>
      <c r="F93" s="143">
        <v>44.5553533334148</v>
      </c>
      <c r="G93" s="144">
        <v>4.0004265651334761</v>
      </c>
      <c r="H93" s="118"/>
      <c r="I93" s="118"/>
      <c r="J93" s="139"/>
    </row>
    <row r="94" spans="1:10" ht="18" customHeight="1" x14ac:dyDescent="0.25">
      <c r="A94" s="264" t="s">
        <v>324</v>
      </c>
      <c r="B94" s="142" t="s">
        <v>325</v>
      </c>
      <c r="C94" s="144">
        <v>14.091336</v>
      </c>
      <c r="D94" s="144">
        <v>-28.374319400000001</v>
      </c>
      <c r="E94" s="143">
        <v>12.5815827</v>
      </c>
      <c r="F94" s="143">
        <v>46.884845825660967</v>
      </c>
      <c r="G94" s="144">
        <v>3.7264664504936222</v>
      </c>
      <c r="H94" s="118"/>
      <c r="I94" s="118"/>
      <c r="J94" s="139"/>
    </row>
    <row r="95" spans="1:10" ht="18" customHeight="1" x14ac:dyDescent="0.25">
      <c r="A95" s="264" t="s">
        <v>234</v>
      </c>
      <c r="B95" s="142" t="s">
        <v>235</v>
      </c>
      <c r="C95" s="144">
        <v>15.0471</v>
      </c>
      <c r="D95" s="144">
        <v>-28.576165100000001</v>
      </c>
      <c r="E95" s="143">
        <v>11.807643499999999</v>
      </c>
      <c r="F95" s="143">
        <v>45.726014386091983</v>
      </c>
      <c r="G95" s="144">
        <v>3.8725774864469771</v>
      </c>
      <c r="H95" s="118"/>
      <c r="I95" s="118"/>
      <c r="J95" s="139"/>
    </row>
    <row r="96" spans="1:10" ht="18" customHeight="1" x14ac:dyDescent="0.25">
      <c r="A96" s="264" t="s">
        <v>146</v>
      </c>
      <c r="B96" s="142" t="s">
        <v>147</v>
      </c>
      <c r="C96" s="144">
        <v>13.944218399999999</v>
      </c>
      <c r="D96" s="144">
        <v>-28.270860800000001</v>
      </c>
      <c r="E96" s="143">
        <v>13.0407765</v>
      </c>
      <c r="F96" s="143">
        <v>46.395399450399914</v>
      </c>
      <c r="G96" s="144">
        <v>3.5577175523558675</v>
      </c>
      <c r="H96" s="114"/>
      <c r="I96" s="118"/>
      <c r="J96" s="139"/>
    </row>
    <row r="97" spans="1:10" ht="18" customHeight="1" x14ac:dyDescent="0.25">
      <c r="A97" s="264" t="s">
        <v>327</v>
      </c>
      <c r="B97" s="142" t="s">
        <v>328</v>
      </c>
      <c r="C97" s="144">
        <v>13.817116800000001</v>
      </c>
      <c r="D97" s="144">
        <v>-29.183730799999999</v>
      </c>
      <c r="E97" s="143">
        <v>10.9389074</v>
      </c>
      <c r="F97" s="143">
        <v>50.979716129537884</v>
      </c>
      <c r="G97" s="144">
        <v>4.6604029328868704</v>
      </c>
      <c r="H97" s="118"/>
      <c r="I97" s="118"/>
      <c r="J97" s="139"/>
    </row>
    <row r="98" spans="1:10" ht="18" customHeight="1" x14ac:dyDescent="0.25">
      <c r="A98" s="264" t="s">
        <v>143</v>
      </c>
      <c r="B98" s="142" t="s">
        <v>144</v>
      </c>
      <c r="C98" s="144">
        <v>14.322520799999999</v>
      </c>
      <c r="D98" s="144">
        <v>-28.634994499999998</v>
      </c>
      <c r="E98" s="143">
        <v>11.735885700000001</v>
      </c>
      <c r="F98" s="143">
        <v>49.520801146522992</v>
      </c>
      <c r="G98" s="144">
        <v>4.2196049290530313</v>
      </c>
      <c r="H98" s="114"/>
      <c r="I98" s="118"/>
      <c r="J98" s="139"/>
    </row>
    <row r="99" spans="1:10" ht="18" customHeight="1" x14ac:dyDescent="0.25">
      <c r="A99" s="264" t="s">
        <v>237</v>
      </c>
      <c r="B99" s="142" t="s">
        <v>238</v>
      </c>
      <c r="C99" s="144">
        <v>14.9950584</v>
      </c>
      <c r="D99" s="144">
        <v>-28.163345</v>
      </c>
      <c r="E99" s="143">
        <v>12.300792400000001</v>
      </c>
      <c r="F99" s="143">
        <v>43.728955489968897</v>
      </c>
      <c r="G99" s="144">
        <v>3.554970612297212</v>
      </c>
      <c r="H99" s="118"/>
      <c r="I99" s="118"/>
      <c r="J99" s="139"/>
    </row>
    <row r="100" spans="1:10" ht="18" customHeight="1" x14ac:dyDescent="0.25">
      <c r="A100" s="264" t="s">
        <v>321</v>
      </c>
      <c r="B100" s="142" t="s">
        <v>322</v>
      </c>
      <c r="C100" s="144">
        <v>13.895179199999999</v>
      </c>
      <c r="D100" s="144">
        <v>-28.901755399999999</v>
      </c>
      <c r="E100" s="143">
        <v>9.7718392999999999</v>
      </c>
      <c r="F100" s="143">
        <v>42.244682221784046</v>
      </c>
      <c r="G100" s="144">
        <v>4.3231044765322784</v>
      </c>
      <c r="H100" s="118"/>
      <c r="I100" s="118"/>
      <c r="J100" s="139"/>
    </row>
    <row r="101" spans="1:10" ht="18" customHeight="1" x14ac:dyDescent="0.25">
      <c r="A101" s="264" t="s">
        <v>140</v>
      </c>
      <c r="B101" s="142" t="s">
        <v>141</v>
      </c>
      <c r="C101" s="144">
        <v>13.370759999999999</v>
      </c>
      <c r="D101" s="144">
        <v>-29.096501</v>
      </c>
      <c r="E101" s="143">
        <v>10.731979900000001</v>
      </c>
      <c r="F101" s="143">
        <v>50.218712742646083</v>
      </c>
      <c r="G101" s="144">
        <v>4.6793521056302092</v>
      </c>
      <c r="H101" s="114"/>
      <c r="I101" s="118"/>
      <c r="J101" s="139"/>
    </row>
    <row r="102" spans="1:10" ht="18" customHeight="1" x14ac:dyDescent="0.25">
      <c r="A102" s="264" t="s">
        <v>318</v>
      </c>
      <c r="B102" s="142" t="s">
        <v>319</v>
      </c>
      <c r="C102" s="144">
        <v>13.1085504</v>
      </c>
      <c r="D102" s="144">
        <v>-28.321575799999998</v>
      </c>
      <c r="E102" s="143">
        <v>11.922992199999999</v>
      </c>
      <c r="F102" s="143">
        <v>46.71316321790713</v>
      </c>
      <c r="G102" s="144">
        <v>3.9179060452549095</v>
      </c>
      <c r="H102" s="118"/>
      <c r="I102" s="118"/>
      <c r="J102" s="139"/>
    </row>
    <row r="103" spans="1:10" ht="18" customHeight="1" x14ac:dyDescent="0.25">
      <c r="A103" s="264" t="s">
        <v>228</v>
      </c>
      <c r="B103" s="142" t="s">
        <v>229</v>
      </c>
      <c r="C103" s="144">
        <v>13.1565888</v>
      </c>
      <c r="D103" s="144">
        <v>-29.087372299999998</v>
      </c>
      <c r="E103" s="143">
        <v>10.797337499999999</v>
      </c>
      <c r="F103" s="143">
        <v>47.142544778338149</v>
      </c>
      <c r="G103" s="144">
        <v>4.3661268139796645</v>
      </c>
      <c r="H103" s="118"/>
      <c r="I103" s="118"/>
      <c r="J103" s="139"/>
    </row>
    <row r="104" spans="1:10" ht="18" customHeight="1" x14ac:dyDescent="0.25">
      <c r="A104" s="264" t="s">
        <v>136</v>
      </c>
      <c r="B104" s="142" t="s">
        <v>137</v>
      </c>
      <c r="C104" s="144">
        <v>12.140776799999999</v>
      </c>
      <c r="D104" s="144">
        <v>-27.465506599999998</v>
      </c>
      <c r="E104" s="331">
        <v>4.2289744999999996</v>
      </c>
      <c r="F104" s="331">
        <v>15.603441138769163</v>
      </c>
      <c r="G104" s="144">
        <v>3.6896512709568632</v>
      </c>
      <c r="H104" s="99" t="s">
        <v>1007</v>
      </c>
      <c r="I104" s="100"/>
      <c r="J104" s="330"/>
    </row>
    <row r="105" spans="1:10" ht="18" customHeight="1" x14ac:dyDescent="0.25">
      <c r="A105" s="264" t="s">
        <v>231</v>
      </c>
      <c r="B105" s="142" t="s">
        <v>232</v>
      </c>
      <c r="C105" s="144">
        <v>13.533890399999999</v>
      </c>
      <c r="D105" s="144">
        <v>-27.9645422</v>
      </c>
      <c r="E105" s="143">
        <v>5.0306208999999997</v>
      </c>
      <c r="F105" s="143">
        <v>20.078790282215067</v>
      </c>
      <c r="G105" s="144">
        <v>3.9913145278379192</v>
      </c>
      <c r="H105" s="118"/>
      <c r="I105" s="118"/>
      <c r="J105" s="139"/>
    </row>
    <row r="106" spans="1:10" ht="18" customHeight="1" x14ac:dyDescent="0.25">
      <c r="A106" s="264" t="s">
        <v>164</v>
      </c>
      <c r="B106" s="142" t="s">
        <v>165</v>
      </c>
      <c r="C106" s="144">
        <v>12.886372799999998</v>
      </c>
      <c r="D106" s="144">
        <v>-30.020528299999999</v>
      </c>
      <c r="E106" s="143">
        <v>10.258926000000001</v>
      </c>
      <c r="F106" s="143">
        <v>50.779793373661413</v>
      </c>
      <c r="G106" s="144">
        <v>4.9498157383785992</v>
      </c>
      <c r="H106" s="114"/>
      <c r="I106" s="118"/>
      <c r="J106" s="139"/>
    </row>
    <row r="107" spans="1:10" ht="18" customHeight="1" x14ac:dyDescent="0.25">
      <c r="A107" s="264" t="s">
        <v>161</v>
      </c>
      <c r="B107" s="142" t="s">
        <v>162</v>
      </c>
      <c r="C107" s="144">
        <v>14.447620799999999</v>
      </c>
      <c r="D107" s="144">
        <v>-28.135958899999999</v>
      </c>
      <c r="E107" s="143">
        <v>11.7412893</v>
      </c>
      <c r="F107" s="143">
        <v>46.613083769784495</v>
      </c>
      <c r="G107" s="144">
        <v>3.9700140741600238</v>
      </c>
      <c r="H107" s="114"/>
      <c r="I107" s="118"/>
      <c r="J107" s="139"/>
    </row>
    <row r="108" spans="1:10" ht="18" customHeight="1" x14ac:dyDescent="0.25">
      <c r="A108" s="264" t="s">
        <v>345</v>
      </c>
      <c r="B108" s="142" t="s">
        <v>346</v>
      </c>
      <c r="C108" s="144">
        <v>14.285491200000001</v>
      </c>
      <c r="D108" s="144">
        <v>-29.230388599999998</v>
      </c>
      <c r="E108" s="143">
        <v>11.0957759</v>
      </c>
      <c r="F108" s="143">
        <v>48.766622152799378</v>
      </c>
      <c r="G108" s="144">
        <v>4.3950619219697273</v>
      </c>
      <c r="H108" s="118"/>
      <c r="I108" s="118"/>
      <c r="J108" s="139"/>
    </row>
    <row r="109" spans="1:10" ht="18" customHeight="1" x14ac:dyDescent="0.25">
      <c r="A109" s="264" t="s">
        <v>255</v>
      </c>
      <c r="B109" s="142" t="s">
        <v>256</v>
      </c>
      <c r="C109" s="144">
        <v>14.1784056</v>
      </c>
      <c r="D109" s="144">
        <v>-30.696052099999999</v>
      </c>
      <c r="E109" s="143">
        <v>10.4417176</v>
      </c>
      <c r="F109" s="143">
        <v>51.240889113230395</v>
      </c>
      <c r="G109" s="144">
        <v>4.9073237829406908</v>
      </c>
      <c r="H109" s="118"/>
      <c r="I109" s="118"/>
      <c r="J109" s="139"/>
    </row>
    <row r="110" spans="1:10" ht="18" customHeight="1" x14ac:dyDescent="0.25">
      <c r="A110" s="264" t="s">
        <v>252</v>
      </c>
      <c r="B110" s="142" t="s">
        <v>253</v>
      </c>
      <c r="C110" s="144">
        <v>13.1115528</v>
      </c>
      <c r="D110" s="144">
        <v>-28.967684900000002</v>
      </c>
      <c r="E110" s="143">
        <v>10.8033818</v>
      </c>
      <c r="F110" s="143">
        <v>47.122141009353477</v>
      </c>
      <c r="G110" s="144">
        <v>4.3617953971925232</v>
      </c>
      <c r="H110" s="118"/>
      <c r="I110" s="118"/>
      <c r="J110" s="139"/>
    </row>
    <row r="111" spans="1:10" ht="18" customHeight="1" x14ac:dyDescent="0.25">
      <c r="A111" s="264" t="s">
        <v>342</v>
      </c>
      <c r="B111" s="142" t="s">
        <v>343</v>
      </c>
      <c r="C111" s="144">
        <v>14.3195184</v>
      </c>
      <c r="D111" s="144">
        <v>-29.175616399999999</v>
      </c>
      <c r="E111" s="143">
        <v>12.1314343</v>
      </c>
      <c r="F111" s="143">
        <v>47.24764674892247</v>
      </c>
      <c r="G111" s="144">
        <v>3.8946463856233775</v>
      </c>
      <c r="H111" s="118"/>
      <c r="I111" s="118"/>
      <c r="J111" s="139"/>
    </row>
    <row r="112" spans="1:10" ht="18" customHeight="1" x14ac:dyDescent="0.25">
      <c r="A112" s="264" t="s">
        <v>258</v>
      </c>
      <c r="B112" s="142" t="s">
        <v>259</v>
      </c>
      <c r="C112" s="144">
        <v>13.445819999999999</v>
      </c>
      <c r="D112" s="144">
        <v>-28.739467399999999</v>
      </c>
      <c r="E112" s="143">
        <v>11.74569</v>
      </c>
      <c r="F112" s="143">
        <v>48.912751017107311</v>
      </c>
      <c r="G112" s="144">
        <v>4.1643148267242971</v>
      </c>
      <c r="H112" s="118"/>
      <c r="I112" s="118"/>
      <c r="J112" s="139"/>
    </row>
    <row r="113" spans="1:10" ht="18" customHeight="1" x14ac:dyDescent="0.25">
      <c r="A113" s="264" t="s">
        <v>167</v>
      </c>
      <c r="B113" s="142" t="s">
        <v>168</v>
      </c>
      <c r="C113" s="144">
        <v>12.8513448</v>
      </c>
      <c r="D113" s="144">
        <v>-30.604765099999998</v>
      </c>
      <c r="E113" s="143">
        <v>10.237997200000001</v>
      </c>
      <c r="F113" s="143">
        <v>47.170165477538319</v>
      </c>
      <c r="G113" s="144">
        <v>4.6073626077508907</v>
      </c>
      <c r="H113" s="114"/>
      <c r="I113" s="118"/>
      <c r="J113" s="139"/>
    </row>
    <row r="114" spans="1:10" ht="18" customHeight="1" x14ac:dyDescent="0.25">
      <c r="A114" s="264" t="s">
        <v>351</v>
      </c>
      <c r="B114" s="142" t="s">
        <v>352</v>
      </c>
      <c r="C114" s="144">
        <v>12.5451</v>
      </c>
      <c r="D114" s="144">
        <v>-28.175516600000002</v>
      </c>
      <c r="E114" s="143">
        <v>11.521830899999999</v>
      </c>
      <c r="F114" s="143">
        <v>45.909237360553213</v>
      </c>
      <c r="G114" s="144">
        <v>3.9845435815720238</v>
      </c>
      <c r="H114" s="118"/>
      <c r="I114" s="118"/>
      <c r="J114" s="139"/>
    </row>
    <row r="115" spans="1:10" ht="18" customHeight="1" x14ac:dyDescent="0.25">
      <c r="A115" s="264" t="s">
        <v>348</v>
      </c>
      <c r="B115" s="142" t="s">
        <v>349</v>
      </c>
      <c r="C115" s="144">
        <v>12.4570296</v>
      </c>
      <c r="D115" s="144">
        <v>-28.102487</v>
      </c>
      <c r="E115" s="143">
        <v>11.711301300000001</v>
      </c>
      <c r="F115" s="143">
        <v>44.710443256676292</v>
      </c>
      <c r="G115" s="144">
        <v>3.8177177848439685</v>
      </c>
      <c r="H115" s="118"/>
      <c r="I115" s="118"/>
      <c r="J115" s="139"/>
    </row>
    <row r="116" spans="1:10" ht="18" customHeight="1" x14ac:dyDescent="0.25">
      <c r="A116" s="264" t="s">
        <v>170</v>
      </c>
      <c r="B116" s="142" t="s">
        <v>171</v>
      </c>
      <c r="C116" s="144">
        <v>13.325723999999999</v>
      </c>
      <c r="D116" s="144">
        <v>-28.626880100000001</v>
      </c>
      <c r="E116" s="143">
        <v>10.6857925</v>
      </c>
      <c r="F116" s="143">
        <v>47.042064181415242</v>
      </c>
      <c r="G116" s="144">
        <v>4.4022999867735821</v>
      </c>
      <c r="H116" s="114"/>
      <c r="I116" s="118"/>
      <c r="J116" s="139"/>
    </row>
    <row r="117" spans="1:10" ht="18" customHeight="1" x14ac:dyDescent="0.25">
      <c r="A117" s="264" t="s">
        <v>261</v>
      </c>
      <c r="B117" s="142" t="s">
        <v>262</v>
      </c>
      <c r="C117" s="144">
        <v>12.611152800000001</v>
      </c>
      <c r="D117" s="144">
        <v>-27.980771000000001</v>
      </c>
      <c r="E117" s="331">
        <v>5.3468176999999999</v>
      </c>
      <c r="F117" s="331">
        <v>22.291773220984226</v>
      </c>
      <c r="G117" s="144">
        <v>4.1691664971080327</v>
      </c>
      <c r="H117" s="99" t="s">
        <v>1007</v>
      </c>
      <c r="I117" s="100"/>
      <c r="J117" s="330"/>
    </row>
    <row r="118" spans="1:10" ht="18" customHeight="1" x14ac:dyDescent="0.25">
      <c r="A118" s="264" t="s">
        <v>173</v>
      </c>
      <c r="B118" s="142" t="s">
        <v>174</v>
      </c>
      <c r="C118" s="144">
        <v>14.2374528</v>
      </c>
      <c r="D118" s="144">
        <v>-28.766853499999996</v>
      </c>
      <c r="E118" s="143">
        <v>11.994305000000001</v>
      </c>
      <c r="F118" s="143">
        <v>45.369903585292157</v>
      </c>
      <c r="G118" s="144">
        <v>3.7826204674045019</v>
      </c>
      <c r="H118" s="114"/>
      <c r="I118" s="118"/>
      <c r="J118" s="139"/>
    </row>
    <row r="119" spans="1:10" ht="18" customHeight="1" x14ac:dyDescent="0.25">
      <c r="A119" s="264" t="s">
        <v>267</v>
      </c>
      <c r="B119" s="142" t="s">
        <v>268</v>
      </c>
      <c r="C119" s="144">
        <v>13.7680776</v>
      </c>
      <c r="D119" s="144">
        <v>-28.538635999999997</v>
      </c>
      <c r="E119" s="143">
        <v>11.788751</v>
      </c>
      <c r="F119" s="143">
        <v>45.181876828738062</v>
      </c>
      <c r="G119" s="144">
        <v>3.8326262747205422</v>
      </c>
      <c r="H119" s="118"/>
      <c r="I119" s="118"/>
      <c r="J119" s="139"/>
    </row>
    <row r="120" spans="1:10" ht="18" customHeight="1" x14ac:dyDescent="0.25">
      <c r="A120" s="264" t="s">
        <v>426</v>
      </c>
      <c r="B120" s="142" t="s">
        <v>427</v>
      </c>
      <c r="C120" s="144">
        <v>14.247368899999998</v>
      </c>
      <c r="D120" s="144">
        <v>-28.865471200000002</v>
      </c>
      <c r="E120" s="143">
        <v>12.3001</v>
      </c>
      <c r="F120" s="143">
        <v>46.3065</v>
      </c>
      <c r="G120" s="144">
        <v>3.7647254900366662</v>
      </c>
      <c r="H120" s="118"/>
      <c r="I120" s="118"/>
      <c r="J120" s="139"/>
    </row>
    <row r="121" spans="1:10" ht="18" customHeight="1" x14ac:dyDescent="0.25">
      <c r="A121" s="264" t="s">
        <v>176</v>
      </c>
      <c r="B121" s="142" t="s">
        <v>177</v>
      </c>
      <c r="C121" s="144">
        <v>14.352544799999999</v>
      </c>
      <c r="D121" s="144">
        <v>-28.1237873</v>
      </c>
      <c r="E121" s="143">
        <v>10.808717700000001</v>
      </c>
      <c r="F121" s="143">
        <v>39.490087289169075</v>
      </c>
      <c r="G121" s="144">
        <v>3.653540446261176</v>
      </c>
      <c r="H121" s="114"/>
      <c r="I121" s="118"/>
      <c r="J121" s="139"/>
    </row>
    <row r="122" spans="1:10" ht="18" customHeight="1" x14ac:dyDescent="0.25">
      <c r="A122" s="264" t="s">
        <v>423</v>
      </c>
      <c r="B122" s="142" t="s">
        <v>424</v>
      </c>
      <c r="C122" s="144">
        <v>13.276023</v>
      </c>
      <c r="D122" s="144">
        <v>-29.123429200000004</v>
      </c>
      <c r="E122" s="143">
        <v>11.3477</v>
      </c>
      <c r="F122" s="143">
        <v>46.257800000000003</v>
      </c>
      <c r="G122" s="144">
        <v>4.0764031477744389</v>
      </c>
      <c r="H122" s="118"/>
      <c r="I122" s="118"/>
      <c r="J122" s="139"/>
    </row>
    <row r="123" spans="1:10" ht="18" customHeight="1" x14ac:dyDescent="0.25">
      <c r="A123" s="264" t="s">
        <v>264</v>
      </c>
      <c r="B123" s="142" t="s">
        <v>265</v>
      </c>
      <c r="C123" s="144">
        <v>14.3175168</v>
      </c>
      <c r="D123" s="144">
        <v>-28.5224072</v>
      </c>
      <c r="E123" s="143">
        <v>12.199261699999999</v>
      </c>
      <c r="F123" s="143">
        <v>45.555414624861143</v>
      </c>
      <c r="G123" s="144">
        <v>3.7342763640246481</v>
      </c>
      <c r="H123" s="118"/>
      <c r="I123" s="118"/>
      <c r="J123" s="139"/>
    </row>
    <row r="124" spans="1:10" ht="18" customHeight="1" x14ac:dyDescent="0.25">
      <c r="A124" s="264" t="s">
        <v>179</v>
      </c>
      <c r="B124" s="142" t="s">
        <v>180</v>
      </c>
      <c r="C124" s="144">
        <v>14.795899200000001</v>
      </c>
      <c r="D124" s="144">
        <v>-28.3682336</v>
      </c>
      <c r="E124" s="331">
        <v>6.7783702000000003</v>
      </c>
      <c r="F124" s="331">
        <v>25.357084393045991</v>
      </c>
      <c r="G124" s="144">
        <v>3.7408821951102627</v>
      </c>
      <c r="H124" s="99" t="s">
        <v>1007</v>
      </c>
      <c r="I124" s="100"/>
      <c r="J124" s="330"/>
    </row>
    <row r="125" spans="1:10" ht="18" customHeight="1" x14ac:dyDescent="0.25">
      <c r="A125" s="264" t="s">
        <v>270</v>
      </c>
      <c r="B125" s="142" t="s">
        <v>271</v>
      </c>
      <c r="C125" s="144">
        <v>14.454626399999999</v>
      </c>
      <c r="D125" s="144">
        <v>-28.106544199999998</v>
      </c>
      <c r="E125" s="143">
        <v>12.4503056</v>
      </c>
      <c r="F125" s="143">
        <v>45.903845532614973</v>
      </c>
      <c r="G125" s="144">
        <v>3.6869653651405128</v>
      </c>
      <c r="H125" s="118"/>
      <c r="I125" s="118"/>
      <c r="J125" s="139"/>
    </row>
    <row r="126" spans="1:10" ht="18" customHeight="1" x14ac:dyDescent="0.25">
      <c r="A126" s="264" t="s">
        <v>432</v>
      </c>
      <c r="B126" s="142" t="s">
        <v>433</v>
      </c>
      <c r="C126" s="144">
        <v>14.621731399999998</v>
      </c>
      <c r="D126" s="144">
        <v>-28.615606</v>
      </c>
      <c r="E126" s="143">
        <v>12.357900000000001</v>
      </c>
      <c r="F126" s="143">
        <v>45.546900000000001</v>
      </c>
      <c r="G126" s="144">
        <v>3.6856504745951981</v>
      </c>
      <c r="H126" s="118"/>
      <c r="I126" s="118"/>
      <c r="J126" s="139"/>
    </row>
    <row r="127" spans="1:10" ht="18" customHeight="1" x14ac:dyDescent="0.25">
      <c r="A127" s="264" t="s">
        <v>273</v>
      </c>
      <c r="B127" s="142" t="s">
        <v>274</v>
      </c>
      <c r="C127" s="144">
        <v>14.031287999999998</v>
      </c>
      <c r="D127" s="144">
        <v>-28.935227300000001</v>
      </c>
      <c r="E127" s="143">
        <v>12.088236999999999</v>
      </c>
      <c r="F127" s="143">
        <v>45.94770503649189</v>
      </c>
      <c r="G127" s="144">
        <v>3.8010261576185091</v>
      </c>
      <c r="H127" s="118"/>
      <c r="I127" s="118"/>
      <c r="J127" s="139"/>
    </row>
    <row r="128" spans="1:10" ht="18" customHeight="1" x14ac:dyDescent="0.25">
      <c r="A128" s="264" t="s">
        <v>429</v>
      </c>
      <c r="B128" s="142" t="s">
        <v>430</v>
      </c>
      <c r="C128" s="144">
        <v>14.993098999999999</v>
      </c>
      <c r="D128" s="144">
        <v>-28.294928800000001</v>
      </c>
      <c r="E128" s="143">
        <v>13.443300000000001</v>
      </c>
      <c r="F128" s="143">
        <v>49.036499999999997</v>
      </c>
      <c r="G128" s="144">
        <v>3.647653477940684</v>
      </c>
      <c r="H128" s="118"/>
      <c r="I128" s="118"/>
      <c r="J128" s="139"/>
    </row>
    <row r="129" spans="1:10" ht="18" customHeight="1" x14ac:dyDescent="0.25">
      <c r="A129" s="264" t="s">
        <v>182</v>
      </c>
      <c r="B129" s="142" t="s">
        <v>183</v>
      </c>
      <c r="C129" s="144">
        <v>14.332528799999999</v>
      </c>
      <c r="D129" s="144">
        <v>-28.6816523</v>
      </c>
      <c r="E129" s="143">
        <v>11.399255999999999</v>
      </c>
      <c r="F129" s="143">
        <v>48.072761096922903</v>
      </c>
      <c r="G129" s="144">
        <v>4.2171840949025885</v>
      </c>
      <c r="H129" s="114"/>
      <c r="I129" s="118"/>
      <c r="J129" s="139"/>
    </row>
    <row r="130" spans="1:10" ht="18" customHeight="1" x14ac:dyDescent="0.25">
      <c r="A130" s="264" t="s">
        <v>282</v>
      </c>
      <c r="B130" s="142" t="s">
        <v>283</v>
      </c>
      <c r="C130" s="144">
        <v>13.190615999999999</v>
      </c>
      <c r="D130" s="144">
        <v>-29.037671599999999</v>
      </c>
      <c r="E130" s="143">
        <v>11.903631900000001</v>
      </c>
      <c r="F130" s="143">
        <v>48.165429671384139</v>
      </c>
      <c r="G130" s="144">
        <v>4.0462801669282245</v>
      </c>
      <c r="H130" s="118"/>
      <c r="I130" s="118"/>
      <c r="J130" s="139"/>
    </row>
    <row r="131" spans="1:10" ht="18" customHeight="1" x14ac:dyDescent="0.25">
      <c r="A131" s="264" t="s">
        <v>194</v>
      </c>
      <c r="B131" s="142" t="s">
        <v>195</v>
      </c>
      <c r="C131" s="144">
        <v>13.796099999999999</v>
      </c>
      <c r="D131" s="144">
        <v>-28.8175685</v>
      </c>
      <c r="E131" s="143">
        <v>11.4948637</v>
      </c>
      <c r="F131" s="143">
        <v>45.90828091243057</v>
      </c>
      <c r="G131" s="144">
        <v>3.9938082008254323</v>
      </c>
      <c r="H131" s="114"/>
      <c r="I131" s="118"/>
      <c r="J131" s="139"/>
    </row>
    <row r="132" spans="1:10" ht="18" customHeight="1" x14ac:dyDescent="0.25">
      <c r="A132" s="264" t="s">
        <v>441</v>
      </c>
      <c r="B132" s="142" t="s">
        <v>442</v>
      </c>
      <c r="C132" s="144">
        <v>14.117589899999999</v>
      </c>
      <c r="D132" s="144">
        <v>-29.328784000000002</v>
      </c>
      <c r="E132" s="143">
        <v>12.1027</v>
      </c>
      <c r="F132" s="143">
        <v>51.5886</v>
      </c>
      <c r="G132" s="144">
        <v>4.2625695092830522</v>
      </c>
      <c r="H132" s="118"/>
      <c r="I132" s="118"/>
      <c r="J132" s="139"/>
    </row>
    <row r="133" spans="1:10" ht="18" customHeight="1" x14ac:dyDescent="0.25">
      <c r="A133" s="264" t="s">
        <v>191</v>
      </c>
      <c r="B133" s="142" t="s">
        <v>192</v>
      </c>
      <c r="C133" s="144">
        <v>12.703226399999998</v>
      </c>
      <c r="D133" s="144">
        <v>-27.622723100000002</v>
      </c>
      <c r="E133" s="143">
        <v>11.215149500000001</v>
      </c>
      <c r="F133" s="143">
        <v>40.768781908553656</v>
      </c>
      <c r="G133" s="144">
        <v>3.635152782274873</v>
      </c>
      <c r="H133" s="114"/>
      <c r="I133" s="118"/>
      <c r="J133" s="139"/>
    </row>
    <row r="134" spans="1:10" ht="18" customHeight="1" x14ac:dyDescent="0.25">
      <c r="A134" s="264" t="s">
        <v>453</v>
      </c>
      <c r="B134" s="142" t="s">
        <v>454</v>
      </c>
      <c r="C134" s="144">
        <v>12.625131399999999</v>
      </c>
      <c r="D134" s="144">
        <v>-27.378419200000003</v>
      </c>
      <c r="E134" s="143">
        <v>11.7614</v>
      </c>
      <c r="F134" s="143">
        <v>43.881900000000002</v>
      </c>
      <c r="G134" s="144">
        <v>3.731009913785774</v>
      </c>
      <c r="H134" s="118"/>
      <c r="I134" s="118"/>
      <c r="J134" s="139"/>
    </row>
    <row r="135" spans="1:10" ht="18" customHeight="1" x14ac:dyDescent="0.25">
      <c r="A135" s="264" t="s">
        <v>444</v>
      </c>
      <c r="B135" s="142" t="s">
        <v>445</v>
      </c>
      <c r="C135" s="144">
        <v>14.353188699999999</v>
      </c>
      <c r="D135" s="144">
        <v>-28.807810000000003</v>
      </c>
      <c r="E135" s="143">
        <v>12.8733</v>
      </c>
      <c r="F135" s="143">
        <v>46.984699999999997</v>
      </c>
      <c r="G135" s="144">
        <v>3.6497789999456236</v>
      </c>
      <c r="H135" s="118"/>
      <c r="I135" s="118"/>
      <c r="J135" s="139"/>
    </row>
    <row r="136" spans="1:10" ht="18" customHeight="1" x14ac:dyDescent="0.25">
      <c r="A136" s="264" t="s">
        <v>188</v>
      </c>
      <c r="B136" s="142" t="s">
        <v>189</v>
      </c>
      <c r="C136" s="144">
        <v>13.213634399999998</v>
      </c>
      <c r="D136" s="144">
        <v>-27.5760653</v>
      </c>
      <c r="E136" s="143">
        <v>11.3976925</v>
      </c>
      <c r="F136" s="143">
        <v>41.645821004676741</v>
      </c>
      <c r="G136" s="144">
        <v>3.6538817839379982</v>
      </c>
      <c r="H136" s="114"/>
      <c r="I136" s="118"/>
      <c r="J136" s="139"/>
    </row>
    <row r="137" spans="1:10" ht="18" customHeight="1" x14ac:dyDescent="0.25">
      <c r="A137" s="264" t="s">
        <v>438</v>
      </c>
      <c r="B137" s="142" t="s">
        <v>439</v>
      </c>
      <c r="C137" s="144">
        <v>13.540572499999998</v>
      </c>
      <c r="D137" s="144">
        <v>-29.370259600000004</v>
      </c>
      <c r="E137" s="143">
        <v>11.0238</v>
      </c>
      <c r="F137" s="143">
        <v>49.5289</v>
      </c>
      <c r="G137" s="144">
        <v>4.492906257370417</v>
      </c>
      <c r="H137" s="118"/>
      <c r="I137" s="118"/>
      <c r="J137" s="139"/>
    </row>
    <row r="138" spans="1:10" ht="18" customHeight="1" x14ac:dyDescent="0.25">
      <c r="A138" s="264" t="s">
        <v>185</v>
      </c>
      <c r="B138" s="142" t="s">
        <v>186</v>
      </c>
      <c r="C138" s="144">
        <v>12.711232799999999</v>
      </c>
      <c r="D138" s="144">
        <v>-28.157259199999999</v>
      </c>
      <c r="E138" s="143">
        <v>10.843223699999999</v>
      </c>
      <c r="F138" s="143">
        <v>43.890813600799824</v>
      </c>
      <c r="G138" s="144">
        <v>4.0477642825721496</v>
      </c>
      <c r="H138" s="114"/>
      <c r="I138" s="118"/>
      <c r="J138" s="139"/>
    </row>
    <row r="139" spans="1:10" ht="18" customHeight="1" x14ac:dyDescent="0.25">
      <c r="A139" s="264" t="s">
        <v>435</v>
      </c>
      <c r="B139" s="142" t="s">
        <v>436</v>
      </c>
      <c r="C139" s="144">
        <v>13.355886999999999</v>
      </c>
      <c r="D139" s="144">
        <v>-28.504330000000003</v>
      </c>
      <c r="E139" s="143">
        <v>10.845000000000001</v>
      </c>
      <c r="F139" s="143">
        <v>45.545000000000002</v>
      </c>
      <c r="G139" s="144">
        <v>4.1996311664361459</v>
      </c>
      <c r="H139" s="118"/>
      <c r="I139" s="118"/>
      <c r="J139" s="139"/>
    </row>
    <row r="140" spans="1:10" ht="18" customHeight="1" x14ac:dyDescent="0.25">
      <c r="A140" s="264" t="s">
        <v>276</v>
      </c>
      <c r="B140" s="142" t="s">
        <v>277</v>
      </c>
      <c r="C140" s="144">
        <v>12.229848</v>
      </c>
      <c r="D140" s="144">
        <v>-27.811382899999998</v>
      </c>
      <c r="E140" s="143">
        <v>11.317130799999999</v>
      </c>
      <c r="F140" s="143">
        <v>41.009010140368808</v>
      </c>
      <c r="G140" s="144">
        <v>3.6236225298702753</v>
      </c>
      <c r="H140" s="118"/>
      <c r="I140" s="118"/>
      <c r="J140" s="139"/>
    </row>
    <row r="141" spans="1:10" ht="18" customHeight="1" x14ac:dyDescent="0.25">
      <c r="A141" s="264" t="s">
        <v>279</v>
      </c>
      <c r="B141" s="142" t="s">
        <v>280</v>
      </c>
      <c r="C141" s="144">
        <v>12.7022256</v>
      </c>
      <c r="D141" s="144">
        <v>-30.1331156</v>
      </c>
      <c r="E141" s="143">
        <v>10.318062299999999</v>
      </c>
      <c r="F141" s="143">
        <v>47.657001744245726</v>
      </c>
      <c r="G141" s="144">
        <v>4.6187937578401446</v>
      </c>
      <c r="H141" s="118"/>
      <c r="I141" s="118"/>
      <c r="J141" s="139"/>
    </row>
    <row r="142" spans="1:10" ht="18" customHeight="1" x14ac:dyDescent="0.25">
      <c r="A142" s="264" t="s">
        <v>447</v>
      </c>
      <c r="B142" s="142" t="s">
        <v>448</v>
      </c>
      <c r="C142" s="144">
        <v>14.139552500000001</v>
      </c>
      <c r="D142" s="144">
        <v>-29.0566636</v>
      </c>
      <c r="E142" s="143">
        <v>12.628399999999999</v>
      </c>
      <c r="F142" s="143">
        <v>51.370100000000001</v>
      </c>
      <c r="G142" s="144">
        <v>4.0678233188685819</v>
      </c>
      <c r="H142" s="118"/>
      <c r="I142" s="118"/>
      <c r="J142" s="139"/>
    </row>
    <row r="143" spans="1:10" ht="18" customHeight="1" x14ac:dyDescent="0.25">
      <c r="A143" s="264" t="s">
        <v>450</v>
      </c>
      <c r="B143" s="142" t="s">
        <v>451</v>
      </c>
      <c r="C143" s="144">
        <v>13.224111399999998</v>
      </c>
      <c r="D143" s="144">
        <v>-28.9433644</v>
      </c>
      <c r="E143" s="143">
        <v>10.148999999999999</v>
      </c>
      <c r="F143" s="143">
        <v>49.0944</v>
      </c>
      <c r="G143" s="144">
        <v>4.8373632870233525</v>
      </c>
      <c r="H143" s="118"/>
      <c r="I143" s="118"/>
      <c r="J143" s="139"/>
    </row>
    <row r="144" spans="1:10" ht="18" customHeight="1" x14ac:dyDescent="0.25">
      <c r="A144" s="264" t="s">
        <v>285</v>
      </c>
      <c r="B144" s="142" t="s">
        <v>286</v>
      </c>
      <c r="C144" s="144">
        <v>12.635171999999999</v>
      </c>
      <c r="D144" s="144">
        <v>-29.441362999999999</v>
      </c>
      <c r="E144" s="143">
        <v>10.766658400000001</v>
      </c>
      <c r="F144" s="143">
        <v>46.325619175261053</v>
      </c>
      <c r="G144" s="144">
        <v>4.3026923911007566</v>
      </c>
      <c r="H144" s="118"/>
      <c r="I144" s="118"/>
      <c r="J144" s="139"/>
    </row>
    <row r="145" spans="1:10" ht="18" customHeight="1" x14ac:dyDescent="0.25">
      <c r="A145" s="264"/>
      <c r="B145" s="142"/>
      <c r="C145" s="144"/>
      <c r="D145" s="144"/>
      <c r="E145" s="143"/>
      <c r="F145" s="143"/>
      <c r="G145" s="144"/>
      <c r="H145" s="118"/>
      <c r="I145" s="118"/>
      <c r="J145" s="139"/>
    </row>
    <row r="146" spans="1:10" ht="15.75" x14ac:dyDescent="0.25">
      <c r="A146" s="93"/>
      <c r="B146" s="93"/>
      <c r="C146" s="93"/>
      <c r="D146" s="93"/>
      <c r="E146" s="93"/>
      <c r="F146" s="93"/>
      <c r="G146" s="93"/>
      <c r="H146" s="93"/>
      <c r="I146" s="93"/>
      <c r="J146" s="94"/>
    </row>
  </sheetData>
  <sortState ref="A62:J145">
    <sortCondition ref="B62:B145"/>
  </sortState>
  <mergeCells count="21">
    <mergeCell ref="E15:F15"/>
    <mergeCell ref="B36:C36"/>
    <mergeCell ref="D36:E36"/>
    <mergeCell ref="B31:C31"/>
    <mergeCell ref="D31:E31"/>
    <mergeCell ref="D32:E32"/>
    <mergeCell ref="B34:C34"/>
    <mergeCell ref="D33:E33"/>
    <mergeCell ref="B35:C35"/>
    <mergeCell ref="F42:J42"/>
    <mergeCell ref="E16:F16"/>
    <mergeCell ref="B37:C37"/>
    <mergeCell ref="D37:E37"/>
    <mergeCell ref="B38:C38"/>
    <mergeCell ref="D38:E38"/>
    <mergeCell ref="B32:C32"/>
    <mergeCell ref="D34:E34"/>
    <mergeCell ref="B33:C33"/>
    <mergeCell ref="D35:E35"/>
    <mergeCell ref="A42:E42"/>
    <mergeCell ref="F37:F38"/>
  </mergeCells>
  <pageMargins left="0.75" right="0.75" top="1" bottom="1" header="0.5" footer="0.5"/>
  <pageSetup scale="56"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249977111117893"/>
  </sheetPr>
  <dimension ref="B1:AS113"/>
  <sheetViews>
    <sheetView workbookViewId="0">
      <selection activeCell="C25" sqref="C25"/>
    </sheetView>
  </sheetViews>
  <sheetFormatPr defaultColWidth="11.42578125" defaultRowHeight="12.75" x14ac:dyDescent="0.2"/>
  <cols>
    <col min="2" max="2" width="5.140625" bestFit="1" customWidth="1"/>
    <col min="3" max="3" width="20.42578125" customWidth="1"/>
    <col min="4" max="7" width="11.28515625" style="64" customWidth="1"/>
    <col min="8" max="8" width="7.42578125" style="64" customWidth="1"/>
    <col min="9" max="9" width="5.140625" customWidth="1"/>
    <col min="10" max="10" width="19.140625" customWidth="1"/>
    <col min="11" max="11" width="11.28515625" customWidth="1"/>
    <col min="12" max="12" width="11.28515625" style="64" customWidth="1"/>
    <col min="13" max="13" width="10.28515625" style="64" customWidth="1"/>
    <col min="14" max="14" width="11.28515625" style="64" customWidth="1"/>
    <col min="15" max="15" width="10.7109375" style="64" bestFit="1" customWidth="1"/>
    <col min="16" max="16" width="5.140625" customWidth="1"/>
    <col min="17" max="17" width="24.7109375" customWidth="1"/>
    <col min="18" max="18" width="18.28515625" customWidth="1"/>
    <col min="19" max="19" width="14.7109375" customWidth="1"/>
    <col min="20" max="22" width="18.42578125" customWidth="1"/>
    <col min="23" max="23" width="16" customWidth="1"/>
    <col min="24" max="24" width="15.28515625" customWidth="1"/>
    <col min="25" max="25" width="14.85546875" customWidth="1"/>
    <col min="26" max="26" width="15.7109375" customWidth="1"/>
    <col min="27" max="27" width="14.42578125" customWidth="1"/>
    <col min="28" max="28" width="10.28515625" bestFit="1" customWidth="1"/>
    <col min="29" max="29" width="9" bestFit="1" customWidth="1"/>
    <col min="30" max="30" width="5.140625" bestFit="1" customWidth="1"/>
    <col min="31" max="31" width="6.42578125" customWidth="1"/>
    <col min="32" max="32" width="17.28515625" bestFit="1" customWidth="1"/>
    <col min="33" max="33" width="8.140625" bestFit="1" customWidth="1"/>
    <col min="34" max="34" width="8.7109375" bestFit="1" customWidth="1"/>
    <col min="35" max="35" width="13" customWidth="1"/>
    <col min="36" max="36" width="8.7109375" bestFit="1" customWidth="1"/>
    <col min="37" max="37" width="11.140625" customWidth="1"/>
    <col min="38" max="38" width="10.28515625" bestFit="1" customWidth="1"/>
    <col min="39" max="39" width="9" bestFit="1" customWidth="1"/>
    <col min="40" max="40" width="5.140625" bestFit="1" customWidth="1"/>
    <col min="41" max="41" width="9.7109375" bestFit="1" customWidth="1"/>
    <col min="42" max="42" width="9.42578125" bestFit="1" customWidth="1"/>
  </cols>
  <sheetData>
    <row r="1" spans="2:45" ht="13.5" thickBot="1" x14ac:dyDescent="0.25">
      <c r="Q1" s="49"/>
      <c r="R1" s="49"/>
      <c r="S1" s="49"/>
      <c r="T1" s="49"/>
      <c r="U1" s="49"/>
      <c r="V1" s="49"/>
      <c r="W1" s="49"/>
      <c r="X1" s="49"/>
      <c r="Y1" s="50"/>
      <c r="Z1" s="49"/>
      <c r="AA1" s="50"/>
      <c r="AB1" s="51"/>
      <c r="AC1" s="51"/>
      <c r="AD1" s="51"/>
      <c r="AE1" s="49"/>
      <c r="AF1" s="49"/>
      <c r="AG1" s="49"/>
      <c r="AH1" s="49"/>
      <c r="AI1" s="50"/>
      <c r="AJ1" s="49"/>
      <c r="AK1" s="50"/>
      <c r="AL1" s="51"/>
      <c r="AM1" s="51"/>
      <c r="AN1" s="51"/>
      <c r="AO1" s="51"/>
      <c r="AP1" s="51"/>
    </row>
    <row r="2" spans="2:45" ht="19.5" thickBot="1" x14ac:dyDescent="0.3">
      <c r="B2" s="3" t="s">
        <v>34</v>
      </c>
      <c r="C2" s="4" t="s">
        <v>28</v>
      </c>
      <c r="D2" s="5" t="s">
        <v>36</v>
      </c>
      <c r="E2" s="7" t="s">
        <v>37</v>
      </c>
      <c r="F2" s="6" t="s">
        <v>36</v>
      </c>
      <c r="G2" s="8" t="s">
        <v>38</v>
      </c>
      <c r="H2" s="25"/>
      <c r="I2" s="3" t="s">
        <v>34</v>
      </c>
      <c r="J2" s="4" t="s">
        <v>28</v>
      </c>
      <c r="K2" s="5" t="s">
        <v>36</v>
      </c>
      <c r="L2" s="7" t="s">
        <v>37</v>
      </c>
      <c r="M2" s="6" t="s">
        <v>36</v>
      </c>
      <c r="N2" s="8" t="s">
        <v>38</v>
      </c>
      <c r="O2" s="9"/>
      <c r="P2" s="10" t="s">
        <v>34</v>
      </c>
      <c r="Q2" s="11" t="s">
        <v>28</v>
      </c>
      <c r="R2" s="379" t="s">
        <v>105</v>
      </c>
      <c r="S2" s="380"/>
      <c r="T2" s="379" t="s">
        <v>101</v>
      </c>
      <c r="U2" s="380"/>
      <c r="V2" s="385" t="s">
        <v>36</v>
      </c>
      <c r="W2" s="386"/>
      <c r="X2" s="381" t="s">
        <v>38</v>
      </c>
      <c r="Y2" s="382"/>
      <c r="Z2" s="56"/>
      <c r="AA2" s="56"/>
      <c r="AB2" s="56"/>
      <c r="AC2" s="56"/>
      <c r="AD2" s="56"/>
      <c r="AE2" s="55"/>
      <c r="AF2" s="55"/>
      <c r="AG2" s="55"/>
      <c r="AH2" s="55"/>
      <c r="AI2" s="51"/>
      <c r="AJ2" s="56"/>
      <c r="AK2" s="56"/>
      <c r="AL2" s="56"/>
      <c r="AM2" s="56"/>
      <c r="AN2" s="56"/>
      <c r="AO2" s="57"/>
      <c r="AP2" s="57"/>
      <c r="AQ2" s="55"/>
      <c r="AR2" s="55"/>
      <c r="AS2" s="55"/>
    </row>
    <row r="3" spans="2:45" ht="16.5" thickBot="1" x14ac:dyDescent="0.3">
      <c r="B3" s="12"/>
      <c r="C3" s="13"/>
      <c r="D3" s="14" t="s">
        <v>31</v>
      </c>
      <c r="E3" s="16" t="s">
        <v>31</v>
      </c>
      <c r="F3" s="15" t="s">
        <v>35</v>
      </c>
      <c r="G3" s="17" t="s">
        <v>35</v>
      </c>
      <c r="H3" s="25"/>
      <c r="I3" s="12"/>
      <c r="J3" s="13"/>
      <c r="K3" s="14" t="s">
        <v>31</v>
      </c>
      <c r="L3" s="16" t="s">
        <v>31</v>
      </c>
      <c r="M3" s="15" t="s">
        <v>35</v>
      </c>
      <c r="N3" s="17" t="s">
        <v>35</v>
      </c>
      <c r="O3" s="9"/>
      <c r="P3" s="18"/>
      <c r="Q3" s="19"/>
      <c r="R3" s="218" t="s">
        <v>99</v>
      </c>
      <c r="S3" s="220" t="s">
        <v>100</v>
      </c>
      <c r="T3" s="222" t="s">
        <v>99</v>
      </c>
      <c r="U3" s="220" t="s">
        <v>100</v>
      </c>
      <c r="V3" s="387" t="s">
        <v>61</v>
      </c>
      <c r="W3" s="388"/>
      <c r="X3" s="383" t="s">
        <v>61</v>
      </c>
      <c r="Y3" s="384"/>
      <c r="Z3" s="52"/>
      <c r="AA3" s="52"/>
      <c r="AB3" s="52"/>
      <c r="AC3" s="52"/>
      <c r="AD3" s="52"/>
      <c r="AE3" s="53"/>
      <c r="AF3" s="53"/>
      <c r="AG3" s="54"/>
      <c r="AI3" s="58"/>
      <c r="AJ3" s="58"/>
      <c r="AK3" s="58"/>
      <c r="AM3" s="58"/>
      <c r="AO3" s="59"/>
      <c r="AP3" s="59"/>
      <c r="AQ3" s="60"/>
    </row>
    <row r="4" spans="2:45" ht="15.75" x14ac:dyDescent="0.25">
      <c r="B4" s="113" t="s">
        <v>39</v>
      </c>
      <c r="C4" s="65"/>
      <c r="D4" s="66"/>
      <c r="E4" s="68"/>
      <c r="F4" s="67"/>
      <c r="G4" s="69"/>
      <c r="H4" s="25"/>
      <c r="I4" s="113" t="s">
        <v>39</v>
      </c>
      <c r="J4" s="65"/>
      <c r="K4" s="66"/>
      <c r="L4" s="68"/>
      <c r="M4" s="67"/>
      <c r="N4" s="69"/>
      <c r="O4" s="20"/>
      <c r="P4" s="113" t="s">
        <v>40</v>
      </c>
      <c r="Q4" s="65"/>
      <c r="R4" s="219"/>
      <c r="S4" s="219"/>
      <c r="T4" s="219"/>
      <c r="U4" s="219"/>
      <c r="V4" s="377"/>
      <c r="W4" s="378"/>
      <c r="X4" s="191"/>
      <c r="Y4" s="36"/>
      <c r="Z4" s="52"/>
      <c r="AA4" s="52"/>
      <c r="AB4" s="52"/>
      <c r="AC4" s="52"/>
      <c r="AD4" s="52"/>
      <c r="AE4" s="53"/>
      <c r="AF4" s="53"/>
      <c r="AG4" s="54"/>
      <c r="AI4" s="58"/>
      <c r="AJ4" s="58"/>
      <c r="AK4" s="58"/>
      <c r="AM4" s="58"/>
      <c r="AO4" s="59"/>
      <c r="AP4" s="59"/>
      <c r="AQ4" s="60"/>
    </row>
    <row r="5" spans="2:45" ht="15.75" x14ac:dyDescent="0.25">
      <c r="B5" s="74">
        <v>4</v>
      </c>
      <c r="C5" s="22" t="s">
        <v>374</v>
      </c>
      <c r="D5" s="78">
        <v>-4.5885959999999999</v>
      </c>
      <c r="E5" s="78">
        <v>-28.134944599999997</v>
      </c>
      <c r="F5" s="24"/>
      <c r="G5" s="77"/>
      <c r="H5" s="25"/>
      <c r="I5" s="74">
        <v>6</v>
      </c>
      <c r="J5" s="22" t="s">
        <v>391</v>
      </c>
      <c r="K5" s="78">
        <v>27.810302399999998</v>
      </c>
      <c r="L5" s="78">
        <v>24.317551299999998</v>
      </c>
      <c r="M5" s="24"/>
      <c r="N5" s="23"/>
      <c r="O5" s="21"/>
      <c r="P5" s="75">
        <v>8</v>
      </c>
      <c r="Q5" s="22" t="s">
        <v>355</v>
      </c>
      <c r="R5" s="221">
        <f t="shared" ref="R5:R16" si="0">ABS(T5-$T$17)</f>
        <v>0.12173959999999973</v>
      </c>
      <c r="S5" s="221">
        <f t="shared" ref="S5:S16" si="1">ABS(U5-$U$17)</f>
        <v>0.61171393101533056</v>
      </c>
      <c r="T5" s="238">
        <v>13.0217396</v>
      </c>
      <c r="U5" s="236">
        <v>50.15171393101533</v>
      </c>
      <c r="V5" s="239"/>
      <c r="W5" s="240">
        <v>6.8315327999999997</v>
      </c>
      <c r="X5" s="237">
        <v>-17.697797600000001</v>
      </c>
      <c r="Y5" s="240"/>
      <c r="Z5" s="52"/>
      <c r="AA5" s="52"/>
      <c r="AB5" s="52"/>
      <c r="AC5" s="52"/>
      <c r="AD5" s="52"/>
      <c r="AE5" s="52"/>
      <c r="AF5" s="53"/>
      <c r="AG5" s="53"/>
      <c r="AH5" s="54"/>
      <c r="AJ5" s="58"/>
      <c r="AK5" s="58"/>
      <c r="AL5" s="58"/>
      <c r="AN5" s="58"/>
      <c r="AP5" s="59"/>
      <c r="AQ5" s="59"/>
      <c r="AR5" s="60"/>
    </row>
    <row r="6" spans="2:45" ht="15.75" x14ac:dyDescent="0.25">
      <c r="B6" s="74">
        <v>5</v>
      </c>
      <c r="C6" s="22" t="s">
        <v>377</v>
      </c>
      <c r="D6" s="78">
        <v>-4.5745847999999993</v>
      </c>
      <c r="E6" s="78">
        <v>-28.1958026</v>
      </c>
      <c r="F6" s="24"/>
      <c r="G6" s="77"/>
      <c r="H6" s="25"/>
      <c r="I6" s="74">
        <v>7</v>
      </c>
      <c r="J6" s="22" t="s">
        <v>394</v>
      </c>
      <c r="K6" s="78">
        <v>27.864345599999996</v>
      </c>
      <c r="L6" s="78">
        <v>24.4199956</v>
      </c>
      <c r="M6" s="24"/>
      <c r="N6" s="23"/>
      <c r="O6" s="21"/>
      <c r="P6" s="75">
        <v>9</v>
      </c>
      <c r="Q6" s="22" t="s">
        <v>358</v>
      </c>
      <c r="R6" s="221">
        <f t="shared" si="0"/>
        <v>2.6826800000000262E-2</v>
      </c>
      <c r="S6" s="221">
        <f t="shared" si="1"/>
        <v>0.28058273489224916</v>
      </c>
      <c r="T6" s="238">
        <v>12.926826800000001</v>
      </c>
      <c r="U6" s="236">
        <v>49.820582734892248</v>
      </c>
      <c r="V6" s="239"/>
      <c r="W6" s="240">
        <v>6.7044311999999993</v>
      </c>
      <c r="X6" s="237">
        <v>-17.756627000000002</v>
      </c>
      <c r="Y6" s="240"/>
      <c r="Z6" s="52"/>
      <c r="AA6" s="52"/>
      <c r="AB6" s="52"/>
      <c r="AC6" s="52"/>
      <c r="AD6" s="52"/>
      <c r="AE6" s="52"/>
      <c r="AF6" s="53"/>
      <c r="AG6" s="53"/>
      <c r="AH6" s="54"/>
      <c r="AJ6" s="58"/>
      <c r="AK6" s="58"/>
      <c r="AL6" s="58"/>
      <c r="AN6" s="58"/>
      <c r="AP6" s="59"/>
      <c r="AQ6" s="59"/>
      <c r="AR6" s="60"/>
    </row>
    <row r="7" spans="2:45" ht="15.75" x14ac:dyDescent="0.25">
      <c r="B7" s="74">
        <v>34</v>
      </c>
      <c r="C7" s="22" t="s">
        <v>379</v>
      </c>
      <c r="D7" s="78">
        <v>-4.5125351999999994</v>
      </c>
      <c r="E7" s="78">
        <v>-28.303318400000002</v>
      </c>
      <c r="F7" s="24"/>
      <c r="G7" s="77"/>
      <c r="H7" s="25"/>
      <c r="I7" s="74">
        <v>36</v>
      </c>
      <c r="J7" s="22" t="s">
        <v>396</v>
      </c>
      <c r="K7" s="78">
        <v>27.942408</v>
      </c>
      <c r="L7" s="78">
        <v>24.3297229</v>
      </c>
      <c r="M7" s="24"/>
      <c r="N7" s="23"/>
      <c r="O7" s="21"/>
      <c r="P7" s="75">
        <v>38</v>
      </c>
      <c r="Q7" s="22" t="s">
        <v>360</v>
      </c>
      <c r="R7" s="221">
        <f t="shared" si="0"/>
        <v>0.16792180000000023</v>
      </c>
      <c r="S7" s="221">
        <f t="shared" si="1"/>
        <v>9.7357552677181047E-2</v>
      </c>
      <c r="T7" s="238">
        <v>12.7320782</v>
      </c>
      <c r="U7" s="236">
        <v>49.442642447322818</v>
      </c>
      <c r="V7" s="239"/>
      <c r="W7" s="240">
        <v>6.8345351999999986</v>
      </c>
      <c r="X7" s="237">
        <v>-17.673454400000001</v>
      </c>
      <c r="Y7" s="240"/>
      <c r="Z7" s="52"/>
      <c r="AA7" s="52"/>
      <c r="AB7" s="52"/>
      <c r="AC7" s="52"/>
      <c r="AD7" s="52"/>
      <c r="AE7" s="52"/>
      <c r="AF7" s="53"/>
      <c r="AG7" s="53"/>
      <c r="AH7" s="54"/>
      <c r="AJ7" s="58"/>
      <c r="AK7" s="58"/>
      <c r="AL7" s="58"/>
      <c r="AN7" s="58"/>
      <c r="AP7" s="59"/>
      <c r="AQ7" s="59"/>
      <c r="AR7" s="60"/>
    </row>
    <row r="8" spans="2:45" ht="15.75" x14ac:dyDescent="0.25">
      <c r="B8" s="74">
        <v>35</v>
      </c>
      <c r="C8" s="22" t="s">
        <v>381</v>
      </c>
      <c r="D8" s="78">
        <v>-4.6076112</v>
      </c>
      <c r="E8" s="78">
        <v>-28.295203999999998</v>
      </c>
      <c r="F8" s="24"/>
      <c r="G8" s="77"/>
      <c r="H8" s="25"/>
      <c r="I8" s="74">
        <v>37</v>
      </c>
      <c r="J8" s="22" t="s">
        <v>398</v>
      </c>
      <c r="K8" s="78">
        <v>27.935402399999997</v>
      </c>
      <c r="L8" s="78">
        <v>24.388552300000001</v>
      </c>
      <c r="M8" s="24"/>
      <c r="N8" s="23"/>
      <c r="O8" s="21"/>
      <c r="P8" s="75">
        <v>39</v>
      </c>
      <c r="Q8" s="22" t="s">
        <v>362</v>
      </c>
      <c r="R8" s="221">
        <f t="shared" si="0"/>
        <v>0.15029119999999985</v>
      </c>
      <c r="S8" s="221">
        <f t="shared" si="1"/>
        <v>0.14266084880026852</v>
      </c>
      <c r="T8" s="238">
        <v>12.749708800000001</v>
      </c>
      <c r="U8" s="236">
        <v>49.397339151199731</v>
      </c>
      <c r="V8" s="239"/>
      <c r="W8" s="240">
        <v>6.829531199999999</v>
      </c>
      <c r="X8" s="237">
        <v>-17.743441099999998</v>
      </c>
      <c r="Y8" s="240"/>
      <c r="Z8" s="52"/>
      <c r="AA8" s="52"/>
      <c r="AB8" s="52"/>
      <c r="AC8" s="52"/>
      <c r="AD8" s="52"/>
      <c r="AE8" s="52"/>
      <c r="AF8" s="53"/>
      <c r="AG8" s="53"/>
      <c r="AH8" s="54"/>
      <c r="AJ8" s="58"/>
      <c r="AK8" s="58"/>
      <c r="AL8" s="58"/>
      <c r="AN8" s="58"/>
      <c r="AP8" s="59"/>
      <c r="AQ8" s="59"/>
      <c r="AR8" s="60"/>
    </row>
    <row r="9" spans="2:45" ht="15.75" x14ac:dyDescent="0.25">
      <c r="B9" s="74">
        <v>64</v>
      </c>
      <c r="C9" s="22" t="s">
        <v>383</v>
      </c>
      <c r="D9" s="78">
        <v>-4.5815904000000005</v>
      </c>
      <c r="E9" s="78">
        <v>-28.310418499999997</v>
      </c>
      <c r="F9" s="24"/>
      <c r="G9" s="77"/>
      <c r="H9" s="25"/>
      <c r="I9" s="74">
        <v>66</v>
      </c>
      <c r="J9" s="22" t="s">
        <v>400</v>
      </c>
      <c r="K9" s="78">
        <v>27.918388799999999</v>
      </c>
      <c r="L9" s="78">
        <v>24.413909799999999</v>
      </c>
      <c r="M9" s="24"/>
      <c r="N9" s="23"/>
      <c r="O9" s="21"/>
      <c r="P9" s="75">
        <v>68</v>
      </c>
      <c r="Q9" s="22" t="s">
        <v>364</v>
      </c>
      <c r="R9" s="221">
        <f t="shared" si="0"/>
        <v>0.46906300000000023</v>
      </c>
      <c r="S9" s="221">
        <f t="shared" si="1"/>
        <v>0.5551607363696931</v>
      </c>
      <c r="T9" s="238">
        <v>12.430937</v>
      </c>
      <c r="U9" s="236">
        <v>48.984839263630306</v>
      </c>
      <c r="V9" s="239"/>
      <c r="W9" s="240">
        <v>6.7764887999999992</v>
      </c>
      <c r="X9" s="237">
        <v>-17.711997799999999</v>
      </c>
      <c r="Y9" s="240"/>
      <c r="Z9" s="52"/>
      <c r="AA9" s="52"/>
      <c r="AB9" s="52"/>
      <c r="AC9" s="52"/>
      <c r="AD9" s="52"/>
      <c r="AE9" s="52"/>
      <c r="AF9" s="53"/>
      <c r="AG9" s="53"/>
      <c r="AH9" s="54"/>
      <c r="AJ9" s="58"/>
      <c r="AK9" s="58"/>
      <c r="AL9" s="58"/>
      <c r="AN9" s="58"/>
      <c r="AP9" s="59"/>
      <c r="AQ9" s="59"/>
      <c r="AR9" s="60"/>
    </row>
    <row r="10" spans="2:45" ht="15.75" x14ac:dyDescent="0.25">
      <c r="B10" s="74">
        <v>65</v>
      </c>
      <c r="C10" s="22" t="s">
        <v>385</v>
      </c>
      <c r="D10" s="78">
        <v>-4.658652</v>
      </c>
      <c r="E10" s="78">
        <v>-28.308389899999998</v>
      </c>
      <c r="F10" s="24"/>
      <c r="G10" s="77"/>
      <c r="H10" s="25"/>
      <c r="I10" s="74">
        <v>67</v>
      </c>
      <c r="J10" s="22" t="s">
        <v>402</v>
      </c>
      <c r="K10" s="78">
        <v>27.880358399999999</v>
      </c>
      <c r="L10" s="78">
        <v>24.429124299999998</v>
      </c>
      <c r="M10" s="24"/>
      <c r="N10" s="23"/>
      <c r="O10" s="21"/>
      <c r="P10" s="75">
        <v>69</v>
      </c>
      <c r="Q10" s="22" t="s">
        <v>366</v>
      </c>
      <c r="R10" s="221">
        <f t="shared" si="0"/>
        <v>0.43918670000000049</v>
      </c>
      <c r="S10" s="221">
        <f t="shared" si="1"/>
        <v>0.45877423249277882</v>
      </c>
      <c r="T10" s="238">
        <v>12.4608133</v>
      </c>
      <c r="U10" s="236">
        <v>49.08122576750722</v>
      </c>
      <c r="V10" s="239"/>
      <c r="W10" s="240">
        <v>6.7965047999999992</v>
      </c>
      <c r="X10" s="237">
        <v>-17.7576413</v>
      </c>
      <c r="Y10" s="240"/>
      <c r="Z10" s="52"/>
      <c r="AA10" s="52"/>
      <c r="AB10" s="52"/>
      <c r="AC10" s="52"/>
      <c r="AD10" s="52"/>
      <c r="AE10" s="52"/>
      <c r="AF10" s="53"/>
      <c r="AG10" s="53"/>
      <c r="AH10" s="54"/>
      <c r="AJ10" s="58"/>
      <c r="AK10" s="58"/>
      <c r="AL10" s="58"/>
      <c r="AN10" s="58"/>
      <c r="AP10" s="59"/>
      <c r="AQ10" s="59"/>
      <c r="AR10" s="60"/>
    </row>
    <row r="11" spans="2:45" ht="15.75" x14ac:dyDescent="0.25">
      <c r="B11" s="74">
        <v>94</v>
      </c>
      <c r="C11" s="22" t="s">
        <v>387</v>
      </c>
      <c r="D11" s="78">
        <v>-4.6886759999999992</v>
      </c>
      <c r="E11" s="78">
        <v>-28.353019099999997</v>
      </c>
      <c r="F11" s="24"/>
      <c r="G11" s="77"/>
      <c r="H11" s="25"/>
      <c r="I11" s="74">
        <v>96</v>
      </c>
      <c r="J11" s="22" t="s">
        <v>404</v>
      </c>
      <c r="K11" s="78">
        <v>27.857340000000001</v>
      </c>
      <c r="L11" s="78">
        <v>24.2708935</v>
      </c>
      <c r="M11" s="24"/>
      <c r="N11" s="23"/>
      <c r="O11" s="21"/>
      <c r="P11" s="75">
        <v>98</v>
      </c>
      <c r="Q11" s="22" t="s">
        <v>368</v>
      </c>
      <c r="R11" s="221">
        <f t="shared" si="0"/>
        <v>0.38051500000000082</v>
      </c>
      <c r="S11" s="221">
        <f t="shared" si="1"/>
        <v>0.51066527993779687</v>
      </c>
      <c r="T11" s="238">
        <v>12.519485</v>
      </c>
      <c r="U11" s="236">
        <v>50.050665279937796</v>
      </c>
      <c r="V11" s="239"/>
      <c r="W11" s="240">
        <v>6.7604759999999988</v>
      </c>
      <c r="X11" s="237">
        <v>-17.749526899999999</v>
      </c>
      <c r="Y11" s="240"/>
      <c r="Z11" s="52"/>
      <c r="AA11" s="52"/>
      <c r="AB11" s="52"/>
      <c r="AC11" s="52"/>
      <c r="AD11" s="52"/>
      <c r="AE11" s="52"/>
      <c r="AF11" s="53"/>
      <c r="AG11" s="53"/>
      <c r="AH11" s="54"/>
      <c r="AJ11" s="58"/>
      <c r="AK11" s="58"/>
      <c r="AL11" s="58"/>
      <c r="AN11" s="58"/>
      <c r="AP11" s="59"/>
      <c r="AQ11" s="59"/>
      <c r="AR11" s="60"/>
    </row>
    <row r="12" spans="2:45" ht="15.75" x14ac:dyDescent="0.25">
      <c r="B12" s="74">
        <v>95</v>
      </c>
      <c r="C12" s="22" t="s">
        <v>389</v>
      </c>
      <c r="D12" s="78">
        <v>-4.7166984000000003</v>
      </c>
      <c r="E12" s="78">
        <v>-28.337804599999998</v>
      </c>
      <c r="F12" s="24"/>
      <c r="G12" s="77"/>
      <c r="H12" s="25"/>
      <c r="I12" s="74">
        <v>97</v>
      </c>
      <c r="J12" s="22" t="s">
        <v>406</v>
      </c>
      <c r="K12" s="78">
        <v>27.900374399999997</v>
      </c>
      <c r="L12" s="78">
        <v>24.339865899999999</v>
      </c>
      <c r="M12" s="24"/>
      <c r="N12" s="23"/>
      <c r="O12" s="21"/>
      <c r="P12" s="75">
        <v>99</v>
      </c>
      <c r="Q12" s="22" t="s">
        <v>370</v>
      </c>
      <c r="R12" s="221">
        <f t="shared" si="0"/>
        <v>0.3202727000000003</v>
      </c>
      <c r="S12" s="221">
        <f t="shared" si="1"/>
        <v>0.6422507838147169</v>
      </c>
      <c r="T12" s="238">
        <v>12.5797273</v>
      </c>
      <c r="U12" s="236">
        <v>50.182250783814716</v>
      </c>
      <c r="V12" s="239"/>
      <c r="W12" s="240">
        <v>6.697425599999999</v>
      </c>
      <c r="X12" s="237">
        <v>-17.814442100000001</v>
      </c>
      <c r="Y12" s="240"/>
      <c r="Z12" s="52"/>
      <c r="AA12" s="52"/>
      <c r="AB12" s="52"/>
      <c r="AC12" s="52"/>
      <c r="AD12" s="52"/>
      <c r="AE12" s="52"/>
      <c r="AF12" s="53"/>
      <c r="AG12" s="53"/>
      <c r="AH12" s="54"/>
      <c r="AJ12" s="58"/>
      <c r="AK12" s="58"/>
      <c r="AL12" s="58"/>
      <c r="AN12" s="58"/>
      <c r="AP12" s="59"/>
      <c r="AQ12" s="59"/>
      <c r="AR12" s="60"/>
    </row>
    <row r="13" spans="2:45" ht="15.75" x14ac:dyDescent="0.25">
      <c r="B13" s="74">
        <v>4</v>
      </c>
      <c r="C13" s="22" t="s">
        <v>464</v>
      </c>
      <c r="D13" s="78">
        <v>-4.6544432999999987</v>
      </c>
      <c r="E13" s="78">
        <v>-28.231197999999999</v>
      </c>
      <c r="F13" s="24"/>
      <c r="G13" s="77"/>
      <c r="H13" s="25"/>
      <c r="I13" s="74">
        <v>6</v>
      </c>
      <c r="J13" s="22" t="s">
        <v>472</v>
      </c>
      <c r="K13" s="78">
        <v>27.971997299999998</v>
      </c>
      <c r="L13" s="78">
        <v>24.402350000000006</v>
      </c>
      <c r="M13" s="24"/>
      <c r="N13" s="23"/>
      <c r="O13" s="21"/>
      <c r="P13" s="75">
        <v>8</v>
      </c>
      <c r="Q13" s="22" t="s">
        <v>456</v>
      </c>
      <c r="R13" s="221">
        <f t="shared" si="0"/>
        <v>8.1500000000000128E-2</v>
      </c>
      <c r="S13" s="221">
        <f t="shared" si="1"/>
        <v>1.2053000000000011</v>
      </c>
      <c r="T13" s="238">
        <v>12.8185</v>
      </c>
      <c r="U13" s="236">
        <v>50.7453</v>
      </c>
      <c r="V13" s="239"/>
      <c r="W13" s="240">
        <v>6.7521325000000001</v>
      </c>
      <c r="X13" s="237">
        <v>-17.707523200000001</v>
      </c>
      <c r="Y13" s="240"/>
      <c r="Z13" s="52"/>
      <c r="AA13" s="52"/>
      <c r="AB13" s="52"/>
      <c r="AC13" s="52"/>
      <c r="AD13" s="52"/>
      <c r="AE13" s="52"/>
      <c r="AF13" s="53"/>
      <c r="AG13" s="53"/>
      <c r="AH13" s="54"/>
      <c r="AJ13" s="58"/>
      <c r="AK13" s="58"/>
      <c r="AL13" s="58"/>
      <c r="AN13" s="58"/>
      <c r="AP13" s="59"/>
      <c r="AQ13" s="59"/>
      <c r="AR13" s="60"/>
    </row>
    <row r="14" spans="2:45" ht="15.75" x14ac:dyDescent="0.25">
      <c r="B14" s="74">
        <v>5</v>
      </c>
      <c r="C14" s="22" t="s">
        <v>466</v>
      </c>
      <c r="D14" s="78">
        <v>-4.5586064999999998</v>
      </c>
      <c r="E14" s="78">
        <v>-28.324265199999999</v>
      </c>
      <c r="F14" s="24"/>
      <c r="G14" s="77"/>
      <c r="H14" s="25"/>
      <c r="I14" s="74">
        <v>7</v>
      </c>
      <c r="J14" s="22" t="s">
        <v>474</v>
      </c>
      <c r="K14" s="78">
        <v>27.882150299999999</v>
      </c>
      <c r="L14" s="78">
        <v>24.4215704</v>
      </c>
      <c r="M14" s="24"/>
      <c r="N14" s="23"/>
      <c r="O14" s="21"/>
      <c r="P14" s="75">
        <v>9</v>
      </c>
      <c r="Q14" s="22" t="s">
        <v>458</v>
      </c>
      <c r="R14" s="221">
        <f t="shared" si="0"/>
        <v>9.5900000000000318E-2</v>
      </c>
      <c r="S14" s="221">
        <f t="shared" si="1"/>
        <v>0.87980000000000302</v>
      </c>
      <c r="T14" s="238">
        <v>12.8041</v>
      </c>
      <c r="U14" s="236">
        <v>50.419800000000002</v>
      </c>
      <c r="V14" s="239"/>
      <c r="W14" s="240">
        <v>6.8140270999999988</v>
      </c>
      <c r="X14" s="237">
        <v>-17.741917600000001</v>
      </c>
      <c r="Y14" s="240"/>
      <c r="Z14" s="52"/>
      <c r="AA14" s="52"/>
      <c r="AB14" s="52"/>
      <c r="AC14" s="52"/>
      <c r="AD14" s="52"/>
      <c r="AE14" s="52"/>
      <c r="AF14" s="53"/>
      <c r="AG14" s="53"/>
      <c r="AH14" s="54"/>
      <c r="AJ14" s="58"/>
      <c r="AK14" s="58"/>
      <c r="AL14" s="58"/>
      <c r="AN14" s="58"/>
      <c r="AP14" s="59"/>
      <c r="AQ14" s="59"/>
      <c r="AR14" s="60"/>
    </row>
    <row r="15" spans="2:45" ht="15.75" x14ac:dyDescent="0.25">
      <c r="B15" s="74">
        <v>21</v>
      </c>
      <c r="C15" s="22" t="s">
        <v>468</v>
      </c>
      <c r="D15" s="78">
        <v>-4.6055265999999992</v>
      </c>
      <c r="E15" s="78">
        <v>-28.249406800000003</v>
      </c>
      <c r="F15" s="24"/>
      <c r="G15" s="77"/>
      <c r="H15" s="25"/>
      <c r="I15" s="74">
        <v>23</v>
      </c>
      <c r="J15" s="22" t="s">
        <v>476</v>
      </c>
      <c r="K15" s="78">
        <v>27.868174099999997</v>
      </c>
      <c r="L15" s="78">
        <v>24.1990184</v>
      </c>
      <c r="M15" s="24"/>
      <c r="N15" s="23"/>
      <c r="O15" s="21"/>
      <c r="P15" s="75">
        <v>25</v>
      </c>
      <c r="Q15" s="22" t="s">
        <v>460</v>
      </c>
      <c r="R15" s="221">
        <f t="shared" si="0"/>
        <v>8.9199999999999946E-2</v>
      </c>
      <c r="S15" s="221">
        <f t="shared" si="1"/>
        <v>0.9877000000000038</v>
      </c>
      <c r="T15" s="238">
        <v>12.8108</v>
      </c>
      <c r="U15" s="236">
        <v>50.527700000000003</v>
      </c>
      <c r="V15" s="239"/>
      <c r="W15" s="240">
        <v>6.7800849000000003</v>
      </c>
      <c r="X15" s="237">
        <v>-17.718650799999999</v>
      </c>
      <c r="Y15" s="240"/>
      <c r="Z15" s="52"/>
      <c r="AA15" s="52"/>
      <c r="AB15" s="52"/>
      <c r="AC15" s="52"/>
      <c r="AD15" s="52"/>
      <c r="AE15" s="52"/>
      <c r="AF15" s="53"/>
      <c r="AG15" s="53"/>
      <c r="AH15" s="54"/>
      <c r="AJ15" s="58"/>
      <c r="AK15" s="58"/>
      <c r="AL15" s="58"/>
      <c r="AN15" s="58"/>
      <c r="AP15" s="59"/>
      <c r="AQ15" s="59"/>
      <c r="AR15" s="60"/>
    </row>
    <row r="16" spans="2:45" ht="15.75" x14ac:dyDescent="0.25">
      <c r="B16" s="74">
        <v>22</v>
      </c>
      <c r="C16" s="22" t="s">
        <v>470</v>
      </c>
      <c r="D16" s="78">
        <v>-4.6454585999999995</v>
      </c>
      <c r="E16" s="78">
        <v>-28.311114400000001</v>
      </c>
      <c r="F16" s="24"/>
      <c r="G16" s="77"/>
      <c r="H16" s="25"/>
      <c r="I16" s="74">
        <v>24</v>
      </c>
      <c r="J16" s="22" t="s">
        <v>478</v>
      </c>
      <c r="K16" s="78">
        <v>27.830238699999999</v>
      </c>
      <c r="L16" s="78">
        <v>24.426628400000006</v>
      </c>
      <c r="M16" s="24"/>
      <c r="N16" s="23"/>
      <c r="O16" s="21"/>
      <c r="P16" s="75">
        <v>26</v>
      </c>
      <c r="Q16" s="22" t="s">
        <v>462</v>
      </c>
      <c r="R16" s="221">
        <f t="shared" si="0"/>
        <v>7.7199999999999491E-2</v>
      </c>
      <c r="S16" s="221">
        <f t="shared" si="1"/>
        <v>0.99779999999999802</v>
      </c>
      <c r="T16" s="238">
        <v>12.822800000000001</v>
      </c>
      <c r="U16" s="236">
        <v>50.537799999999997</v>
      </c>
      <c r="V16" s="239"/>
      <c r="W16" s="240">
        <v>6.7181902999999998</v>
      </c>
      <c r="X16" s="237">
        <v>-17.665036000000001</v>
      </c>
      <c r="Y16" s="240"/>
      <c r="Z16" s="52"/>
      <c r="AA16" s="52"/>
      <c r="AB16" s="52"/>
      <c r="AC16" s="52"/>
      <c r="AD16" s="52"/>
      <c r="AE16" s="52"/>
      <c r="AF16" s="53"/>
      <c r="AG16" s="53"/>
      <c r="AH16" s="54"/>
      <c r="AJ16" s="58"/>
      <c r="AK16" s="58"/>
      <c r="AL16" s="58"/>
      <c r="AN16" s="58"/>
      <c r="AP16" s="59"/>
      <c r="AQ16" s="59"/>
      <c r="AR16" s="60"/>
    </row>
    <row r="17" spans="2:36" ht="18.75" x14ac:dyDescent="0.25">
      <c r="B17" s="70">
        <f>COUNT(B5:B16)</f>
        <v>12</v>
      </c>
      <c r="C17" s="71" t="s">
        <v>0</v>
      </c>
      <c r="D17" s="72">
        <f>AVERAGE(D5:D16)</f>
        <v>-4.6160815833333322</v>
      </c>
      <c r="E17" s="73">
        <f>AVERAGE(E5:E16)</f>
        <v>-28.279573841666664</v>
      </c>
      <c r="F17" s="72">
        <v>-4.62</v>
      </c>
      <c r="G17" s="73">
        <v>-28.28</v>
      </c>
      <c r="H17" s="25"/>
      <c r="I17" s="76">
        <f>COUNT(I5:I16)</f>
        <v>12</v>
      </c>
      <c r="J17" s="71" t="s">
        <v>0</v>
      </c>
      <c r="K17" s="72">
        <f>AVERAGE(K5:K16)</f>
        <v>27.888456699999995</v>
      </c>
      <c r="L17" s="73">
        <f>AVERAGE(L5:L16)</f>
        <v>24.363265233333337</v>
      </c>
      <c r="M17" s="72">
        <v>27.89</v>
      </c>
      <c r="N17" s="73">
        <v>24.36</v>
      </c>
      <c r="O17" s="26"/>
      <c r="P17" s="28">
        <f>COUNT(P5:P16)</f>
        <v>12</v>
      </c>
      <c r="Q17" s="224"/>
      <c r="R17" s="224"/>
      <c r="S17" s="226" t="s">
        <v>102</v>
      </c>
      <c r="T17" s="226">
        <v>12.9</v>
      </c>
      <c r="U17" s="231">
        <v>49.54</v>
      </c>
      <c r="V17" s="83" t="s">
        <v>41</v>
      </c>
      <c r="W17" s="84">
        <v>6.78</v>
      </c>
      <c r="X17" s="85" t="s">
        <v>42</v>
      </c>
      <c r="Y17" s="86">
        <v>-17.82</v>
      </c>
      <c r="AB17" s="52"/>
      <c r="AC17" s="52"/>
      <c r="AD17" s="52"/>
      <c r="AE17" s="52"/>
      <c r="AF17" s="52"/>
      <c r="AG17" s="52"/>
      <c r="AH17" s="53"/>
      <c r="AI17" s="53"/>
      <c r="AJ17" s="54"/>
    </row>
    <row r="18" spans="2:36" ht="19.5" thickBot="1" x14ac:dyDescent="0.3">
      <c r="B18" s="48"/>
      <c r="C18" s="44" t="s">
        <v>47</v>
      </c>
      <c r="D18" s="45">
        <f>STDEV(D5:D16)</f>
        <v>5.8322021207350194E-2</v>
      </c>
      <c r="E18" s="46">
        <f>STDEV(E5:E16)</f>
        <v>6.4351680431720459E-2</v>
      </c>
      <c r="F18" s="45"/>
      <c r="G18" s="46"/>
      <c r="I18" s="47"/>
      <c r="J18" s="44" t="s">
        <v>47</v>
      </c>
      <c r="K18" s="45">
        <f>STDEV(K5:K16)</f>
        <v>4.73818116747921E-2</v>
      </c>
      <c r="L18" s="46">
        <f>STDEV(L5:L16)</f>
        <v>7.3220713275912799E-2</v>
      </c>
      <c r="M18" s="45"/>
      <c r="N18" s="46"/>
      <c r="O18" s="27"/>
      <c r="P18" s="28"/>
      <c r="Q18" s="224"/>
      <c r="R18" s="224"/>
      <c r="S18" s="227" t="s">
        <v>103</v>
      </c>
      <c r="T18" s="227">
        <f>AVERAGE(T5:T16)</f>
        <v>12.723126333333333</v>
      </c>
      <c r="U18" s="232">
        <f>AVERAGE(U5:U16)</f>
        <v>49.94515494661001</v>
      </c>
      <c r="V18" s="79" t="s">
        <v>43</v>
      </c>
      <c r="W18" s="29">
        <f>AVERAGE(W5:W16)</f>
        <v>6.7746133666666672</v>
      </c>
      <c r="X18" s="80" t="s">
        <v>44</v>
      </c>
      <c r="Y18" s="30">
        <f>AVERAGE(X5:X16)</f>
        <v>-17.728171316666664</v>
      </c>
      <c r="AB18" s="52"/>
      <c r="AC18" s="52"/>
      <c r="AD18" s="52"/>
      <c r="AE18" s="52"/>
      <c r="AF18" s="52"/>
      <c r="AG18" s="52"/>
      <c r="AH18" s="53"/>
      <c r="AI18" s="53"/>
      <c r="AJ18" s="54"/>
    </row>
    <row r="19" spans="2:36" ht="18.75" x14ac:dyDescent="0.25">
      <c r="K19" s="64"/>
      <c r="O19" s="27"/>
      <c r="P19" s="28"/>
      <c r="Q19" s="224"/>
      <c r="R19" s="224"/>
      <c r="S19" s="227" t="s">
        <v>106</v>
      </c>
      <c r="T19" s="227">
        <f>STDEV(T5:T16)</f>
        <v>0.18609399350717354</v>
      </c>
      <c r="U19" s="232">
        <f>STDEV(U5:U16)</f>
        <v>0.59565391440921578</v>
      </c>
      <c r="V19" s="79" t="s">
        <v>45</v>
      </c>
      <c r="W19" s="29">
        <f>STDEV(W5:W16)</f>
        <v>4.9253383243596516E-2</v>
      </c>
      <c r="X19" s="80" t="s">
        <v>46</v>
      </c>
      <c r="Y19" s="30">
        <f>STDEV(X5:X16)</f>
        <v>4.1209201158916638E-2</v>
      </c>
      <c r="AB19" s="58"/>
      <c r="AC19" s="58"/>
      <c r="AD19" s="58"/>
      <c r="AE19" s="58"/>
      <c r="AF19" s="58"/>
      <c r="AG19" s="58"/>
      <c r="AH19" s="59"/>
      <c r="AI19" s="59"/>
    </row>
    <row r="20" spans="2:36" ht="16.5" thickBot="1" x14ac:dyDescent="0.3">
      <c r="K20" s="64"/>
      <c r="O20" s="27"/>
      <c r="P20" s="28"/>
      <c r="Q20" s="224"/>
      <c r="R20" s="224"/>
      <c r="S20" s="228" t="s">
        <v>104</v>
      </c>
      <c r="T20" s="228">
        <f>AVERAGE(R5:R16)</f>
        <v>0.20163473333333348</v>
      </c>
      <c r="U20" s="233">
        <f>AVERAGE(S5:S16)</f>
        <v>0.61414717500000171</v>
      </c>
      <c r="V20" s="81"/>
      <c r="W20" s="31"/>
      <c r="X20" s="82"/>
      <c r="Y20" s="32"/>
      <c r="AB20" s="58"/>
      <c r="AC20" s="58"/>
      <c r="AD20" s="58"/>
      <c r="AE20" s="58"/>
      <c r="AF20" s="58"/>
      <c r="AG20" s="58"/>
      <c r="AH20" s="59"/>
      <c r="AI20" s="59"/>
    </row>
    <row r="21" spans="2:36" ht="15.75" x14ac:dyDescent="0.25">
      <c r="K21" s="64"/>
      <c r="O21" s="27"/>
      <c r="P21" s="28"/>
      <c r="Q21" s="225"/>
      <c r="R21" s="225"/>
      <c r="S21" s="229" t="s">
        <v>101</v>
      </c>
      <c r="T21" s="229">
        <f>T20/T17*100</f>
        <v>1.5630599483204146</v>
      </c>
      <c r="U21" s="234">
        <f>U20/U17*100</f>
        <v>1.2396995861929789</v>
      </c>
      <c r="V21" s="33" t="s">
        <v>107</v>
      </c>
      <c r="W21" s="34">
        <f>W17+(2*0.2)</f>
        <v>7.1800000000000006</v>
      </c>
      <c r="X21" s="35" t="s">
        <v>107</v>
      </c>
      <c r="Y21" s="36">
        <f>Y17+(2*0.15)</f>
        <v>-17.52</v>
      </c>
      <c r="AB21" s="58"/>
      <c r="AC21" s="58"/>
      <c r="AD21" s="58"/>
      <c r="AE21" s="58"/>
      <c r="AF21" s="58"/>
      <c r="AG21" s="58"/>
      <c r="AH21" s="59"/>
      <c r="AI21" s="59"/>
    </row>
    <row r="22" spans="2:36" ht="16.5" thickBot="1" x14ac:dyDescent="0.3">
      <c r="K22" s="64"/>
      <c r="O22" s="27"/>
      <c r="P22" s="37"/>
      <c r="Q22" s="223"/>
      <c r="R22" s="223"/>
      <c r="S22" s="230"/>
      <c r="T22" s="230"/>
      <c r="U22" s="235"/>
      <c r="V22" s="38" t="s">
        <v>108</v>
      </c>
      <c r="W22" s="39">
        <f>W17-(2*0.2)</f>
        <v>6.38</v>
      </c>
      <c r="X22" s="40" t="s">
        <v>108</v>
      </c>
      <c r="Y22" s="41">
        <f>Y17-(2*0.15)</f>
        <v>-18.12</v>
      </c>
      <c r="AB22" s="58"/>
      <c r="AC22" s="58"/>
      <c r="AD22" s="58"/>
      <c r="AE22" s="58"/>
      <c r="AF22" s="58"/>
      <c r="AG22" s="58"/>
      <c r="AH22" s="59"/>
      <c r="AI22" s="59"/>
    </row>
    <row r="23" spans="2:36" ht="15.75" x14ac:dyDescent="0.25">
      <c r="K23" s="64"/>
      <c r="O23" s="42"/>
      <c r="P23" s="42"/>
      <c r="Q23" s="42"/>
      <c r="R23" s="42"/>
      <c r="S23" s="42"/>
      <c r="T23" s="42"/>
      <c r="U23" s="42"/>
      <c r="V23" s="42"/>
      <c r="W23" s="43"/>
      <c r="X23" s="43"/>
      <c r="Y23" s="43"/>
      <c r="Z23" s="43"/>
      <c r="AB23" s="58"/>
      <c r="AC23" s="58"/>
      <c r="AD23" s="58"/>
      <c r="AE23" s="58"/>
      <c r="AF23" s="58"/>
      <c r="AG23" s="58"/>
      <c r="AH23" s="59"/>
      <c r="AI23" s="59"/>
    </row>
    <row r="24" spans="2:36" ht="15.75" x14ac:dyDescent="0.25">
      <c r="K24" s="64"/>
      <c r="O24" s="42"/>
      <c r="P24" s="42"/>
      <c r="Q24" s="42"/>
      <c r="R24" s="42"/>
      <c r="S24" s="42"/>
      <c r="T24" s="42"/>
      <c r="U24" s="42"/>
      <c r="V24" s="42"/>
      <c r="W24" s="43"/>
      <c r="X24" s="43"/>
      <c r="Y24" s="43"/>
      <c r="Z24" s="43"/>
      <c r="AB24" s="58"/>
      <c r="AC24" s="58"/>
      <c r="AD24" s="58"/>
      <c r="AE24" s="58"/>
      <c r="AF24" s="58"/>
      <c r="AG24" s="58"/>
      <c r="AH24" s="59"/>
      <c r="AI24" s="59"/>
    </row>
    <row r="25" spans="2:36" x14ac:dyDescent="0.2">
      <c r="K25" s="64"/>
      <c r="O25"/>
      <c r="W25" s="64"/>
      <c r="X25" s="64"/>
      <c r="Y25" s="64"/>
      <c r="Z25" s="64"/>
      <c r="AB25" s="58"/>
      <c r="AC25" s="58"/>
      <c r="AD25" s="58"/>
      <c r="AE25" s="58"/>
      <c r="AF25" s="58"/>
      <c r="AG25" s="58"/>
      <c r="AH25" s="59"/>
      <c r="AI25" s="59"/>
    </row>
    <row r="26" spans="2:36" x14ac:dyDescent="0.2">
      <c r="K26" s="64"/>
      <c r="O26"/>
      <c r="W26" s="64"/>
      <c r="X26" s="64"/>
      <c r="Y26" s="64"/>
      <c r="Z26" s="64"/>
      <c r="AB26" s="58"/>
      <c r="AC26" s="58"/>
      <c r="AD26" s="58"/>
      <c r="AE26" s="58"/>
      <c r="AF26" s="58"/>
      <c r="AG26" s="58"/>
      <c r="AH26" s="59"/>
      <c r="AI26" s="59"/>
    </row>
    <row r="27" spans="2:36" x14ac:dyDescent="0.2">
      <c r="K27" s="64"/>
      <c r="O27"/>
      <c r="W27" s="64"/>
      <c r="X27" s="64"/>
      <c r="Y27" s="64"/>
      <c r="Z27" s="64"/>
      <c r="AB27" s="58"/>
      <c r="AC27" s="58"/>
      <c r="AD27" s="58"/>
      <c r="AE27" s="58"/>
      <c r="AF27" s="58"/>
      <c r="AG27" s="58"/>
      <c r="AH27" s="59"/>
      <c r="AI27" s="59"/>
      <c r="AJ27" s="60"/>
    </row>
    <row r="28" spans="2:36" x14ac:dyDescent="0.2">
      <c r="K28" s="64"/>
      <c r="O28"/>
      <c r="W28" s="64"/>
      <c r="X28" s="64"/>
      <c r="Y28" s="64"/>
      <c r="Z28" s="64"/>
      <c r="AB28" s="58"/>
      <c r="AC28" s="58"/>
      <c r="AD28" s="58"/>
      <c r="AE28" s="58"/>
      <c r="AF28" s="58"/>
      <c r="AG28" s="58"/>
      <c r="AH28" s="59"/>
      <c r="AI28" s="59"/>
      <c r="AJ28" s="60"/>
    </row>
    <row r="29" spans="2:36" x14ac:dyDescent="0.2">
      <c r="K29" s="64"/>
      <c r="O29"/>
      <c r="W29" s="64"/>
      <c r="X29" s="64"/>
      <c r="Y29" s="64"/>
      <c r="Z29" s="64"/>
      <c r="AB29" s="58"/>
      <c r="AC29" s="58"/>
      <c r="AD29" s="58"/>
      <c r="AE29" s="58"/>
      <c r="AF29" s="58"/>
      <c r="AG29" s="58"/>
      <c r="AH29" s="59"/>
      <c r="AI29" s="59"/>
      <c r="AJ29" s="60"/>
    </row>
    <row r="30" spans="2:36" x14ac:dyDescent="0.2">
      <c r="K30" s="64"/>
      <c r="O30"/>
      <c r="W30" s="64"/>
      <c r="X30" s="64"/>
      <c r="Y30" s="64"/>
      <c r="Z30" s="64"/>
      <c r="AB30" s="58"/>
      <c r="AC30" s="58"/>
      <c r="AD30" s="58"/>
      <c r="AE30" s="58"/>
      <c r="AF30" s="58"/>
      <c r="AG30" s="58"/>
      <c r="AH30" s="59"/>
      <c r="AI30" s="59"/>
      <c r="AJ30" s="60"/>
    </row>
    <row r="31" spans="2:36" x14ac:dyDescent="0.2">
      <c r="K31" s="64"/>
      <c r="O31"/>
      <c r="W31" s="64"/>
      <c r="X31" s="64"/>
      <c r="Y31" s="64"/>
      <c r="Z31" s="64"/>
      <c r="AB31" s="58"/>
      <c r="AC31" s="58"/>
      <c r="AD31" s="58"/>
      <c r="AE31" s="58"/>
      <c r="AF31" s="58"/>
      <c r="AG31" s="58"/>
      <c r="AH31" s="59"/>
      <c r="AI31" s="59"/>
      <c r="AJ31" s="60"/>
    </row>
    <row r="32" spans="2:36" x14ac:dyDescent="0.2">
      <c r="K32" s="64"/>
      <c r="O32"/>
      <c r="W32" s="64"/>
      <c r="X32" s="64"/>
      <c r="Y32" s="64"/>
      <c r="Z32" s="64"/>
      <c r="AB32" s="58"/>
      <c r="AC32" s="58"/>
      <c r="AD32" s="58"/>
      <c r="AE32" s="58"/>
      <c r="AF32" s="58"/>
      <c r="AG32" s="58"/>
      <c r="AH32" s="59"/>
      <c r="AI32" s="59"/>
      <c r="AJ32" s="60"/>
    </row>
    <row r="33" spans="11:36" x14ac:dyDescent="0.2">
      <c r="K33" s="64"/>
      <c r="O33"/>
      <c r="W33" s="64"/>
      <c r="X33" s="64"/>
      <c r="Y33" s="64"/>
      <c r="Z33" s="64"/>
      <c r="AB33" s="58"/>
      <c r="AC33" s="58"/>
      <c r="AD33" s="58"/>
      <c r="AE33" s="58"/>
      <c r="AF33" s="58"/>
      <c r="AG33" s="58"/>
      <c r="AH33" s="59"/>
      <c r="AI33" s="59"/>
      <c r="AJ33" s="60"/>
    </row>
    <row r="34" spans="11:36" x14ac:dyDescent="0.2">
      <c r="K34" s="64"/>
      <c r="O34"/>
      <c r="W34" s="64"/>
      <c r="X34" s="64"/>
      <c r="Y34" s="64"/>
      <c r="Z34" s="64"/>
      <c r="AB34" s="61"/>
      <c r="AC34" s="61"/>
      <c r="AD34" s="61"/>
      <c r="AE34" s="61"/>
      <c r="AF34" s="61"/>
      <c r="AG34" s="61"/>
      <c r="AH34" s="62"/>
      <c r="AI34" s="62"/>
      <c r="AJ34" s="63"/>
    </row>
    <row r="35" spans="11:36" x14ac:dyDescent="0.2">
      <c r="K35" s="64"/>
      <c r="O35"/>
      <c r="W35" s="64"/>
      <c r="X35" s="64"/>
      <c r="Y35" s="64"/>
      <c r="Z35" s="64"/>
      <c r="AB35" s="61"/>
      <c r="AC35" s="61"/>
      <c r="AD35" s="61"/>
      <c r="AE35" s="61"/>
      <c r="AF35" s="61"/>
      <c r="AG35" s="61"/>
      <c r="AH35" s="62"/>
      <c r="AI35" s="62"/>
      <c r="AJ35" s="63"/>
    </row>
    <row r="36" spans="11:36" x14ac:dyDescent="0.2">
      <c r="K36" s="64"/>
      <c r="O36"/>
      <c r="W36" s="64"/>
      <c r="X36" s="64"/>
      <c r="Y36" s="64"/>
      <c r="Z36" s="64"/>
      <c r="AB36" s="61"/>
      <c r="AC36" s="61"/>
      <c r="AD36" s="61"/>
      <c r="AE36" s="61"/>
      <c r="AF36" s="61"/>
      <c r="AG36" s="61"/>
      <c r="AH36" s="62"/>
      <c r="AI36" s="62"/>
      <c r="AJ36" s="63"/>
    </row>
    <row r="37" spans="11:36" x14ac:dyDescent="0.2">
      <c r="K37" s="64"/>
      <c r="O37"/>
      <c r="W37" s="64"/>
      <c r="X37" s="64"/>
      <c r="Y37" s="64"/>
      <c r="Z37" s="64"/>
    </row>
    <row r="38" spans="11:36" x14ac:dyDescent="0.2">
      <c r="K38" s="64"/>
      <c r="O38"/>
      <c r="W38" s="64"/>
      <c r="X38" s="64"/>
      <c r="Y38" s="64"/>
      <c r="Z38" s="64"/>
    </row>
    <row r="39" spans="11:36" x14ac:dyDescent="0.2">
      <c r="K39" s="64"/>
      <c r="O39"/>
      <c r="W39" s="64"/>
      <c r="X39" s="64"/>
      <c r="Y39" s="64"/>
      <c r="Z39" s="64"/>
    </row>
    <row r="40" spans="11:36" x14ac:dyDescent="0.2">
      <c r="K40" s="64"/>
      <c r="O40"/>
      <c r="W40" s="64"/>
      <c r="X40" s="64"/>
      <c r="Y40" s="64"/>
      <c r="Z40" s="64"/>
      <c r="AB40" s="56"/>
      <c r="AC40" s="56"/>
      <c r="AD40" s="55"/>
      <c r="AE40" s="55"/>
      <c r="AF40" s="55"/>
      <c r="AG40" s="55"/>
      <c r="AH40" s="55"/>
      <c r="AI40" s="55"/>
      <c r="AJ40" s="55"/>
    </row>
    <row r="41" spans="11:36" x14ac:dyDescent="0.2">
      <c r="K41" s="64"/>
      <c r="O41"/>
      <c r="W41" s="64"/>
      <c r="X41" s="64"/>
      <c r="Y41" s="64"/>
      <c r="Z41" s="64"/>
      <c r="AB41" s="56"/>
      <c r="AC41" s="56"/>
      <c r="AD41" s="55"/>
      <c r="AE41" s="55"/>
      <c r="AF41" s="55"/>
      <c r="AG41" s="55"/>
      <c r="AH41" s="55"/>
      <c r="AI41" s="55"/>
      <c r="AJ41" s="55"/>
    </row>
    <row r="42" spans="11:36" x14ac:dyDescent="0.2">
      <c r="K42" s="64"/>
      <c r="O42"/>
      <c r="W42" s="64"/>
      <c r="X42" s="64"/>
      <c r="Y42" s="64"/>
      <c r="Z42" s="64"/>
    </row>
    <row r="43" spans="11:36" x14ac:dyDescent="0.2">
      <c r="K43" s="64"/>
      <c r="O43"/>
      <c r="W43" s="64"/>
      <c r="X43" s="64"/>
      <c r="Y43" s="64"/>
      <c r="Z43" s="64"/>
    </row>
    <row r="44" spans="11:36" x14ac:dyDescent="0.2">
      <c r="K44" s="64"/>
      <c r="O44"/>
      <c r="W44" s="64"/>
      <c r="X44" s="64"/>
      <c r="Y44" s="64"/>
      <c r="Z44" s="64"/>
    </row>
    <row r="45" spans="11:36" x14ac:dyDescent="0.2">
      <c r="K45" s="64"/>
      <c r="O45"/>
      <c r="W45" s="64"/>
      <c r="X45" s="64"/>
      <c r="Y45" s="64"/>
      <c r="Z45" s="64"/>
    </row>
    <row r="46" spans="11:36" x14ac:dyDescent="0.2">
      <c r="K46" s="64"/>
      <c r="O46"/>
      <c r="W46" s="64"/>
      <c r="X46" s="64"/>
      <c r="Y46" s="64"/>
      <c r="Z46" s="64"/>
    </row>
    <row r="47" spans="11:36" x14ac:dyDescent="0.2">
      <c r="K47" s="64"/>
      <c r="O47"/>
      <c r="W47" s="64"/>
      <c r="X47" s="64"/>
      <c r="Y47" s="64"/>
      <c r="Z47" s="64"/>
    </row>
    <row r="48" spans="11:36" x14ac:dyDescent="0.2">
      <c r="K48" s="64"/>
      <c r="O48"/>
      <c r="W48" s="64"/>
      <c r="X48" s="64"/>
      <c r="Y48" s="64"/>
      <c r="Z48" s="64"/>
    </row>
    <row r="49" spans="11:36" x14ac:dyDescent="0.2">
      <c r="K49" s="64"/>
      <c r="O49"/>
      <c r="W49" s="64"/>
      <c r="X49" s="64"/>
      <c r="Y49" s="64"/>
      <c r="Z49" s="64"/>
    </row>
    <row r="50" spans="11:36" x14ac:dyDescent="0.2">
      <c r="K50" s="64"/>
      <c r="O50"/>
      <c r="W50" s="64"/>
      <c r="X50" s="64"/>
      <c r="Y50" s="64"/>
      <c r="Z50" s="64"/>
    </row>
    <row r="51" spans="11:36" x14ac:dyDescent="0.2">
      <c r="K51" s="64"/>
      <c r="O51"/>
      <c r="W51" s="64"/>
      <c r="X51" s="64"/>
      <c r="Y51" s="64"/>
      <c r="Z51" s="64"/>
    </row>
    <row r="52" spans="11:36" x14ac:dyDescent="0.2">
      <c r="K52" s="64"/>
      <c r="O52"/>
      <c r="W52" s="64"/>
      <c r="X52" s="64"/>
      <c r="Y52" s="64"/>
      <c r="Z52" s="64"/>
      <c r="AB52" s="56"/>
      <c r="AC52" s="56"/>
      <c r="AD52" s="55"/>
      <c r="AE52" s="55"/>
      <c r="AF52" s="55"/>
      <c r="AG52" s="55"/>
      <c r="AH52" s="55"/>
      <c r="AI52" s="55"/>
    </row>
    <row r="53" spans="11:36" x14ac:dyDescent="0.2">
      <c r="K53" s="64"/>
      <c r="O53"/>
      <c r="W53" s="64"/>
      <c r="X53" s="64"/>
      <c r="Y53" s="64"/>
      <c r="Z53" s="64"/>
      <c r="AB53" s="56"/>
      <c r="AC53" s="56"/>
      <c r="AD53" s="55"/>
      <c r="AE53" s="55"/>
      <c r="AF53" s="55"/>
      <c r="AG53" s="55"/>
      <c r="AH53" s="55"/>
      <c r="AI53" s="55"/>
    </row>
    <row r="54" spans="11:36" x14ac:dyDescent="0.2">
      <c r="K54" s="64"/>
      <c r="O54"/>
      <c r="W54" s="64"/>
      <c r="X54" s="64"/>
      <c r="Y54" s="64"/>
      <c r="Z54" s="64"/>
    </row>
    <row r="55" spans="11:36" x14ac:dyDescent="0.2">
      <c r="K55" s="64"/>
      <c r="O55"/>
      <c r="W55" s="64"/>
      <c r="X55" s="64"/>
      <c r="Y55" s="64"/>
      <c r="Z55" s="64"/>
    </row>
    <row r="56" spans="11:36" x14ac:dyDescent="0.2">
      <c r="K56" s="64"/>
      <c r="O56"/>
      <c r="W56" s="64"/>
      <c r="X56" s="64"/>
      <c r="Y56" s="64"/>
      <c r="Z56" s="64"/>
    </row>
    <row r="57" spans="11:36" x14ac:dyDescent="0.2">
      <c r="K57" s="64"/>
      <c r="O57"/>
      <c r="W57" s="64"/>
      <c r="X57" s="64"/>
      <c r="Y57" s="64"/>
      <c r="Z57" s="64"/>
    </row>
    <row r="58" spans="11:36" x14ac:dyDescent="0.2">
      <c r="K58" s="64"/>
      <c r="O58"/>
      <c r="W58" s="64"/>
      <c r="X58" s="64"/>
      <c r="Y58" s="64"/>
      <c r="Z58" s="64"/>
    </row>
    <row r="59" spans="11:36" x14ac:dyDescent="0.2">
      <c r="K59" s="64"/>
      <c r="O59"/>
      <c r="W59" s="64"/>
      <c r="X59" s="64"/>
      <c r="Y59" s="64"/>
      <c r="Z59" s="64"/>
    </row>
    <row r="60" spans="11:36" x14ac:dyDescent="0.2">
      <c r="K60" s="64"/>
      <c r="O60"/>
      <c r="W60" s="64"/>
      <c r="X60" s="64"/>
      <c r="Y60" s="64"/>
      <c r="Z60" s="64"/>
    </row>
    <row r="61" spans="11:36" x14ac:dyDescent="0.2">
      <c r="K61" s="64"/>
      <c r="O61"/>
      <c r="W61" s="64"/>
      <c r="X61" s="64"/>
      <c r="Y61" s="64"/>
      <c r="Z61" s="64"/>
    </row>
    <row r="62" spans="11:36" x14ac:dyDescent="0.2">
      <c r="K62" s="64"/>
      <c r="O62"/>
      <c r="W62" s="64"/>
      <c r="X62" s="64"/>
      <c r="Y62" s="64"/>
      <c r="Z62" s="64"/>
      <c r="AB62" s="56"/>
      <c r="AC62" s="56"/>
      <c r="AD62" s="55"/>
      <c r="AE62" s="55"/>
      <c r="AF62" s="55"/>
      <c r="AG62" s="55"/>
      <c r="AH62" s="55"/>
      <c r="AI62" s="55"/>
      <c r="AJ62" s="55"/>
    </row>
    <row r="63" spans="11:36" x14ac:dyDescent="0.2">
      <c r="K63" s="64"/>
      <c r="O63"/>
      <c r="W63" s="64"/>
      <c r="X63" s="64"/>
      <c r="Y63" s="64"/>
      <c r="Z63" s="64"/>
      <c r="AB63" s="56"/>
      <c r="AC63" s="56"/>
      <c r="AD63" s="55"/>
      <c r="AE63" s="55"/>
      <c r="AF63" s="55"/>
      <c r="AG63" s="55"/>
      <c r="AH63" s="55"/>
      <c r="AI63" s="55"/>
      <c r="AJ63" s="55"/>
    </row>
    <row r="64" spans="11:36" x14ac:dyDescent="0.2">
      <c r="K64" s="64"/>
      <c r="O64"/>
      <c r="W64" s="64"/>
      <c r="X64" s="64"/>
      <c r="Y64" s="64"/>
      <c r="Z64" s="64"/>
    </row>
    <row r="65" spans="11:36" x14ac:dyDescent="0.2">
      <c r="K65" s="64"/>
      <c r="O65"/>
      <c r="W65" s="64"/>
      <c r="X65" s="64"/>
      <c r="Y65" s="64"/>
      <c r="Z65" s="64"/>
    </row>
    <row r="66" spans="11:36" x14ac:dyDescent="0.2">
      <c r="K66" s="64"/>
      <c r="O66"/>
      <c r="W66" s="64"/>
      <c r="X66" s="64"/>
      <c r="Y66" s="64"/>
      <c r="Z66" s="64"/>
    </row>
    <row r="67" spans="11:36" x14ac:dyDescent="0.2">
      <c r="K67" s="64"/>
      <c r="O67"/>
      <c r="W67" s="64"/>
      <c r="X67" s="64"/>
      <c r="Y67" s="64"/>
      <c r="Z67" s="64"/>
    </row>
    <row r="68" spans="11:36" x14ac:dyDescent="0.2">
      <c r="K68" s="64"/>
      <c r="O68"/>
      <c r="W68" s="64"/>
      <c r="X68" s="64"/>
      <c r="Y68" s="64"/>
      <c r="Z68" s="64"/>
    </row>
    <row r="69" spans="11:36" x14ac:dyDescent="0.2">
      <c r="K69" s="64"/>
      <c r="O69"/>
      <c r="W69" s="64"/>
      <c r="X69" s="64"/>
      <c r="Y69" s="64"/>
      <c r="Z69" s="64"/>
    </row>
    <row r="70" spans="11:36" x14ac:dyDescent="0.2">
      <c r="K70" s="64"/>
      <c r="O70"/>
      <c r="W70" s="64"/>
      <c r="X70" s="64"/>
      <c r="Y70" s="64"/>
      <c r="Z70" s="64"/>
      <c r="AB70" s="56"/>
      <c r="AC70" s="56"/>
      <c r="AD70" s="55"/>
      <c r="AE70" s="55"/>
      <c r="AF70" s="55"/>
      <c r="AG70" s="55"/>
      <c r="AH70" s="55"/>
      <c r="AI70" s="55"/>
      <c r="AJ70" s="55"/>
    </row>
    <row r="71" spans="11:36" x14ac:dyDescent="0.2">
      <c r="K71" s="64"/>
      <c r="O71"/>
      <c r="W71" s="64"/>
      <c r="X71" s="64"/>
      <c r="Y71" s="64"/>
      <c r="Z71" s="64"/>
      <c r="AB71" s="56"/>
      <c r="AC71" s="56"/>
      <c r="AD71" s="55"/>
      <c r="AE71" s="55"/>
      <c r="AF71" s="55"/>
      <c r="AG71" s="55"/>
      <c r="AH71" s="55"/>
      <c r="AI71" s="55"/>
      <c r="AJ71" s="55"/>
    </row>
    <row r="72" spans="11:36" x14ac:dyDescent="0.2">
      <c r="K72" s="64"/>
      <c r="O72"/>
      <c r="W72" s="64"/>
      <c r="X72" s="64"/>
      <c r="Y72" s="64"/>
      <c r="Z72" s="64"/>
    </row>
    <row r="73" spans="11:36" x14ac:dyDescent="0.2">
      <c r="K73" s="64"/>
      <c r="O73"/>
      <c r="W73" s="64"/>
      <c r="X73" s="64"/>
      <c r="Y73" s="64"/>
      <c r="Z73" s="64"/>
    </row>
    <row r="74" spans="11:36" x14ac:dyDescent="0.2">
      <c r="K74" s="64"/>
      <c r="O74"/>
      <c r="W74" s="64"/>
      <c r="X74" s="64"/>
      <c r="Y74" s="64"/>
      <c r="Z74" s="64"/>
    </row>
    <row r="75" spans="11:36" x14ac:dyDescent="0.2">
      <c r="K75" s="64"/>
      <c r="O75"/>
      <c r="W75" s="64"/>
      <c r="X75" s="64"/>
      <c r="Y75" s="64"/>
      <c r="Z75" s="64"/>
    </row>
    <row r="76" spans="11:36" x14ac:dyDescent="0.2">
      <c r="K76" s="64"/>
      <c r="O76"/>
      <c r="W76" s="64"/>
      <c r="X76" s="64"/>
      <c r="Y76" s="64"/>
      <c r="Z76" s="64"/>
    </row>
    <row r="77" spans="11:36" x14ac:dyDescent="0.2">
      <c r="K77" s="64"/>
      <c r="O77"/>
      <c r="W77" s="64"/>
      <c r="X77" s="64"/>
      <c r="Y77" s="64"/>
      <c r="Z77" s="64"/>
    </row>
    <row r="78" spans="11:36" x14ac:dyDescent="0.2">
      <c r="K78" s="64"/>
      <c r="O78"/>
      <c r="W78" s="64"/>
      <c r="X78" s="64"/>
      <c r="Y78" s="64"/>
      <c r="Z78" s="64"/>
      <c r="AB78" s="56"/>
      <c r="AC78" s="56"/>
      <c r="AD78" s="55"/>
      <c r="AE78" s="55"/>
      <c r="AF78" s="55"/>
      <c r="AG78" s="55"/>
      <c r="AH78" s="55"/>
      <c r="AI78" s="55"/>
      <c r="AJ78" s="55"/>
    </row>
    <row r="79" spans="11:36" x14ac:dyDescent="0.2">
      <c r="K79" s="64"/>
      <c r="O79"/>
      <c r="W79" s="64"/>
      <c r="X79" s="64"/>
      <c r="Y79" s="64"/>
      <c r="Z79" s="64"/>
      <c r="AB79" s="56"/>
      <c r="AC79" s="56"/>
      <c r="AD79" s="55"/>
      <c r="AE79" s="55"/>
      <c r="AF79" s="55"/>
      <c r="AG79" s="55"/>
      <c r="AH79" s="55"/>
      <c r="AI79" s="55"/>
      <c r="AJ79" s="55"/>
    </row>
    <row r="80" spans="11:36" x14ac:dyDescent="0.2">
      <c r="K80" s="64"/>
      <c r="O80"/>
      <c r="W80" s="64"/>
      <c r="X80" s="64"/>
      <c r="Y80" s="64"/>
      <c r="Z80" s="64"/>
    </row>
    <row r="81" spans="11:26" x14ac:dyDescent="0.2">
      <c r="K81" s="64"/>
      <c r="O81"/>
      <c r="W81" s="64"/>
      <c r="X81" s="64"/>
      <c r="Y81" s="64"/>
      <c r="Z81" s="64"/>
    </row>
    <row r="82" spans="11:26" x14ac:dyDescent="0.2">
      <c r="K82" s="64"/>
      <c r="O82"/>
      <c r="W82" s="64"/>
      <c r="X82" s="64"/>
      <c r="Y82" s="64"/>
      <c r="Z82" s="64"/>
    </row>
    <row r="83" spans="11:26" x14ac:dyDescent="0.2">
      <c r="K83" s="64"/>
      <c r="O83"/>
      <c r="W83" s="64"/>
      <c r="X83" s="64"/>
      <c r="Y83" s="64"/>
      <c r="Z83" s="64"/>
    </row>
    <row r="84" spans="11:26" x14ac:dyDescent="0.2">
      <c r="K84" s="64"/>
      <c r="O84"/>
      <c r="W84" s="64"/>
      <c r="X84" s="64"/>
      <c r="Y84" s="64"/>
      <c r="Z84" s="64"/>
    </row>
    <row r="85" spans="11:26" x14ac:dyDescent="0.2">
      <c r="K85" s="64"/>
      <c r="O85"/>
      <c r="W85" s="64"/>
      <c r="X85" s="64"/>
      <c r="Y85" s="64"/>
      <c r="Z85" s="64"/>
    </row>
    <row r="86" spans="11:26" x14ac:dyDescent="0.2">
      <c r="K86" s="64"/>
      <c r="O86"/>
      <c r="W86" s="64"/>
      <c r="X86" s="64"/>
      <c r="Y86" s="64"/>
      <c r="Z86" s="64"/>
    </row>
    <row r="87" spans="11:26" x14ac:dyDescent="0.2">
      <c r="K87" s="64"/>
      <c r="O87"/>
      <c r="W87" s="64"/>
      <c r="X87" s="64"/>
      <c r="Y87" s="64"/>
      <c r="Z87" s="64"/>
    </row>
    <row r="88" spans="11:26" x14ac:dyDescent="0.2">
      <c r="K88" s="64"/>
      <c r="O88"/>
      <c r="W88" s="64"/>
      <c r="X88" s="64"/>
      <c r="Y88" s="64"/>
      <c r="Z88" s="64"/>
    </row>
    <row r="89" spans="11:26" x14ac:dyDescent="0.2">
      <c r="K89" s="64"/>
      <c r="O89"/>
      <c r="W89" s="64"/>
      <c r="X89" s="64"/>
      <c r="Y89" s="64"/>
      <c r="Z89" s="64"/>
    </row>
    <row r="90" spans="11:26" x14ac:dyDescent="0.2">
      <c r="K90" s="64"/>
      <c r="O90"/>
      <c r="W90" s="64"/>
      <c r="X90" s="64"/>
      <c r="Y90" s="64"/>
      <c r="Z90" s="64"/>
    </row>
    <row r="91" spans="11:26" x14ac:dyDescent="0.2">
      <c r="K91" s="64"/>
      <c r="O91"/>
      <c r="W91" s="64"/>
      <c r="X91" s="64"/>
      <c r="Y91" s="64"/>
      <c r="Z91" s="64"/>
    </row>
    <row r="92" spans="11:26" x14ac:dyDescent="0.2">
      <c r="K92" s="64"/>
      <c r="O92"/>
      <c r="W92" s="64"/>
      <c r="X92" s="64"/>
      <c r="Y92" s="64"/>
      <c r="Z92" s="64"/>
    </row>
    <row r="93" spans="11:26" x14ac:dyDescent="0.2">
      <c r="K93" s="64"/>
      <c r="O93"/>
      <c r="W93" s="64"/>
      <c r="X93" s="64"/>
      <c r="Y93" s="64"/>
      <c r="Z93" s="64"/>
    </row>
    <row r="94" spans="11:26" x14ac:dyDescent="0.2">
      <c r="K94" s="64"/>
      <c r="O94"/>
      <c r="W94" s="64"/>
      <c r="X94" s="64"/>
      <c r="Y94" s="64"/>
      <c r="Z94" s="64"/>
    </row>
    <row r="95" spans="11:26" x14ac:dyDescent="0.2">
      <c r="K95" s="64"/>
      <c r="O95"/>
      <c r="W95" s="64"/>
      <c r="X95" s="64"/>
      <c r="Y95" s="64"/>
      <c r="Z95" s="64"/>
    </row>
    <row r="96" spans="11:26" x14ac:dyDescent="0.2">
      <c r="K96" s="64"/>
      <c r="O96"/>
      <c r="W96" s="64"/>
      <c r="X96" s="64"/>
      <c r="Y96" s="64"/>
      <c r="Z96" s="64"/>
    </row>
    <row r="97" spans="11:26" x14ac:dyDescent="0.2">
      <c r="K97" s="64"/>
      <c r="O97"/>
      <c r="W97" s="64"/>
      <c r="X97" s="64"/>
      <c r="Y97" s="64"/>
      <c r="Z97" s="64"/>
    </row>
    <row r="98" spans="11:26" x14ac:dyDescent="0.2">
      <c r="K98" s="64"/>
      <c r="O98"/>
      <c r="W98" s="64"/>
      <c r="X98" s="64"/>
      <c r="Y98" s="64"/>
      <c r="Z98" s="64"/>
    </row>
    <row r="99" spans="11:26" x14ac:dyDescent="0.2">
      <c r="K99" s="64"/>
      <c r="O99"/>
      <c r="W99" s="64"/>
      <c r="X99" s="64"/>
      <c r="Y99" s="64"/>
      <c r="Z99" s="64"/>
    </row>
    <row r="100" spans="11:26" x14ac:dyDescent="0.2">
      <c r="K100" s="64"/>
      <c r="O100"/>
      <c r="W100" s="64"/>
      <c r="X100" s="64"/>
      <c r="Y100" s="64"/>
      <c r="Z100" s="64"/>
    </row>
    <row r="101" spans="11:26" x14ac:dyDescent="0.2">
      <c r="K101" s="64"/>
      <c r="O101"/>
      <c r="W101" s="64"/>
      <c r="X101" s="64"/>
      <c r="Y101" s="64"/>
      <c r="Z101" s="64"/>
    </row>
    <row r="102" spans="11:26" x14ac:dyDescent="0.2">
      <c r="K102" s="64"/>
    </row>
    <row r="103" spans="11:26" x14ac:dyDescent="0.2">
      <c r="K103" s="64"/>
    </row>
    <row r="104" spans="11:26" x14ac:dyDescent="0.2">
      <c r="K104" s="64"/>
    </row>
    <row r="105" spans="11:26" x14ac:dyDescent="0.2">
      <c r="K105" s="64"/>
    </row>
    <row r="106" spans="11:26" x14ac:dyDescent="0.2">
      <c r="K106" s="64"/>
    </row>
    <row r="107" spans="11:26" x14ac:dyDescent="0.2">
      <c r="K107" s="64"/>
    </row>
    <row r="108" spans="11:26" x14ac:dyDescent="0.2">
      <c r="K108" s="64"/>
    </row>
    <row r="109" spans="11:26" x14ac:dyDescent="0.2">
      <c r="K109" s="64"/>
    </row>
    <row r="110" spans="11:26" x14ac:dyDescent="0.2">
      <c r="K110" s="64"/>
    </row>
    <row r="111" spans="11:26" x14ac:dyDescent="0.2">
      <c r="K111" s="64"/>
    </row>
    <row r="112" spans="11:26" x14ac:dyDescent="0.2">
      <c r="K112" s="64"/>
    </row>
    <row r="113" spans="11:11" x14ac:dyDescent="0.2">
      <c r="K113" s="64"/>
    </row>
  </sheetData>
  <mergeCells count="7">
    <mergeCell ref="V4:W4"/>
    <mergeCell ref="R2:S2"/>
    <mergeCell ref="T2:U2"/>
    <mergeCell ref="X2:Y2"/>
    <mergeCell ref="X3:Y3"/>
    <mergeCell ref="V2:W2"/>
    <mergeCell ref="V3:W3"/>
  </mergeCells>
  <conditionalFormatting sqref="W18">
    <cfRule type="cellIs" dxfId="9" priority="10" stopIfTrue="1" operator="lessThan">
      <formula>$W$22</formula>
    </cfRule>
    <cfRule type="cellIs" dxfId="8" priority="11" stopIfTrue="1" operator="greaterThan">
      <formula>$W$21</formula>
    </cfRule>
  </conditionalFormatting>
  <conditionalFormatting sqref="Y18">
    <cfRule type="cellIs" dxfId="7" priority="3" stopIfTrue="1" operator="lessThan">
      <formula>$Y$22</formula>
    </cfRule>
    <cfRule type="cellIs" dxfId="6" priority="4" stopIfTrue="1" operator="greaterThan">
      <formula>$Y$21</formula>
    </cfRule>
  </conditionalFormatting>
  <conditionalFormatting sqref="Y17">
    <cfRule type="cellIs" dxfId="5" priority="1" operator="lessThan">
      <formula>$Y$22</formula>
    </cfRule>
    <cfRule type="cellIs" dxfId="4" priority="2" operator="greaterThan">
      <formula>$Y$21</formula>
    </cfRule>
  </conditionalFormatting>
  <pageMargins left="0.75" right="0.75" top="1" bottom="1" header="0.5" footer="0.5"/>
  <pageSetup orientation="portrait" horizontalDpi="4294967292" verticalDpi="4294967292"/>
  <ignoredErrors>
    <ignoredError sqref="T18" formulaRange="1"/>
    <ignoredError sqref="T19:U19 U18" evalError="1"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9"/>
  <sheetViews>
    <sheetView workbookViewId="0">
      <pane ySplit="1" topLeftCell="A74" activePane="bottomLeft" state="frozen"/>
      <selection activeCell="O93" sqref="O93"/>
      <selection pane="bottomLeft" activeCell="L73" activeCellId="2" sqref="C2:D73 J2:J73 L2:P73"/>
    </sheetView>
  </sheetViews>
  <sheetFormatPr defaultColWidth="8.85546875" defaultRowHeight="12.75" x14ac:dyDescent="0.2"/>
  <cols>
    <col min="1" max="1" width="8.85546875" style="283"/>
    <col min="2" max="2" width="4.85546875" style="283" customWidth="1"/>
    <col min="3" max="3" width="21.7109375" style="283" customWidth="1"/>
    <col min="4" max="4" width="11" style="283" bestFit="1" customWidth="1"/>
    <col min="5" max="5" width="8.28515625" style="283" customWidth="1"/>
    <col min="6" max="6" width="9.42578125" style="283" customWidth="1"/>
    <col min="7" max="7" width="11" style="283" customWidth="1"/>
    <col min="8" max="8" width="10" style="283" customWidth="1"/>
    <col min="9" max="9" width="10.42578125" style="283" customWidth="1"/>
    <col min="10" max="10" width="11.7109375" style="283" customWidth="1"/>
    <col min="11" max="12" width="10.7109375" style="283" customWidth="1"/>
    <col min="13" max="13" width="4.85546875" style="283" customWidth="1"/>
    <col min="14" max="14" width="11.28515625" style="283" customWidth="1"/>
    <col min="15" max="15" width="10.85546875" style="283" customWidth="1"/>
    <col min="16" max="16" width="10.42578125" style="283" bestFit="1" customWidth="1"/>
    <col min="17" max="16384" width="8.85546875" style="283"/>
  </cols>
  <sheetData>
    <row r="1" spans="1:16" s="268" customFormat="1" ht="15.75" x14ac:dyDescent="0.2">
      <c r="A1" s="268" t="s">
        <v>122</v>
      </c>
      <c r="B1" s="269" t="s">
        <v>34</v>
      </c>
      <c r="C1" s="269" t="s">
        <v>28</v>
      </c>
      <c r="D1" s="269" t="s">
        <v>123</v>
      </c>
      <c r="E1" s="269" t="s">
        <v>124</v>
      </c>
      <c r="F1" s="269" t="s">
        <v>125</v>
      </c>
      <c r="G1" s="270" t="s">
        <v>126</v>
      </c>
      <c r="H1" s="269" t="s">
        <v>127</v>
      </c>
      <c r="I1" s="270" t="s">
        <v>128</v>
      </c>
      <c r="J1" s="271" t="s">
        <v>129</v>
      </c>
      <c r="K1" s="271" t="s">
        <v>130</v>
      </c>
      <c r="L1" s="271" t="s">
        <v>131</v>
      </c>
      <c r="M1" s="271" t="s">
        <v>132</v>
      </c>
      <c r="N1" s="271" t="s">
        <v>133</v>
      </c>
      <c r="O1" s="271" t="s">
        <v>134</v>
      </c>
    </row>
    <row r="2" spans="1:16" s="277" customFormat="1" x14ac:dyDescent="0.2">
      <c r="A2" s="272" t="s">
        <v>135</v>
      </c>
      <c r="B2" s="272">
        <v>10</v>
      </c>
      <c r="C2" s="272" t="s">
        <v>136</v>
      </c>
      <c r="D2" s="272" t="s">
        <v>137</v>
      </c>
      <c r="E2" s="272">
        <v>0.79300000000000004</v>
      </c>
      <c r="F2" s="272">
        <v>1052</v>
      </c>
      <c r="G2" s="272">
        <v>12.596</v>
      </c>
      <c r="H2" s="272">
        <v>711</v>
      </c>
      <c r="I2" s="272">
        <v>-13.462</v>
      </c>
      <c r="J2" s="273">
        <v>4.2289744999999996</v>
      </c>
      <c r="K2" s="273">
        <v>15.422951100000001</v>
      </c>
      <c r="L2" s="273">
        <f>K2-SLOPE($K$90:$K$97,$B$90:$B$97)*B2</f>
        <v>15.603441138769163</v>
      </c>
      <c r="M2" s="274">
        <f>L2/J2</f>
        <v>3.6896512709568632</v>
      </c>
      <c r="N2" s="275">
        <f t="shared" ref="N2:N26" si="0">1.0008*G2 - 0.4653</f>
        <v>12.140776799999999</v>
      </c>
      <c r="O2" s="275">
        <f t="shared" ref="O2:O26" si="1">1.0143*I2 - 13.811</f>
        <v>-27.465506599999998</v>
      </c>
      <c r="P2" s="276" t="s">
        <v>138</v>
      </c>
    </row>
    <row r="3" spans="1:16" s="277" customFormat="1" x14ac:dyDescent="0.2">
      <c r="A3" s="272" t="s">
        <v>139</v>
      </c>
      <c r="B3" s="272">
        <v>11</v>
      </c>
      <c r="C3" s="272" t="s">
        <v>140</v>
      </c>
      <c r="D3" s="272" t="s">
        <v>141</v>
      </c>
      <c r="E3" s="272">
        <v>0.76500000000000001</v>
      </c>
      <c r="F3" s="272">
        <v>2617</v>
      </c>
      <c r="G3" s="272">
        <v>13.824999999999999</v>
      </c>
      <c r="H3" s="272">
        <v>2178</v>
      </c>
      <c r="I3" s="272">
        <v>-15.07</v>
      </c>
      <c r="J3" s="278">
        <v>10.731979900000001</v>
      </c>
      <c r="K3" s="278">
        <v>50.020173700000001</v>
      </c>
      <c r="L3" s="278">
        <f t="shared" ref="L3:L66" si="2">K3-SLOPE($K$90:$K$97,$B$90:$B$97)*B3</f>
        <v>50.218712742646083</v>
      </c>
      <c r="M3" s="274">
        <f t="shared" ref="M3:M31" si="3">L3/J3</f>
        <v>4.6793521056302092</v>
      </c>
      <c r="N3" s="275">
        <f t="shared" si="0"/>
        <v>13.370759999999999</v>
      </c>
      <c r="O3" s="275">
        <f t="shared" si="1"/>
        <v>-29.096501</v>
      </c>
    </row>
    <row r="4" spans="1:16" s="277" customFormat="1" x14ac:dyDescent="0.2">
      <c r="A4" s="272" t="s">
        <v>142</v>
      </c>
      <c r="B4" s="272">
        <v>12</v>
      </c>
      <c r="C4" s="272" t="s">
        <v>143</v>
      </c>
      <c r="D4" s="272" t="s">
        <v>144</v>
      </c>
      <c r="E4" s="272">
        <v>0.84899999999999998</v>
      </c>
      <c r="F4" s="272">
        <v>3206</v>
      </c>
      <c r="G4" s="272">
        <v>14.776</v>
      </c>
      <c r="H4" s="272">
        <v>2383</v>
      </c>
      <c r="I4" s="272">
        <v>-14.615</v>
      </c>
      <c r="J4" s="278">
        <v>11.735885700000001</v>
      </c>
      <c r="K4" s="278">
        <v>49.304213099999998</v>
      </c>
      <c r="L4" s="278">
        <f t="shared" si="2"/>
        <v>49.520801146522992</v>
      </c>
      <c r="M4" s="274">
        <f t="shared" si="3"/>
        <v>4.2196049290530313</v>
      </c>
      <c r="N4" s="275">
        <f t="shared" si="0"/>
        <v>14.322520799999999</v>
      </c>
      <c r="O4" s="275">
        <f t="shared" si="1"/>
        <v>-28.634994499999998</v>
      </c>
    </row>
    <row r="5" spans="1:16" s="277" customFormat="1" x14ac:dyDescent="0.2">
      <c r="A5" s="272" t="s">
        <v>145</v>
      </c>
      <c r="B5" s="272">
        <v>13</v>
      </c>
      <c r="C5" s="272" t="s">
        <v>146</v>
      </c>
      <c r="D5" s="272" t="s">
        <v>147</v>
      </c>
      <c r="E5" s="272">
        <v>0.83899999999999997</v>
      </c>
      <c r="F5" s="272">
        <v>3515</v>
      </c>
      <c r="G5" s="272">
        <v>14.398</v>
      </c>
      <c r="H5" s="272">
        <v>2213</v>
      </c>
      <c r="I5" s="272">
        <v>-14.256</v>
      </c>
      <c r="J5" s="278">
        <v>13.0407765</v>
      </c>
      <c r="K5" s="278">
        <v>46.160762400000003</v>
      </c>
      <c r="L5" s="278">
        <f t="shared" si="2"/>
        <v>46.395399450399914</v>
      </c>
      <c r="M5" s="274">
        <f t="shared" si="3"/>
        <v>3.5577175523558675</v>
      </c>
      <c r="N5" s="275">
        <f t="shared" si="0"/>
        <v>13.944218399999999</v>
      </c>
      <c r="O5" s="275">
        <f t="shared" si="1"/>
        <v>-28.270860800000001</v>
      </c>
    </row>
    <row r="6" spans="1:16" s="277" customFormat="1" x14ac:dyDescent="0.2">
      <c r="A6" s="272" t="s">
        <v>148</v>
      </c>
      <c r="B6" s="272">
        <v>14</v>
      </c>
      <c r="C6" s="272" t="s">
        <v>149</v>
      </c>
      <c r="D6" s="272" t="s">
        <v>150</v>
      </c>
      <c r="E6" s="272">
        <v>0.82299999999999995</v>
      </c>
      <c r="F6" s="272">
        <v>3082</v>
      </c>
      <c r="G6" s="272">
        <v>12.586</v>
      </c>
      <c r="H6" s="272">
        <v>2041</v>
      </c>
      <c r="I6" s="272">
        <v>-14.228999999999999</v>
      </c>
      <c r="J6" s="278">
        <v>11.669436299999999</v>
      </c>
      <c r="K6" s="278">
        <v>43.333969099999997</v>
      </c>
      <c r="L6" s="278">
        <f t="shared" si="2"/>
        <v>43.586655154276826</v>
      </c>
      <c r="M6" s="274">
        <f t="shared" si="3"/>
        <v>3.7351123082335032</v>
      </c>
      <c r="N6" s="275">
        <f t="shared" si="0"/>
        <v>12.1307688</v>
      </c>
      <c r="O6" s="275">
        <f t="shared" si="1"/>
        <v>-28.2434747</v>
      </c>
    </row>
    <row r="7" spans="1:16" s="277" customFormat="1" x14ac:dyDescent="0.2">
      <c r="A7" s="272" t="s">
        <v>151</v>
      </c>
      <c r="B7" s="272">
        <v>15</v>
      </c>
      <c r="C7" s="272" t="s">
        <v>152</v>
      </c>
      <c r="D7" s="272" t="s">
        <v>153</v>
      </c>
      <c r="E7" s="272">
        <v>0.85199999999999998</v>
      </c>
      <c r="F7" s="272">
        <v>2551</v>
      </c>
      <c r="G7" s="272">
        <v>14.722</v>
      </c>
      <c r="H7" s="272">
        <v>1664</v>
      </c>
      <c r="I7" s="272">
        <v>-14.74</v>
      </c>
      <c r="J7" s="273">
        <v>9.3890171999999996</v>
      </c>
      <c r="K7" s="273">
        <v>33.945430399999999</v>
      </c>
      <c r="L7" s="273">
        <f t="shared" si="2"/>
        <v>34.216165458153746</v>
      </c>
      <c r="M7" s="274">
        <f t="shared" si="3"/>
        <v>3.6442755114085581</v>
      </c>
      <c r="N7" s="275">
        <f t="shared" si="0"/>
        <v>14.268477599999999</v>
      </c>
      <c r="O7" s="275">
        <f t="shared" si="1"/>
        <v>-28.761782</v>
      </c>
      <c r="P7" s="276" t="s">
        <v>138</v>
      </c>
    </row>
    <row r="8" spans="1:16" s="277" customFormat="1" x14ac:dyDescent="0.2">
      <c r="A8" s="272" t="s">
        <v>154</v>
      </c>
      <c r="B8" s="272">
        <v>16</v>
      </c>
      <c r="C8" s="272" t="s">
        <v>155</v>
      </c>
      <c r="D8" s="272" t="s">
        <v>156</v>
      </c>
      <c r="E8" s="272">
        <v>0.81100000000000005</v>
      </c>
      <c r="F8" s="272">
        <v>2810</v>
      </c>
      <c r="G8" s="272">
        <v>14.541</v>
      </c>
      <c r="H8" s="272">
        <v>2254</v>
      </c>
      <c r="I8" s="272">
        <v>-15.404</v>
      </c>
      <c r="J8" s="278">
        <v>10.818773200000001</v>
      </c>
      <c r="K8" s="278">
        <v>48.807042099999997</v>
      </c>
      <c r="L8" s="278">
        <f t="shared" si="2"/>
        <v>49.095826162030654</v>
      </c>
      <c r="M8" s="274">
        <f t="shared" si="3"/>
        <v>4.5380215718017505</v>
      </c>
      <c r="N8" s="275">
        <f t="shared" si="0"/>
        <v>14.0873328</v>
      </c>
      <c r="O8" s="275">
        <f t="shared" si="1"/>
        <v>-29.435277200000002</v>
      </c>
    </row>
    <row r="9" spans="1:16" s="277" customFormat="1" x14ac:dyDescent="0.2">
      <c r="A9" s="272" t="s">
        <v>157</v>
      </c>
      <c r="B9" s="272">
        <v>17</v>
      </c>
      <c r="C9" s="272" t="s">
        <v>158</v>
      </c>
      <c r="D9" s="272" t="s">
        <v>159</v>
      </c>
      <c r="E9" s="272">
        <v>0.78200000000000003</v>
      </c>
      <c r="F9" s="272">
        <v>3347</v>
      </c>
      <c r="G9" s="272">
        <v>14.121</v>
      </c>
      <c r="H9" s="272">
        <v>2140</v>
      </c>
      <c r="I9" s="272">
        <v>-14.391999999999999</v>
      </c>
      <c r="J9" s="278">
        <v>13.378066</v>
      </c>
      <c r="K9" s="278">
        <v>47.932815400000003</v>
      </c>
      <c r="L9" s="278">
        <f t="shared" si="2"/>
        <v>48.239648465907578</v>
      </c>
      <c r="M9" s="274">
        <f t="shared" si="3"/>
        <v>3.6058761009182922</v>
      </c>
      <c r="N9" s="275">
        <f t="shared" si="0"/>
        <v>13.6669968</v>
      </c>
      <c r="O9" s="275">
        <f t="shared" si="1"/>
        <v>-28.408805600000001</v>
      </c>
    </row>
    <row r="10" spans="1:16" s="277" customFormat="1" x14ac:dyDescent="0.2">
      <c r="A10" s="272" t="s">
        <v>160</v>
      </c>
      <c r="B10" s="272">
        <v>18</v>
      </c>
      <c r="C10" s="272" t="s">
        <v>161</v>
      </c>
      <c r="D10" s="272" t="s">
        <v>162</v>
      </c>
      <c r="E10" s="272">
        <v>0.78500000000000003</v>
      </c>
      <c r="F10" s="272">
        <v>2949</v>
      </c>
      <c r="G10" s="272">
        <v>14.901</v>
      </c>
      <c r="H10" s="272">
        <v>2074</v>
      </c>
      <c r="I10" s="272">
        <v>-14.122999999999999</v>
      </c>
      <c r="J10" s="278">
        <v>11.7412893</v>
      </c>
      <c r="K10" s="278">
        <v>46.288201700000002</v>
      </c>
      <c r="L10" s="278">
        <f t="shared" si="2"/>
        <v>46.613083769784495</v>
      </c>
      <c r="M10" s="274">
        <f t="shared" si="3"/>
        <v>3.9700140741600238</v>
      </c>
      <c r="N10" s="275">
        <f t="shared" si="0"/>
        <v>14.447620799999999</v>
      </c>
      <c r="O10" s="275">
        <f t="shared" si="1"/>
        <v>-28.135958899999999</v>
      </c>
    </row>
    <row r="11" spans="1:16" s="277" customFormat="1" x14ac:dyDescent="0.2">
      <c r="A11" s="272" t="s">
        <v>163</v>
      </c>
      <c r="B11" s="272">
        <v>19</v>
      </c>
      <c r="C11" s="272" t="s">
        <v>164</v>
      </c>
      <c r="D11" s="272" t="s">
        <v>165</v>
      </c>
      <c r="E11" s="272">
        <v>0.79400000000000004</v>
      </c>
      <c r="F11" s="272">
        <v>2626</v>
      </c>
      <c r="G11" s="272">
        <v>13.340999999999999</v>
      </c>
      <c r="H11" s="272">
        <v>2292</v>
      </c>
      <c r="I11" s="272">
        <v>-15.981</v>
      </c>
      <c r="J11" s="278">
        <v>10.258926000000001</v>
      </c>
      <c r="K11" s="278">
        <v>50.436862300000001</v>
      </c>
      <c r="L11" s="278">
        <f t="shared" si="2"/>
        <v>50.779793373661413</v>
      </c>
      <c r="M11" s="274">
        <f t="shared" si="3"/>
        <v>4.9498157383785992</v>
      </c>
      <c r="N11" s="275">
        <f t="shared" si="0"/>
        <v>12.886372799999998</v>
      </c>
      <c r="O11" s="275">
        <f t="shared" si="1"/>
        <v>-30.020528299999999</v>
      </c>
    </row>
    <row r="12" spans="1:16" s="277" customFormat="1" x14ac:dyDescent="0.2">
      <c r="A12" s="272" t="s">
        <v>166</v>
      </c>
      <c r="B12" s="272">
        <v>20</v>
      </c>
      <c r="C12" s="272" t="s">
        <v>167</v>
      </c>
      <c r="D12" s="272" t="s">
        <v>168</v>
      </c>
      <c r="E12" s="272">
        <v>0.81</v>
      </c>
      <c r="F12" s="272">
        <v>2658</v>
      </c>
      <c r="G12" s="272">
        <v>13.305999999999999</v>
      </c>
      <c r="H12" s="272">
        <v>2170</v>
      </c>
      <c r="I12" s="272">
        <v>-16.556999999999999</v>
      </c>
      <c r="J12" s="278">
        <v>10.237997200000001</v>
      </c>
      <c r="K12" s="278">
        <v>46.809185399999997</v>
      </c>
      <c r="L12" s="278">
        <f t="shared" si="2"/>
        <v>47.170165477538319</v>
      </c>
      <c r="M12" s="274">
        <f t="shared" si="3"/>
        <v>4.6073626077508907</v>
      </c>
      <c r="N12" s="275">
        <f t="shared" si="0"/>
        <v>12.8513448</v>
      </c>
      <c r="O12" s="275">
        <f t="shared" si="1"/>
        <v>-30.604765099999998</v>
      </c>
    </row>
    <row r="13" spans="1:16" s="277" customFormat="1" x14ac:dyDescent="0.2">
      <c r="A13" s="272" t="s">
        <v>169</v>
      </c>
      <c r="B13" s="272">
        <v>21</v>
      </c>
      <c r="C13" s="272" t="s">
        <v>170</v>
      </c>
      <c r="D13" s="272" t="s">
        <v>171</v>
      </c>
      <c r="E13" s="272">
        <v>0.83899999999999997</v>
      </c>
      <c r="F13" s="272">
        <v>2887</v>
      </c>
      <c r="G13" s="272">
        <v>13.78</v>
      </c>
      <c r="H13" s="272">
        <v>2242</v>
      </c>
      <c r="I13" s="272">
        <v>-14.606999999999999</v>
      </c>
      <c r="J13" s="278">
        <v>10.6857925</v>
      </c>
      <c r="K13" s="278">
        <v>46.663035100000002</v>
      </c>
      <c r="L13" s="278">
        <f t="shared" si="2"/>
        <v>47.042064181415242</v>
      </c>
      <c r="M13" s="274">
        <f t="shared" si="3"/>
        <v>4.4022999867735821</v>
      </c>
      <c r="N13" s="275">
        <f t="shared" si="0"/>
        <v>13.325723999999999</v>
      </c>
      <c r="O13" s="275">
        <f t="shared" si="1"/>
        <v>-28.626880100000001</v>
      </c>
    </row>
    <row r="14" spans="1:16" s="277" customFormat="1" x14ac:dyDescent="0.2">
      <c r="A14" s="272" t="s">
        <v>172</v>
      </c>
      <c r="B14" s="272">
        <v>22</v>
      </c>
      <c r="C14" s="272" t="s">
        <v>173</v>
      </c>
      <c r="D14" s="272" t="s">
        <v>174</v>
      </c>
      <c r="E14" s="272">
        <v>0.80400000000000005</v>
      </c>
      <c r="F14" s="272">
        <v>3093</v>
      </c>
      <c r="G14" s="272">
        <v>14.691000000000001</v>
      </c>
      <c r="H14" s="272">
        <v>2068</v>
      </c>
      <c r="I14" s="272">
        <v>-14.744999999999999</v>
      </c>
      <c r="J14" s="278">
        <v>11.994305000000001</v>
      </c>
      <c r="K14" s="278">
        <v>44.972825499999999</v>
      </c>
      <c r="L14" s="278">
        <f t="shared" si="2"/>
        <v>45.369903585292157</v>
      </c>
      <c r="M14" s="274">
        <f t="shared" si="3"/>
        <v>3.7826204674045019</v>
      </c>
      <c r="N14" s="275">
        <f t="shared" si="0"/>
        <v>14.2374528</v>
      </c>
      <c r="O14" s="275">
        <f t="shared" si="1"/>
        <v>-28.766853499999996</v>
      </c>
    </row>
    <row r="15" spans="1:16" s="277" customFormat="1" x14ac:dyDescent="0.2">
      <c r="A15" s="272" t="s">
        <v>175</v>
      </c>
      <c r="B15" s="272">
        <v>23</v>
      </c>
      <c r="C15" s="272" t="s">
        <v>176</v>
      </c>
      <c r="D15" s="272" t="s">
        <v>177</v>
      </c>
      <c r="E15" s="272">
        <v>0.81299999999999994</v>
      </c>
      <c r="F15" s="272">
        <v>2817</v>
      </c>
      <c r="G15" s="272">
        <v>14.805999999999999</v>
      </c>
      <c r="H15" s="272">
        <v>1830</v>
      </c>
      <c r="I15" s="272">
        <v>-14.111000000000001</v>
      </c>
      <c r="J15" s="278">
        <v>10.808717700000001</v>
      </c>
      <c r="K15" s="278">
        <v>39.0749602</v>
      </c>
      <c r="L15" s="278">
        <f t="shared" si="2"/>
        <v>39.490087289169075</v>
      </c>
      <c r="M15" s="274">
        <f t="shared" si="3"/>
        <v>3.653540446261176</v>
      </c>
      <c r="N15" s="275">
        <f t="shared" si="0"/>
        <v>14.352544799999999</v>
      </c>
      <c r="O15" s="275">
        <f t="shared" si="1"/>
        <v>-28.1237873</v>
      </c>
    </row>
    <row r="16" spans="1:16" s="277" customFormat="1" x14ac:dyDescent="0.2">
      <c r="A16" s="272" t="s">
        <v>178</v>
      </c>
      <c r="B16" s="272">
        <v>24</v>
      </c>
      <c r="C16" s="272" t="s">
        <v>179</v>
      </c>
      <c r="D16" s="272" t="s">
        <v>180</v>
      </c>
      <c r="E16" s="272">
        <v>0.77600000000000002</v>
      </c>
      <c r="F16" s="272">
        <v>1672</v>
      </c>
      <c r="G16" s="272">
        <v>15.249000000000001</v>
      </c>
      <c r="H16" s="272">
        <v>1129</v>
      </c>
      <c r="I16" s="272">
        <v>-14.352</v>
      </c>
      <c r="J16" s="273">
        <v>6.7783702000000003</v>
      </c>
      <c r="K16" s="273">
        <v>24.923908300000001</v>
      </c>
      <c r="L16" s="273">
        <f t="shared" si="2"/>
        <v>25.357084393045991</v>
      </c>
      <c r="M16" s="274">
        <f t="shared" si="3"/>
        <v>3.7408821951102627</v>
      </c>
      <c r="N16" s="275">
        <f t="shared" si="0"/>
        <v>14.795899200000001</v>
      </c>
      <c r="O16" s="275">
        <f t="shared" si="1"/>
        <v>-28.3682336</v>
      </c>
      <c r="P16" s="276" t="s">
        <v>138</v>
      </c>
    </row>
    <row r="17" spans="1:16" s="277" customFormat="1" x14ac:dyDescent="0.2">
      <c r="A17" s="272" t="s">
        <v>181</v>
      </c>
      <c r="B17" s="272">
        <v>25</v>
      </c>
      <c r="C17" s="272" t="s">
        <v>182</v>
      </c>
      <c r="D17" s="272" t="s">
        <v>183</v>
      </c>
      <c r="E17" s="272">
        <v>0.80200000000000005</v>
      </c>
      <c r="F17" s="272">
        <v>2942</v>
      </c>
      <c r="G17" s="272">
        <v>14.786</v>
      </c>
      <c r="H17" s="272">
        <v>2189</v>
      </c>
      <c r="I17" s="272">
        <v>-14.661</v>
      </c>
      <c r="J17" s="278">
        <v>11.399255999999999</v>
      </c>
      <c r="K17" s="278">
        <v>47.621535999999999</v>
      </c>
      <c r="L17" s="278">
        <f t="shared" si="2"/>
        <v>48.072761096922903</v>
      </c>
      <c r="M17" s="274">
        <f t="shared" si="3"/>
        <v>4.2171840949025885</v>
      </c>
      <c r="N17" s="275">
        <f t="shared" si="0"/>
        <v>14.332528799999999</v>
      </c>
      <c r="O17" s="275">
        <f t="shared" si="1"/>
        <v>-28.6816523</v>
      </c>
    </row>
    <row r="18" spans="1:16" s="277" customFormat="1" x14ac:dyDescent="0.2">
      <c r="A18" s="272" t="s">
        <v>184</v>
      </c>
      <c r="B18" s="272">
        <v>26</v>
      </c>
      <c r="C18" s="272" t="s">
        <v>185</v>
      </c>
      <c r="D18" s="272" t="s">
        <v>186</v>
      </c>
      <c r="E18" s="272">
        <v>0.79600000000000004</v>
      </c>
      <c r="F18" s="272">
        <v>2775</v>
      </c>
      <c r="G18" s="272">
        <v>13.166</v>
      </c>
      <c r="H18" s="272">
        <v>1990</v>
      </c>
      <c r="I18" s="272">
        <v>-14.144</v>
      </c>
      <c r="J18" s="278">
        <v>10.843223699999999</v>
      </c>
      <c r="K18" s="278">
        <v>43.421539500000002</v>
      </c>
      <c r="L18" s="278">
        <f t="shared" si="2"/>
        <v>43.890813600799824</v>
      </c>
      <c r="M18" s="274">
        <f t="shared" si="3"/>
        <v>4.0477642825721496</v>
      </c>
      <c r="N18" s="275">
        <f t="shared" si="0"/>
        <v>12.711232799999999</v>
      </c>
      <c r="O18" s="275">
        <f t="shared" si="1"/>
        <v>-28.157259199999999</v>
      </c>
    </row>
    <row r="19" spans="1:16" s="277" customFormat="1" x14ac:dyDescent="0.2">
      <c r="A19" s="272" t="s">
        <v>187</v>
      </c>
      <c r="B19" s="272">
        <v>27</v>
      </c>
      <c r="C19" s="272" t="s">
        <v>188</v>
      </c>
      <c r="D19" s="272" t="s">
        <v>189</v>
      </c>
      <c r="E19" s="272">
        <v>0.77500000000000002</v>
      </c>
      <c r="F19" s="272">
        <v>2829</v>
      </c>
      <c r="G19" s="272">
        <v>13.667999999999999</v>
      </c>
      <c r="H19" s="272">
        <v>1842</v>
      </c>
      <c r="I19" s="272">
        <v>-13.571</v>
      </c>
      <c r="J19" s="278">
        <v>11.3976925</v>
      </c>
      <c r="K19" s="278">
        <v>41.1584979</v>
      </c>
      <c r="L19" s="278">
        <f t="shared" si="2"/>
        <v>41.645821004676741</v>
      </c>
      <c r="M19" s="274">
        <f t="shared" si="3"/>
        <v>3.6538817839379982</v>
      </c>
      <c r="N19" s="275">
        <f t="shared" si="0"/>
        <v>13.213634399999998</v>
      </c>
      <c r="O19" s="275">
        <f t="shared" si="1"/>
        <v>-27.5760653</v>
      </c>
    </row>
    <row r="20" spans="1:16" s="277" customFormat="1" x14ac:dyDescent="0.2">
      <c r="A20" s="272" t="s">
        <v>190</v>
      </c>
      <c r="B20" s="272">
        <v>28</v>
      </c>
      <c r="C20" s="272" t="s">
        <v>191</v>
      </c>
      <c r="D20" s="272" t="s">
        <v>192</v>
      </c>
      <c r="E20" s="272">
        <v>0.74099999999999999</v>
      </c>
      <c r="F20" s="272">
        <v>2652</v>
      </c>
      <c r="G20" s="272">
        <v>13.157999999999999</v>
      </c>
      <c r="H20" s="272">
        <v>1717</v>
      </c>
      <c r="I20" s="272">
        <v>-13.617000000000001</v>
      </c>
      <c r="J20" s="278">
        <v>11.215149500000001</v>
      </c>
      <c r="K20" s="278">
        <v>40.263409799999998</v>
      </c>
      <c r="L20" s="278">
        <f t="shared" si="2"/>
        <v>40.768781908553656</v>
      </c>
      <c r="M20" s="274">
        <f t="shared" si="3"/>
        <v>3.635152782274873</v>
      </c>
      <c r="N20" s="275">
        <f t="shared" si="0"/>
        <v>12.703226399999998</v>
      </c>
      <c r="O20" s="275">
        <f t="shared" si="1"/>
        <v>-27.622723100000002</v>
      </c>
    </row>
    <row r="21" spans="1:16" s="277" customFormat="1" x14ac:dyDescent="0.2">
      <c r="A21" s="272" t="s">
        <v>193</v>
      </c>
      <c r="B21" s="272">
        <v>29</v>
      </c>
      <c r="C21" s="272" t="s">
        <v>194</v>
      </c>
      <c r="D21" s="272" t="s">
        <v>195</v>
      </c>
      <c r="E21" s="272">
        <v>0.63800000000000001</v>
      </c>
      <c r="F21" s="272">
        <v>2344</v>
      </c>
      <c r="G21" s="272">
        <v>14.25</v>
      </c>
      <c r="H21" s="272">
        <v>1673</v>
      </c>
      <c r="I21" s="272">
        <v>-14.795</v>
      </c>
      <c r="J21" s="278">
        <v>11.4948637</v>
      </c>
      <c r="K21" s="278">
        <v>45.384859800000001</v>
      </c>
      <c r="L21" s="278">
        <f t="shared" si="2"/>
        <v>45.90828091243057</v>
      </c>
      <c r="M21" s="274">
        <f t="shared" si="3"/>
        <v>3.9938082008254323</v>
      </c>
      <c r="N21" s="275">
        <f t="shared" si="0"/>
        <v>13.796099999999999</v>
      </c>
      <c r="O21" s="275">
        <f t="shared" si="1"/>
        <v>-28.8175685</v>
      </c>
    </row>
    <row r="22" spans="1:16" s="277" customFormat="1" x14ac:dyDescent="0.2">
      <c r="A22" s="272" t="s">
        <v>196</v>
      </c>
      <c r="B22" s="272">
        <v>30</v>
      </c>
      <c r="C22" s="272" t="s">
        <v>197</v>
      </c>
      <c r="D22" s="272" t="s">
        <v>198</v>
      </c>
      <c r="E22" s="272">
        <v>0.76100000000000001</v>
      </c>
      <c r="F22" s="272">
        <v>2405</v>
      </c>
      <c r="G22" s="272">
        <v>15.073</v>
      </c>
      <c r="H22" s="272">
        <v>2211</v>
      </c>
      <c r="I22" s="272">
        <v>-17.035</v>
      </c>
      <c r="J22" s="278">
        <v>9.8088572000000003</v>
      </c>
      <c r="K22" s="278">
        <v>50.5374129</v>
      </c>
      <c r="L22" s="278">
        <f t="shared" si="2"/>
        <v>51.078883016307486</v>
      </c>
      <c r="M22" s="274">
        <f t="shared" si="3"/>
        <v>5.2074244710492357</v>
      </c>
      <c r="N22" s="275">
        <f t="shared" si="0"/>
        <v>14.6197584</v>
      </c>
      <c r="O22" s="275">
        <f t="shared" si="1"/>
        <v>-31.0896005</v>
      </c>
    </row>
    <row r="23" spans="1:16" s="277" customFormat="1" x14ac:dyDescent="0.2">
      <c r="A23" s="272" t="s">
        <v>199</v>
      </c>
      <c r="B23" s="272">
        <v>31</v>
      </c>
      <c r="C23" s="272" t="s">
        <v>200</v>
      </c>
      <c r="D23" s="272" t="s">
        <v>201</v>
      </c>
      <c r="E23" s="272">
        <v>0.76</v>
      </c>
      <c r="F23" s="272">
        <v>2601</v>
      </c>
      <c r="G23" s="272">
        <v>13.121</v>
      </c>
      <c r="H23" s="272">
        <v>2025</v>
      </c>
      <c r="I23" s="272">
        <v>-14.78</v>
      </c>
      <c r="J23" s="278">
        <v>10.601652700000001</v>
      </c>
      <c r="K23" s="278">
        <v>45.8714084</v>
      </c>
      <c r="L23" s="278">
        <f t="shared" si="2"/>
        <v>46.430927520184405</v>
      </c>
      <c r="M23" s="274">
        <f t="shared" si="3"/>
        <v>4.3795933364412516</v>
      </c>
      <c r="N23" s="275">
        <f t="shared" si="0"/>
        <v>12.6661968</v>
      </c>
      <c r="O23" s="275">
        <f t="shared" si="1"/>
        <v>-28.802354000000001</v>
      </c>
    </row>
    <row r="24" spans="1:16" s="277" customFormat="1" x14ac:dyDescent="0.2">
      <c r="A24" s="272" t="s">
        <v>202</v>
      </c>
      <c r="B24" s="272">
        <v>32</v>
      </c>
      <c r="C24" s="272" t="s">
        <v>203</v>
      </c>
      <c r="D24" s="272" t="s">
        <v>204</v>
      </c>
      <c r="E24" s="272">
        <v>0.81599999999999995</v>
      </c>
      <c r="F24" s="272">
        <v>2394</v>
      </c>
      <c r="G24" s="272">
        <v>13.372</v>
      </c>
      <c r="H24" s="272">
        <v>2390</v>
      </c>
      <c r="I24" s="272">
        <v>-16.148</v>
      </c>
      <c r="J24" s="278">
        <v>9.0853432999999999</v>
      </c>
      <c r="K24" s="278">
        <v>51.053391099999999</v>
      </c>
      <c r="L24" s="278">
        <f t="shared" si="2"/>
        <v>51.630959224061321</v>
      </c>
      <c r="M24" s="274">
        <f t="shared" si="3"/>
        <v>5.6828847869800718</v>
      </c>
      <c r="N24" s="275">
        <f t="shared" si="0"/>
        <v>12.917397599999999</v>
      </c>
      <c r="O24" s="275">
        <f t="shared" si="1"/>
        <v>-30.189916399999998</v>
      </c>
    </row>
    <row r="25" spans="1:16" s="277" customFormat="1" x14ac:dyDescent="0.2">
      <c r="A25" s="272" t="s">
        <v>205</v>
      </c>
      <c r="B25" s="272">
        <v>33</v>
      </c>
      <c r="C25" s="272" t="s">
        <v>206</v>
      </c>
      <c r="D25" s="272" t="s">
        <v>207</v>
      </c>
      <c r="E25" s="272">
        <v>0.80600000000000005</v>
      </c>
      <c r="F25" s="272">
        <v>2788</v>
      </c>
      <c r="G25" s="272">
        <v>12.776999999999999</v>
      </c>
      <c r="H25" s="272">
        <v>2187</v>
      </c>
      <c r="I25" s="272">
        <v>-14.824</v>
      </c>
      <c r="J25" s="278">
        <v>10.785600799999999</v>
      </c>
      <c r="K25" s="278">
        <v>47.440972199999997</v>
      </c>
      <c r="L25" s="278">
        <f t="shared" si="2"/>
        <v>48.036589327938238</v>
      </c>
      <c r="M25" s="274">
        <f t="shared" si="3"/>
        <v>4.4537703757715787</v>
      </c>
      <c r="N25" s="275">
        <f t="shared" si="0"/>
        <v>12.3219216</v>
      </c>
      <c r="O25" s="275">
        <f t="shared" si="1"/>
        <v>-28.846983199999997</v>
      </c>
    </row>
    <row r="26" spans="1:16" s="277" customFormat="1" x14ac:dyDescent="0.2">
      <c r="A26" s="272" t="s">
        <v>208</v>
      </c>
      <c r="B26" s="272">
        <v>40</v>
      </c>
      <c r="C26" s="272" t="s">
        <v>209</v>
      </c>
      <c r="D26" s="272" t="s">
        <v>210</v>
      </c>
      <c r="E26" s="272">
        <v>0.85099999999999998</v>
      </c>
      <c r="F26" s="272">
        <v>2382</v>
      </c>
      <c r="G26" s="272">
        <v>12.972</v>
      </c>
      <c r="H26" s="272">
        <v>1651</v>
      </c>
      <c r="I26" s="272">
        <v>-13.689</v>
      </c>
      <c r="J26" s="273">
        <v>8.7632481000000002</v>
      </c>
      <c r="K26" s="273">
        <v>33.622577300000003</v>
      </c>
      <c r="L26" s="273">
        <f t="shared" si="2"/>
        <v>34.344537455076654</v>
      </c>
      <c r="M26" s="274">
        <f t="shared" si="3"/>
        <v>3.919156123752408</v>
      </c>
      <c r="N26" s="275">
        <f t="shared" si="0"/>
        <v>12.517077599999999</v>
      </c>
      <c r="O26" s="275">
        <f t="shared" si="1"/>
        <v>-27.6957527</v>
      </c>
      <c r="P26" s="276" t="s">
        <v>138</v>
      </c>
    </row>
    <row r="27" spans="1:16" s="277" customFormat="1" x14ac:dyDescent="0.2">
      <c r="A27" s="279" t="s">
        <v>211</v>
      </c>
      <c r="B27" s="279">
        <v>41</v>
      </c>
      <c r="C27" s="279" t="s">
        <v>212</v>
      </c>
      <c r="D27" s="279" t="s">
        <v>213</v>
      </c>
      <c r="E27" s="279">
        <v>0.85599999999999998</v>
      </c>
      <c r="F27" s="279"/>
      <c r="G27" s="279"/>
      <c r="H27" s="279"/>
      <c r="I27" s="279"/>
      <c r="J27" s="280"/>
      <c r="K27" s="280"/>
      <c r="L27" s="280"/>
      <c r="M27" s="281"/>
      <c r="N27" s="282"/>
      <c r="O27" s="282"/>
      <c r="P27" s="276" t="s">
        <v>214</v>
      </c>
    </row>
    <row r="28" spans="1:16" s="277" customFormat="1" x14ac:dyDescent="0.2">
      <c r="A28" s="272" t="s">
        <v>215</v>
      </c>
      <c r="B28" s="272">
        <v>42</v>
      </c>
      <c r="C28" s="272" t="s">
        <v>216</v>
      </c>
      <c r="D28" s="272" t="s">
        <v>217</v>
      </c>
      <c r="E28" s="272">
        <v>0.80800000000000005</v>
      </c>
      <c r="F28" s="272">
        <v>2878</v>
      </c>
      <c r="G28" s="272">
        <v>13.627000000000001</v>
      </c>
      <c r="H28" s="272">
        <v>2080</v>
      </c>
      <c r="I28" s="272">
        <v>-14.893000000000001</v>
      </c>
      <c r="J28" s="278">
        <v>11.0434441</v>
      </c>
      <c r="K28" s="278">
        <v>44.631119499999997</v>
      </c>
      <c r="L28" s="278">
        <f t="shared" si="2"/>
        <v>45.389177662830477</v>
      </c>
      <c r="M28" s="274">
        <f t="shared" si="3"/>
        <v>4.110056360300721</v>
      </c>
      <c r="N28" s="275">
        <f t="shared" ref="N28:N73" si="4">1.0008*G28 - 0.4653</f>
        <v>13.1726016</v>
      </c>
      <c r="O28" s="275">
        <f t="shared" ref="O28:O73" si="5">1.0143*I28 - 13.811</f>
        <v>-28.916969899999998</v>
      </c>
    </row>
    <row r="29" spans="1:16" s="277" customFormat="1" x14ac:dyDescent="0.2">
      <c r="A29" s="272" t="s">
        <v>218</v>
      </c>
      <c r="B29" s="272">
        <v>43</v>
      </c>
      <c r="C29" s="272" t="s">
        <v>219</v>
      </c>
      <c r="D29" s="272" t="s">
        <v>220</v>
      </c>
      <c r="E29" s="272">
        <v>0.81599999999999995</v>
      </c>
      <c r="F29" s="272">
        <v>2687</v>
      </c>
      <c r="G29" s="272">
        <v>13.439</v>
      </c>
      <c r="H29" s="272">
        <v>2337</v>
      </c>
      <c r="I29" s="272">
        <v>-15.6</v>
      </c>
      <c r="J29" s="278">
        <v>10.2231595</v>
      </c>
      <c r="K29" s="278">
        <v>49.901548499999997</v>
      </c>
      <c r="L29" s="278">
        <f t="shared" si="2"/>
        <v>50.677655666707395</v>
      </c>
      <c r="M29" s="274">
        <f t="shared" si="3"/>
        <v>4.9571422285554085</v>
      </c>
      <c r="N29" s="275">
        <f t="shared" si="4"/>
        <v>12.984451200000001</v>
      </c>
      <c r="O29" s="275">
        <f t="shared" si="5"/>
        <v>-29.634079999999997</v>
      </c>
    </row>
    <row r="30" spans="1:16" s="277" customFormat="1" x14ac:dyDescent="0.2">
      <c r="A30" s="272" t="s">
        <v>221</v>
      </c>
      <c r="B30" s="272">
        <v>44</v>
      </c>
      <c r="C30" s="272" t="s">
        <v>222</v>
      </c>
      <c r="D30" s="272" t="s">
        <v>223</v>
      </c>
      <c r="E30" s="272">
        <v>0.72499999999999998</v>
      </c>
      <c r="F30" s="272">
        <v>3000</v>
      </c>
      <c r="G30" s="272">
        <v>14.734999999999999</v>
      </c>
      <c r="H30" s="272">
        <v>1930</v>
      </c>
      <c r="I30" s="272">
        <v>-14.723000000000001</v>
      </c>
      <c r="J30" s="278">
        <v>12.9558369</v>
      </c>
      <c r="K30" s="278">
        <v>46.347568699999997</v>
      </c>
      <c r="L30" s="278">
        <f t="shared" si="2"/>
        <v>47.141724870584312</v>
      </c>
      <c r="M30" s="274">
        <f t="shared" si="3"/>
        <v>3.6386476021926697</v>
      </c>
      <c r="N30" s="275">
        <f t="shared" si="4"/>
        <v>14.281488</v>
      </c>
      <c r="O30" s="275">
        <f t="shared" si="5"/>
        <v>-28.744538900000002</v>
      </c>
    </row>
    <row r="31" spans="1:16" s="277" customFormat="1" x14ac:dyDescent="0.2">
      <c r="A31" s="272" t="s">
        <v>224</v>
      </c>
      <c r="B31" s="272">
        <v>45</v>
      </c>
      <c r="C31" s="272" t="s">
        <v>225</v>
      </c>
      <c r="D31" s="272" t="s">
        <v>226</v>
      </c>
      <c r="E31" s="272">
        <v>0.82399999999999995</v>
      </c>
      <c r="F31" s="272">
        <v>3068</v>
      </c>
      <c r="G31" s="272">
        <v>13.853</v>
      </c>
      <c r="H31" s="272">
        <v>2198</v>
      </c>
      <c r="I31" s="272">
        <v>-14.932</v>
      </c>
      <c r="J31" s="278">
        <v>11.642087999999999</v>
      </c>
      <c r="K31" s="278">
        <v>46.891839500000003</v>
      </c>
      <c r="L31" s="278">
        <f t="shared" si="2"/>
        <v>47.704044674461237</v>
      </c>
      <c r="M31" s="274">
        <f t="shared" si="3"/>
        <v>4.0975506004130224</v>
      </c>
      <c r="N31" s="275">
        <f t="shared" si="4"/>
        <v>13.3987824</v>
      </c>
      <c r="O31" s="275">
        <f t="shared" si="5"/>
        <v>-28.956527600000001</v>
      </c>
    </row>
    <row r="32" spans="1:16" s="277" customFormat="1" x14ac:dyDescent="0.2">
      <c r="A32" s="272" t="s">
        <v>227</v>
      </c>
      <c r="B32" s="272">
        <v>46</v>
      </c>
      <c r="C32" s="272" t="s">
        <v>228</v>
      </c>
      <c r="D32" s="272" t="s">
        <v>229</v>
      </c>
      <c r="E32" s="272">
        <v>0.82899999999999996</v>
      </c>
      <c r="F32" s="272">
        <v>2877</v>
      </c>
      <c r="G32" s="272">
        <v>13.611000000000001</v>
      </c>
      <c r="H32" s="272">
        <v>2198</v>
      </c>
      <c r="I32" s="272">
        <v>-15.061</v>
      </c>
      <c r="J32" s="278">
        <v>10.797337499999999</v>
      </c>
      <c r="K32" s="278">
        <v>46.312290599999997</v>
      </c>
      <c r="L32" s="278">
        <f t="shared" si="2"/>
        <v>47.142544778338149</v>
      </c>
      <c r="M32" s="274">
        <f>L32/J32</f>
        <v>4.3661268139796645</v>
      </c>
      <c r="N32" s="275">
        <f t="shared" si="4"/>
        <v>13.1565888</v>
      </c>
      <c r="O32" s="275">
        <f t="shared" si="5"/>
        <v>-29.087372299999998</v>
      </c>
    </row>
    <row r="33" spans="1:16" s="277" customFormat="1" x14ac:dyDescent="0.2">
      <c r="A33" s="272" t="s">
        <v>230</v>
      </c>
      <c r="B33" s="272">
        <v>47</v>
      </c>
      <c r="C33" s="272" t="s">
        <v>231</v>
      </c>
      <c r="D33" s="272" t="s">
        <v>232</v>
      </c>
      <c r="E33" s="272">
        <v>0.80600000000000005</v>
      </c>
      <c r="F33" s="272">
        <v>1282</v>
      </c>
      <c r="G33" s="272">
        <v>13.988</v>
      </c>
      <c r="H33" s="272">
        <v>906</v>
      </c>
      <c r="I33" s="272">
        <v>-13.954000000000001</v>
      </c>
      <c r="J33" s="278">
        <v>5.0306208999999997</v>
      </c>
      <c r="K33" s="278">
        <v>19.230487100000001</v>
      </c>
      <c r="L33" s="278">
        <f t="shared" si="2"/>
        <v>20.078790282215067</v>
      </c>
      <c r="M33" s="274">
        <f t="shared" ref="M33:M73" si="6">L33/J33</f>
        <v>3.9913145278379192</v>
      </c>
      <c r="N33" s="275">
        <f t="shared" si="4"/>
        <v>13.533890399999999</v>
      </c>
      <c r="O33" s="275">
        <f t="shared" si="5"/>
        <v>-27.9645422</v>
      </c>
    </row>
    <row r="34" spans="1:16" s="277" customFormat="1" x14ac:dyDescent="0.2">
      <c r="A34" s="272" t="s">
        <v>233</v>
      </c>
      <c r="B34" s="272">
        <v>48</v>
      </c>
      <c r="C34" s="272" t="s">
        <v>234</v>
      </c>
      <c r="D34" s="272" t="s">
        <v>235</v>
      </c>
      <c r="E34" s="272">
        <v>0.81899999999999995</v>
      </c>
      <c r="F34" s="272">
        <v>3099</v>
      </c>
      <c r="G34" s="272">
        <v>15.5</v>
      </c>
      <c r="H34" s="272">
        <v>2101</v>
      </c>
      <c r="I34" s="272">
        <v>-14.557</v>
      </c>
      <c r="J34" s="278">
        <v>11.807643499999999</v>
      </c>
      <c r="K34" s="278">
        <v>44.859662200000002</v>
      </c>
      <c r="L34" s="278">
        <f t="shared" si="2"/>
        <v>45.726014386091983</v>
      </c>
      <c r="M34" s="274">
        <f t="shared" si="6"/>
        <v>3.8725774864469771</v>
      </c>
      <c r="N34" s="275">
        <f t="shared" si="4"/>
        <v>15.0471</v>
      </c>
      <c r="O34" s="275">
        <f t="shared" si="5"/>
        <v>-28.576165100000001</v>
      </c>
    </row>
    <row r="35" spans="1:16" s="277" customFormat="1" x14ac:dyDescent="0.2">
      <c r="A35" s="272" t="s">
        <v>236</v>
      </c>
      <c r="B35" s="272">
        <v>49</v>
      </c>
      <c r="C35" s="272" t="s">
        <v>237</v>
      </c>
      <c r="D35" s="272" t="s">
        <v>238</v>
      </c>
      <c r="E35" s="272">
        <v>0.76</v>
      </c>
      <c r="F35" s="272">
        <v>2985</v>
      </c>
      <c r="G35" s="272">
        <v>15.448</v>
      </c>
      <c r="H35" s="272">
        <v>1870</v>
      </c>
      <c r="I35" s="272">
        <v>-14.15</v>
      </c>
      <c r="J35" s="278">
        <v>12.300792400000001</v>
      </c>
      <c r="K35" s="278">
        <v>42.844554299999999</v>
      </c>
      <c r="L35" s="278">
        <f t="shared" si="2"/>
        <v>43.728955489968897</v>
      </c>
      <c r="M35" s="274">
        <f t="shared" si="6"/>
        <v>3.554970612297212</v>
      </c>
      <c r="N35" s="275">
        <f t="shared" si="4"/>
        <v>14.9950584</v>
      </c>
      <c r="O35" s="275">
        <f t="shared" si="5"/>
        <v>-28.163345</v>
      </c>
    </row>
    <row r="36" spans="1:16" s="277" customFormat="1" x14ac:dyDescent="0.2">
      <c r="A36" s="272" t="s">
        <v>239</v>
      </c>
      <c r="B36" s="272">
        <v>50</v>
      </c>
      <c r="C36" s="272" t="s">
        <v>240</v>
      </c>
      <c r="D36" s="272" t="s">
        <v>241</v>
      </c>
      <c r="E36" s="272">
        <v>0.80500000000000005</v>
      </c>
      <c r="F36" s="272">
        <v>2727</v>
      </c>
      <c r="G36" s="272">
        <v>14.632999999999999</v>
      </c>
      <c r="H36" s="272">
        <v>2243</v>
      </c>
      <c r="I36" s="272">
        <v>-15.391</v>
      </c>
      <c r="J36" s="278">
        <v>10.521239</v>
      </c>
      <c r="K36" s="278">
        <v>48.662920300000003</v>
      </c>
      <c r="L36" s="278">
        <f t="shared" si="2"/>
        <v>49.565370493845819</v>
      </c>
      <c r="M36" s="274">
        <f t="shared" si="6"/>
        <v>4.7109822801141403</v>
      </c>
      <c r="N36" s="275">
        <f t="shared" si="4"/>
        <v>14.1794064</v>
      </c>
      <c r="O36" s="275">
        <f t="shared" si="5"/>
        <v>-29.422091299999998</v>
      </c>
    </row>
    <row r="37" spans="1:16" s="277" customFormat="1" x14ac:dyDescent="0.2">
      <c r="A37" s="272" t="s">
        <v>242</v>
      </c>
      <c r="B37" s="272">
        <v>51</v>
      </c>
      <c r="C37" s="272" t="s">
        <v>243</v>
      </c>
      <c r="D37" s="272" t="s">
        <v>244</v>
      </c>
      <c r="E37" s="272">
        <v>0.77100000000000002</v>
      </c>
      <c r="F37" s="272">
        <v>2562</v>
      </c>
      <c r="G37" s="272">
        <v>14.526</v>
      </c>
      <c r="H37" s="272">
        <v>2134</v>
      </c>
      <c r="I37" s="272">
        <v>-15.484999999999999</v>
      </c>
      <c r="J37" s="278">
        <v>10.379696900000001</v>
      </c>
      <c r="K37" s="278">
        <v>48.440420000000003</v>
      </c>
      <c r="L37" s="278">
        <f t="shared" si="2"/>
        <v>49.36091919772273</v>
      </c>
      <c r="M37" s="274">
        <f t="shared" si="6"/>
        <v>4.755526069140104</v>
      </c>
      <c r="N37" s="275">
        <f t="shared" si="4"/>
        <v>14.0723208</v>
      </c>
      <c r="O37" s="275">
        <f t="shared" si="5"/>
        <v>-29.517435499999998</v>
      </c>
    </row>
    <row r="38" spans="1:16" s="277" customFormat="1" x14ac:dyDescent="0.2">
      <c r="A38" s="272" t="s">
        <v>245</v>
      </c>
      <c r="B38" s="272">
        <v>52</v>
      </c>
      <c r="C38" s="272" t="s">
        <v>246</v>
      </c>
      <c r="D38" s="272" t="s">
        <v>247</v>
      </c>
      <c r="E38" s="272">
        <v>0.81799999999999995</v>
      </c>
      <c r="F38" s="272">
        <v>2952</v>
      </c>
      <c r="G38" s="272">
        <v>14.622</v>
      </c>
      <c r="H38" s="272">
        <v>2390</v>
      </c>
      <c r="I38" s="272">
        <v>-15.997999999999999</v>
      </c>
      <c r="J38" s="278">
        <v>11.243384499999999</v>
      </c>
      <c r="K38" s="278">
        <v>51.125098899999998</v>
      </c>
      <c r="L38" s="278">
        <f t="shared" si="2"/>
        <v>52.063647101599642</v>
      </c>
      <c r="M38" s="274">
        <f t="shared" si="6"/>
        <v>4.6306027425816172</v>
      </c>
      <c r="N38" s="275">
        <f t="shared" si="4"/>
        <v>14.168397599999999</v>
      </c>
      <c r="O38" s="275">
        <f t="shared" si="5"/>
        <v>-30.0377714</v>
      </c>
    </row>
    <row r="39" spans="1:16" s="277" customFormat="1" x14ac:dyDescent="0.2">
      <c r="A39" s="272" t="s">
        <v>248</v>
      </c>
      <c r="B39" s="272">
        <v>53</v>
      </c>
      <c r="C39" s="272" t="s">
        <v>249</v>
      </c>
      <c r="D39" s="272" t="s">
        <v>250</v>
      </c>
      <c r="E39" s="272">
        <v>0.77500000000000002</v>
      </c>
      <c r="F39" s="272">
        <v>3017</v>
      </c>
      <c r="G39" s="272">
        <v>14.694000000000001</v>
      </c>
      <c r="H39" s="272">
        <v>2052</v>
      </c>
      <c r="I39" s="272">
        <v>-14.8</v>
      </c>
      <c r="J39" s="278">
        <v>12.1759764</v>
      </c>
      <c r="K39" s="278">
        <v>46.279087699999998</v>
      </c>
      <c r="L39" s="278">
        <f t="shared" si="2"/>
        <v>47.23568490547656</v>
      </c>
      <c r="M39" s="274">
        <f t="shared" si="6"/>
        <v>3.8794165949169024</v>
      </c>
      <c r="N39" s="275">
        <f t="shared" si="4"/>
        <v>14.2404552</v>
      </c>
      <c r="O39" s="275">
        <f t="shared" si="5"/>
        <v>-28.82264</v>
      </c>
    </row>
    <row r="40" spans="1:16" s="277" customFormat="1" x14ac:dyDescent="0.2">
      <c r="A40" s="272" t="s">
        <v>251</v>
      </c>
      <c r="B40" s="272">
        <v>54</v>
      </c>
      <c r="C40" s="272" t="s">
        <v>252</v>
      </c>
      <c r="D40" s="272" t="s">
        <v>253</v>
      </c>
      <c r="E40" s="272">
        <v>0.77900000000000003</v>
      </c>
      <c r="F40" s="272">
        <v>2697</v>
      </c>
      <c r="G40" s="272">
        <v>13.566000000000001</v>
      </c>
      <c r="H40" s="272">
        <v>2062</v>
      </c>
      <c r="I40" s="272">
        <v>-14.943</v>
      </c>
      <c r="J40" s="278">
        <v>10.8033818</v>
      </c>
      <c r="K40" s="278">
        <v>46.147494799999997</v>
      </c>
      <c r="L40" s="278">
        <f t="shared" si="2"/>
        <v>47.122141009353477</v>
      </c>
      <c r="M40" s="274">
        <f t="shared" si="6"/>
        <v>4.3617953971925232</v>
      </c>
      <c r="N40" s="275">
        <f t="shared" si="4"/>
        <v>13.1115528</v>
      </c>
      <c r="O40" s="275">
        <f t="shared" si="5"/>
        <v>-28.967684900000002</v>
      </c>
    </row>
    <row r="41" spans="1:16" s="277" customFormat="1" x14ac:dyDescent="0.2">
      <c r="A41" s="272" t="s">
        <v>254</v>
      </c>
      <c r="B41" s="272">
        <v>55</v>
      </c>
      <c r="C41" s="272" t="s">
        <v>255</v>
      </c>
      <c r="D41" s="272" t="s">
        <v>256</v>
      </c>
      <c r="E41" s="272">
        <v>0.77700000000000002</v>
      </c>
      <c r="F41" s="272">
        <v>2607</v>
      </c>
      <c r="G41" s="272">
        <v>14.632</v>
      </c>
      <c r="H41" s="272">
        <v>2235</v>
      </c>
      <c r="I41" s="272">
        <v>-16.646999999999998</v>
      </c>
      <c r="J41" s="278">
        <v>10.4417176</v>
      </c>
      <c r="K41" s="278">
        <v>50.248193899999997</v>
      </c>
      <c r="L41" s="278">
        <f t="shared" si="2"/>
        <v>51.240889113230395</v>
      </c>
      <c r="M41" s="274">
        <f t="shared" si="6"/>
        <v>4.9073237829406908</v>
      </c>
      <c r="N41" s="275">
        <f t="shared" si="4"/>
        <v>14.1784056</v>
      </c>
      <c r="O41" s="275">
        <f t="shared" si="5"/>
        <v>-30.696052099999999</v>
      </c>
    </row>
    <row r="42" spans="1:16" s="277" customFormat="1" x14ac:dyDescent="0.2">
      <c r="A42" s="272" t="s">
        <v>257</v>
      </c>
      <c r="B42" s="272">
        <v>56</v>
      </c>
      <c r="C42" s="272" t="s">
        <v>258</v>
      </c>
      <c r="D42" s="272" t="s">
        <v>259</v>
      </c>
      <c r="E42" s="272">
        <v>0.80500000000000005</v>
      </c>
      <c r="F42" s="272">
        <v>3031</v>
      </c>
      <c r="G42" s="272">
        <v>13.9</v>
      </c>
      <c r="H42" s="272">
        <v>2204</v>
      </c>
      <c r="I42" s="272">
        <v>-14.718</v>
      </c>
      <c r="J42" s="278">
        <v>11.74569</v>
      </c>
      <c r="K42" s="278">
        <v>47.902006800000002</v>
      </c>
      <c r="L42" s="278">
        <f t="shared" si="2"/>
        <v>48.912751017107311</v>
      </c>
      <c r="M42" s="274">
        <f t="shared" si="6"/>
        <v>4.1643148267242971</v>
      </c>
      <c r="N42" s="275">
        <f t="shared" si="4"/>
        <v>13.445819999999999</v>
      </c>
      <c r="O42" s="275">
        <f t="shared" si="5"/>
        <v>-28.739467399999999</v>
      </c>
    </row>
    <row r="43" spans="1:16" s="277" customFormat="1" x14ac:dyDescent="0.2">
      <c r="A43" s="272" t="s">
        <v>260</v>
      </c>
      <c r="B43" s="272">
        <v>57</v>
      </c>
      <c r="C43" s="272" t="s">
        <v>261</v>
      </c>
      <c r="D43" s="272" t="s">
        <v>262</v>
      </c>
      <c r="E43" s="272">
        <v>0.79200000000000004</v>
      </c>
      <c r="F43" s="272">
        <v>1333</v>
      </c>
      <c r="G43" s="272">
        <v>13.066000000000001</v>
      </c>
      <c r="H43" s="272">
        <v>979</v>
      </c>
      <c r="I43" s="272">
        <v>-13.97</v>
      </c>
      <c r="J43" s="273">
        <v>5.3468176999999999</v>
      </c>
      <c r="K43" s="273">
        <v>21.262979999999999</v>
      </c>
      <c r="L43" s="273">
        <f t="shared" si="2"/>
        <v>22.291773220984226</v>
      </c>
      <c r="M43" s="274">
        <f t="shared" si="6"/>
        <v>4.1691664971080327</v>
      </c>
      <c r="N43" s="275">
        <f t="shared" si="4"/>
        <v>12.611152800000001</v>
      </c>
      <c r="O43" s="275">
        <f t="shared" si="5"/>
        <v>-27.980771000000001</v>
      </c>
      <c r="P43" s="276" t="s">
        <v>138</v>
      </c>
    </row>
    <row r="44" spans="1:16" s="277" customFormat="1" x14ac:dyDescent="0.2">
      <c r="A44" s="272" t="s">
        <v>263</v>
      </c>
      <c r="B44" s="272">
        <v>58</v>
      </c>
      <c r="C44" s="272" t="s">
        <v>264</v>
      </c>
      <c r="D44" s="272" t="s">
        <v>265</v>
      </c>
      <c r="E44" s="272">
        <v>0.80300000000000005</v>
      </c>
      <c r="F44" s="272">
        <v>3135</v>
      </c>
      <c r="G44" s="272">
        <v>14.771000000000001</v>
      </c>
      <c r="H44" s="272">
        <v>2046</v>
      </c>
      <c r="I44" s="272">
        <v>-14.504</v>
      </c>
      <c r="J44" s="278">
        <v>12.199261699999999</v>
      </c>
      <c r="K44" s="278">
        <v>44.508572399999998</v>
      </c>
      <c r="L44" s="278">
        <f t="shared" si="2"/>
        <v>45.555414624861143</v>
      </c>
      <c r="M44" s="274">
        <f t="shared" si="6"/>
        <v>3.7342763640246481</v>
      </c>
      <c r="N44" s="275">
        <f t="shared" si="4"/>
        <v>14.3175168</v>
      </c>
      <c r="O44" s="275">
        <f t="shared" si="5"/>
        <v>-28.5224072</v>
      </c>
    </row>
    <row r="45" spans="1:16" s="277" customFormat="1" x14ac:dyDescent="0.2">
      <c r="A45" s="272" t="s">
        <v>266</v>
      </c>
      <c r="B45" s="272">
        <v>59</v>
      </c>
      <c r="C45" s="272" t="s">
        <v>267</v>
      </c>
      <c r="D45" s="272" t="s">
        <v>268</v>
      </c>
      <c r="E45" s="272">
        <v>0.75</v>
      </c>
      <c r="F45" s="272">
        <v>2831</v>
      </c>
      <c r="G45" s="272">
        <v>14.222</v>
      </c>
      <c r="H45" s="272">
        <v>1906</v>
      </c>
      <c r="I45" s="272">
        <v>-14.52</v>
      </c>
      <c r="J45" s="278">
        <v>11.788751</v>
      </c>
      <c r="K45" s="278">
        <v>44.1169856</v>
      </c>
      <c r="L45" s="278">
        <f t="shared" si="2"/>
        <v>45.181876828738062</v>
      </c>
      <c r="M45" s="274">
        <f t="shared" si="6"/>
        <v>3.8326262747205422</v>
      </c>
      <c r="N45" s="275">
        <f t="shared" si="4"/>
        <v>13.7680776</v>
      </c>
      <c r="O45" s="275">
        <f t="shared" si="5"/>
        <v>-28.538635999999997</v>
      </c>
    </row>
    <row r="46" spans="1:16" s="277" customFormat="1" x14ac:dyDescent="0.2">
      <c r="A46" s="272" t="s">
        <v>269</v>
      </c>
      <c r="B46" s="272">
        <v>60</v>
      </c>
      <c r="C46" s="272" t="s">
        <v>270</v>
      </c>
      <c r="D46" s="272" t="s">
        <v>271</v>
      </c>
      <c r="E46" s="272">
        <v>0.84199999999999997</v>
      </c>
      <c r="F46" s="272">
        <v>3367</v>
      </c>
      <c r="G46" s="272">
        <v>14.907999999999999</v>
      </c>
      <c r="H46" s="272">
        <v>2166</v>
      </c>
      <c r="I46" s="272">
        <v>-14.093999999999999</v>
      </c>
      <c r="J46" s="278">
        <v>12.4503056</v>
      </c>
      <c r="K46" s="278">
        <v>44.8209053</v>
      </c>
      <c r="L46" s="278">
        <f t="shared" si="2"/>
        <v>45.903845532614973</v>
      </c>
      <c r="M46" s="274">
        <f t="shared" si="6"/>
        <v>3.6869653651405128</v>
      </c>
      <c r="N46" s="275">
        <f t="shared" si="4"/>
        <v>14.454626399999999</v>
      </c>
      <c r="O46" s="275">
        <f t="shared" si="5"/>
        <v>-28.106544199999998</v>
      </c>
    </row>
    <row r="47" spans="1:16" s="277" customFormat="1" x14ac:dyDescent="0.2">
      <c r="A47" s="272" t="s">
        <v>272</v>
      </c>
      <c r="B47" s="272">
        <v>61</v>
      </c>
      <c r="C47" s="272" t="s">
        <v>273</v>
      </c>
      <c r="D47" s="272" t="s">
        <v>274</v>
      </c>
      <c r="E47" s="272">
        <v>0.80500000000000005</v>
      </c>
      <c r="F47" s="272">
        <v>3088</v>
      </c>
      <c r="G47" s="272">
        <v>14.484999999999999</v>
      </c>
      <c r="H47" s="272">
        <v>2048</v>
      </c>
      <c r="I47" s="272">
        <v>-14.911</v>
      </c>
      <c r="J47" s="278">
        <v>12.088236999999999</v>
      </c>
      <c r="K47" s="278">
        <v>44.846715799999998</v>
      </c>
      <c r="L47" s="278">
        <f t="shared" si="2"/>
        <v>45.94770503649189</v>
      </c>
      <c r="M47" s="274">
        <f t="shared" si="6"/>
        <v>3.8010261576185091</v>
      </c>
      <c r="N47" s="275">
        <f t="shared" si="4"/>
        <v>14.031287999999998</v>
      </c>
      <c r="O47" s="275">
        <f t="shared" si="5"/>
        <v>-28.935227300000001</v>
      </c>
    </row>
    <row r="48" spans="1:16" s="277" customFormat="1" x14ac:dyDescent="0.2">
      <c r="A48" s="272" t="s">
        <v>275</v>
      </c>
      <c r="B48" s="272">
        <v>62</v>
      </c>
      <c r="C48" s="272" t="s">
        <v>276</v>
      </c>
      <c r="D48" s="272" t="s">
        <v>277</v>
      </c>
      <c r="E48" s="272">
        <v>0.80500000000000005</v>
      </c>
      <c r="F48" s="272">
        <v>2911</v>
      </c>
      <c r="G48" s="272">
        <v>12.685</v>
      </c>
      <c r="H48" s="272">
        <v>1847</v>
      </c>
      <c r="I48" s="272">
        <v>-13.803000000000001</v>
      </c>
      <c r="J48" s="278">
        <v>11.317130799999999</v>
      </c>
      <c r="K48" s="278">
        <v>39.889971899999999</v>
      </c>
      <c r="L48" s="278">
        <f t="shared" si="2"/>
        <v>41.009010140368808</v>
      </c>
      <c r="M48" s="274">
        <f t="shared" si="6"/>
        <v>3.6236225298702753</v>
      </c>
      <c r="N48" s="275">
        <f t="shared" si="4"/>
        <v>12.229848</v>
      </c>
      <c r="O48" s="275">
        <f t="shared" si="5"/>
        <v>-27.811382899999998</v>
      </c>
    </row>
    <row r="49" spans="1:15" s="277" customFormat="1" x14ac:dyDescent="0.2">
      <c r="A49" s="272" t="s">
        <v>278</v>
      </c>
      <c r="B49" s="272">
        <v>63</v>
      </c>
      <c r="C49" s="272" t="s">
        <v>279</v>
      </c>
      <c r="D49" s="272" t="s">
        <v>280</v>
      </c>
      <c r="E49" s="272">
        <v>0.84499999999999997</v>
      </c>
      <c r="F49" s="272">
        <v>2793</v>
      </c>
      <c r="G49" s="272">
        <v>13.157</v>
      </c>
      <c r="H49" s="272">
        <v>2248</v>
      </c>
      <c r="I49" s="272">
        <v>-16.091999999999999</v>
      </c>
      <c r="J49" s="278">
        <v>10.318062299999999</v>
      </c>
      <c r="K49" s="278">
        <v>46.519914499999999</v>
      </c>
      <c r="L49" s="278">
        <f t="shared" si="2"/>
        <v>47.657001744245726</v>
      </c>
      <c r="M49" s="274">
        <f t="shared" si="6"/>
        <v>4.6187937578401446</v>
      </c>
      <c r="N49" s="275">
        <f t="shared" si="4"/>
        <v>12.7022256</v>
      </c>
      <c r="O49" s="275">
        <f t="shared" si="5"/>
        <v>-30.1331156</v>
      </c>
    </row>
    <row r="50" spans="1:15" s="277" customFormat="1" x14ac:dyDescent="0.2">
      <c r="A50" s="272" t="s">
        <v>281</v>
      </c>
      <c r="B50" s="272">
        <v>70</v>
      </c>
      <c r="C50" s="272" t="s">
        <v>282</v>
      </c>
      <c r="D50" s="272" t="s">
        <v>283</v>
      </c>
      <c r="E50" s="272">
        <v>0.76800000000000002</v>
      </c>
      <c r="F50" s="272">
        <v>2928</v>
      </c>
      <c r="G50" s="272">
        <v>13.645</v>
      </c>
      <c r="H50" s="272">
        <v>2067</v>
      </c>
      <c r="I50" s="272">
        <v>-15.012</v>
      </c>
      <c r="J50" s="278">
        <v>11.903631900000001</v>
      </c>
      <c r="K50" s="278">
        <v>46.901999400000001</v>
      </c>
      <c r="L50" s="278">
        <f t="shared" si="2"/>
        <v>48.165429671384139</v>
      </c>
      <c r="M50" s="274">
        <f t="shared" si="6"/>
        <v>4.0462801669282245</v>
      </c>
      <c r="N50" s="275">
        <f t="shared" si="4"/>
        <v>13.190615999999999</v>
      </c>
      <c r="O50" s="275">
        <f t="shared" si="5"/>
        <v>-29.037671599999999</v>
      </c>
    </row>
    <row r="51" spans="1:15" s="277" customFormat="1" x14ac:dyDescent="0.2">
      <c r="A51" s="272" t="s">
        <v>284</v>
      </c>
      <c r="B51" s="272">
        <v>71</v>
      </c>
      <c r="C51" s="272" t="s">
        <v>285</v>
      </c>
      <c r="D51" s="272" t="s">
        <v>286</v>
      </c>
      <c r="E51" s="272">
        <v>0.76600000000000001</v>
      </c>
      <c r="F51" s="272">
        <v>2638</v>
      </c>
      <c r="G51" s="272">
        <v>13.09</v>
      </c>
      <c r="H51" s="272">
        <v>1983</v>
      </c>
      <c r="I51" s="272">
        <v>-15.41</v>
      </c>
      <c r="J51" s="278">
        <v>10.766658400000001</v>
      </c>
      <c r="K51" s="278">
        <v>45.044139899999998</v>
      </c>
      <c r="L51" s="278">
        <f t="shared" si="2"/>
        <v>46.325619175261053</v>
      </c>
      <c r="M51" s="274">
        <f t="shared" si="6"/>
        <v>4.3026923911007566</v>
      </c>
      <c r="N51" s="275">
        <f t="shared" si="4"/>
        <v>12.635171999999999</v>
      </c>
      <c r="O51" s="275">
        <f t="shared" si="5"/>
        <v>-29.441362999999999</v>
      </c>
    </row>
    <row r="52" spans="1:15" s="277" customFormat="1" x14ac:dyDescent="0.2">
      <c r="A52" s="272" t="s">
        <v>287</v>
      </c>
      <c r="B52" s="272">
        <v>72</v>
      </c>
      <c r="C52" s="272" t="s">
        <v>288</v>
      </c>
      <c r="D52" s="272" t="s">
        <v>289</v>
      </c>
      <c r="E52" s="272">
        <v>0.84299999999999997</v>
      </c>
      <c r="F52" s="272">
        <v>2612</v>
      </c>
      <c r="G52" s="272">
        <v>13.102</v>
      </c>
      <c r="H52" s="272">
        <v>2244</v>
      </c>
      <c r="I52" s="272">
        <v>-16.277999999999999</v>
      </c>
      <c r="J52" s="278">
        <v>9.6791470999999998</v>
      </c>
      <c r="K52" s="278">
        <v>46.604727799999999</v>
      </c>
      <c r="L52" s="278">
        <f t="shared" si="2"/>
        <v>47.904256079137973</v>
      </c>
      <c r="M52" s="274">
        <f t="shared" si="6"/>
        <v>4.9492228586068263</v>
      </c>
      <c r="N52" s="275">
        <f t="shared" si="4"/>
        <v>12.6471816</v>
      </c>
      <c r="O52" s="275">
        <f t="shared" si="5"/>
        <v>-30.3217754</v>
      </c>
    </row>
    <row r="53" spans="1:15" s="277" customFormat="1" x14ac:dyDescent="0.2">
      <c r="A53" s="272" t="s">
        <v>290</v>
      </c>
      <c r="B53" s="272">
        <v>73</v>
      </c>
      <c r="C53" s="272" t="s">
        <v>291</v>
      </c>
      <c r="D53" s="272" t="s">
        <v>292</v>
      </c>
      <c r="E53" s="272">
        <v>0.81299999999999994</v>
      </c>
      <c r="F53" s="272">
        <v>2626</v>
      </c>
      <c r="G53" s="272">
        <v>14.208</v>
      </c>
      <c r="H53" s="272">
        <v>2285</v>
      </c>
      <c r="I53" s="272">
        <v>-16.024999999999999</v>
      </c>
      <c r="J53" s="278">
        <v>10.076914199999999</v>
      </c>
      <c r="K53" s="278">
        <v>49.216263300000001</v>
      </c>
      <c r="L53" s="278">
        <f t="shared" si="2"/>
        <v>50.533840583014893</v>
      </c>
      <c r="M53" s="274">
        <f t="shared" si="6"/>
        <v>5.0148130251039449</v>
      </c>
      <c r="N53" s="275">
        <f t="shared" si="4"/>
        <v>13.754066399999999</v>
      </c>
      <c r="O53" s="275">
        <f t="shared" si="5"/>
        <v>-30.065157499999998</v>
      </c>
    </row>
    <row r="54" spans="1:15" s="277" customFormat="1" x14ac:dyDescent="0.2">
      <c r="A54" s="272" t="s">
        <v>293</v>
      </c>
      <c r="B54" s="272">
        <v>74</v>
      </c>
      <c r="C54" s="272" t="s">
        <v>294</v>
      </c>
      <c r="D54" s="272" t="s">
        <v>295</v>
      </c>
      <c r="E54" s="272">
        <v>0.74299999999999999</v>
      </c>
      <c r="F54" s="272">
        <v>2494</v>
      </c>
      <c r="G54" s="272">
        <v>13.599</v>
      </c>
      <c r="H54" s="272">
        <v>2088</v>
      </c>
      <c r="I54" s="272">
        <v>-16.507999999999999</v>
      </c>
      <c r="J54" s="278">
        <v>10.448555300000001</v>
      </c>
      <c r="K54" s="278">
        <v>48.751247200000002</v>
      </c>
      <c r="L54" s="278">
        <f t="shared" si="2"/>
        <v>50.086873486891804</v>
      </c>
      <c r="M54" s="274">
        <f t="shared" si="6"/>
        <v>4.793664965996955</v>
      </c>
      <c r="N54" s="275">
        <f t="shared" si="4"/>
        <v>13.144579199999999</v>
      </c>
      <c r="O54" s="275">
        <f t="shared" si="5"/>
        <v>-30.555064399999999</v>
      </c>
    </row>
    <row r="55" spans="1:15" s="277" customFormat="1" x14ac:dyDescent="0.2">
      <c r="A55" s="272" t="s">
        <v>296</v>
      </c>
      <c r="B55" s="272">
        <v>75</v>
      </c>
      <c r="C55" s="272" t="s">
        <v>297</v>
      </c>
      <c r="D55" s="272" t="s">
        <v>298</v>
      </c>
      <c r="E55" s="272">
        <v>0.79600000000000004</v>
      </c>
      <c r="F55" s="272">
        <v>2758</v>
      </c>
      <c r="G55" s="272">
        <v>13.836</v>
      </c>
      <c r="H55" s="272">
        <v>2159</v>
      </c>
      <c r="I55" s="272">
        <v>-14.787000000000001</v>
      </c>
      <c r="J55" s="278">
        <v>10.789442299999999</v>
      </c>
      <c r="K55" s="278">
        <v>47.3034477</v>
      </c>
      <c r="L55" s="278">
        <f t="shared" si="2"/>
        <v>48.65712299076872</v>
      </c>
      <c r="M55" s="274">
        <f t="shared" si="6"/>
        <v>4.5096976875967654</v>
      </c>
      <c r="N55" s="275">
        <f t="shared" si="4"/>
        <v>13.3817688</v>
      </c>
      <c r="O55" s="275">
        <f t="shared" si="5"/>
        <v>-28.8094541</v>
      </c>
    </row>
    <row r="56" spans="1:15" s="277" customFormat="1" x14ac:dyDescent="0.2">
      <c r="A56" s="272" t="s">
        <v>299</v>
      </c>
      <c r="B56" s="272">
        <v>76</v>
      </c>
      <c r="C56" s="272" t="s">
        <v>300</v>
      </c>
      <c r="D56" s="272" t="s">
        <v>301</v>
      </c>
      <c r="E56" s="272">
        <v>0.80800000000000005</v>
      </c>
      <c r="F56" s="272">
        <v>3376</v>
      </c>
      <c r="G56" s="272">
        <v>13.747</v>
      </c>
      <c r="H56" s="272">
        <v>2116</v>
      </c>
      <c r="I56" s="272">
        <v>-13.757999999999999</v>
      </c>
      <c r="J56" s="278">
        <v>13.0559636</v>
      </c>
      <c r="K56" s="278">
        <v>45.760831899999999</v>
      </c>
      <c r="L56" s="278">
        <f t="shared" si="2"/>
        <v>47.132556194645638</v>
      </c>
      <c r="M56" s="274">
        <f t="shared" si="6"/>
        <v>3.610040410548145</v>
      </c>
      <c r="N56" s="275">
        <f t="shared" si="4"/>
        <v>13.2926976</v>
      </c>
      <c r="O56" s="275">
        <f t="shared" si="5"/>
        <v>-27.765739400000001</v>
      </c>
    </row>
    <row r="57" spans="1:15" s="277" customFormat="1" x14ac:dyDescent="0.2">
      <c r="A57" s="272" t="s">
        <v>302</v>
      </c>
      <c r="B57" s="272">
        <v>77</v>
      </c>
      <c r="C57" s="272" t="s">
        <v>303</v>
      </c>
      <c r="D57" s="272" t="s">
        <v>304</v>
      </c>
      <c r="E57" s="272">
        <v>0.78</v>
      </c>
      <c r="F57" s="272">
        <v>3068</v>
      </c>
      <c r="G57" s="272">
        <v>14.51</v>
      </c>
      <c r="H57" s="272">
        <v>2072</v>
      </c>
      <c r="I57" s="272">
        <v>-13.972</v>
      </c>
      <c r="J57" s="278">
        <v>12.316093800000001</v>
      </c>
      <c r="K57" s="278">
        <v>46.437581100000003</v>
      </c>
      <c r="L57" s="278">
        <f t="shared" si="2"/>
        <v>47.827354398522559</v>
      </c>
      <c r="M57" s="274">
        <f t="shared" si="6"/>
        <v>3.883321706962199</v>
      </c>
      <c r="N57" s="275">
        <f t="shared" si="4"/>
        <v>14.056308</v>
      </c>
      <c r="O57" s="275">
        <f t="shared" si="5"/>
        <v>-27.9827996</v>
      </c>
    </row>
    <row r="58" spans="1:15" s="277" customFormat="1" x14ac:dyDescent="0.2">
      <c r="A58" s="272" t="s">
        <v>305</v>
      </c>
      <c r="B58" s="272">
        <v>78</v>
      </c>
      <c r="C58" s="272" t="s">
        <v>306</v>
      </c>
      <c r="D58" s="272" t="s">
        <v>307</v>
      </c>
      <c r="E58" s="272">
        <v>0.84499999999999997</v>
      </c>
      <c r="F58" s="272">
        <v>3163</v>
      </c>
      <c r="G58" s="272">
        <v>13.38</v>
      </c>
      <c r="H58" s="272">
        <v>2084</v>
      </c>
      <c r="I58" s="272">
        <v>-13.997999999999999</v>
      </c>
      <c r="J58" s="278">
        <v>11.654334499999999</v>
      </c>
      <c r="K58" s="278">
        <v>43.009708699999997</v>
      </c>
      <c r="L58" s="278">
        <f t="shared" si="2"/>
        <v>44.417531002399464</v>
      </c>
      <c r="M58" s="274">
        <f t="shared" si="6"/>
        <v>3.8112455929937026</v>
      </c>
      <c r="N58" s="275">
        <f t="shared" si="4"/>
        <v>12.925404</v>
      </c>
      <c r="O58" s="275">
        <f t="shared" si="5"/>
        <v>-28.0091714</v>
      </c>
    </row>
    <row r="59" spans="1:15" s="277" customFormat="1" x14ac:dyDescent="0.2">
      <c r="A59" s="272" t="s">
        <v>308</v>
      </c>
      <c r="B59" s="272">
        <v>79</v>
      </c>
      <c r="C59" s="272" t="s">
        <v>309</v>
      </c>
      <c r="D59" s="272" t="s">
        <v>310</v>
      </c>
      <c r="E59" s="272">
        <v>0.80700000000000005</v>
      </c>
      <c r="F59" s="272">
        <v>2931</v>
      </c>
      <c r="G59" s="272">
        <v>13.06</v>
      </c>
      <c r="H59" s="272">
        <v>1921</v>
      </c>
      <c r="I59" s="272">
        <v>-13.586</v>
      </c>
      <c r="J59" s="278">
        <v>11.2718945</v>
      </c>
      <c r="K59" s="278">
        <v>41.067582199999997</v>
      </c>
      <c r="L59" s="278">
        <f t="shared" si="2"/>
        <v>42.493453506276381</v>
      </c>
      <c r="M59" s="274">
        <f t="shared" si="6"/>
        <v>3.7698590513135461</v>
      </c>
      <c r="N59" s="275">
        <f t="shared" si="4"/>
        <v>12.605148</v>
      </c>
      <c r="O59" s="275">
        <f t="shared" si="5"/>
        <v>-27.591279800000002</v>
      </c>
    </row>
    <row r="60" spans="1:15" s="277" customFormat="1" x14ac:dyDescent="0.2">
      <c r="A60" s="272" t="s">
        <v>311</v>
      </c>
      <c r="B60" s="272">
        <v>80</v>
      </c>
      <c r="C60" s="272" t="s">
        <v>312</v>
      </c>
      <c r="D60" s="272" t="s">
        <v>313</v>
      </c>
      <c r="E60" s="272">
        <v>0.81</v>
      </c>
      <c r="F60" s="272">
        <v>3275</v>
      </c>
      <c r="G60" s="272">
        <v>14.193</v>
      </c>
      <c r="H60" s="272">
        <v>2135</v>
      </c>
      <c r="I60" s="272">
        <v>-14.143000000000001</v>
      </c>
      <c r="J60" s="278">
        <v>12.5930917</v>
      </c>
      <c r="K60" s="278">
        <v>45.867243999999999</v>
      </c>
      <c r="L60" s="278">
        <f t="shared" si="2"/>
        <v>47.311164310153302</v>
      </c>
      <c r="M60" s="274">
        <f t="shared" si="6"/>
        <v>3.75691414286718</v>
      </c>
      <c r="N60" s="275">
        <f t="shared" si="4"/>
        <v>13.739054399999999</v>
      </c>
      <c r="O60" s="275">
        <f t="shared" si="5"/>
        <v>-28.156244900000001</v>
      </c>
    </row>
    <row r="61" spans="1:15" s="277" customFormat="1" x14ac:dyDescent="0.2">
      <c r="A61" s="272" t="s">
        <v>314</v>
      </c>
      <c r="B61" s="272">
        <v>81</v>
      </c>
      <c r="C61" s="272" t="s">
        <v>315</v>
      </c>
      <c r="D61" s="272" t="s">
        <v>316</v>
      </c>
      <c r="E61" s="272">
        <v>0.80200000000000005</v>
      </c>
      <c r="F61" s="272">
        <v>3194</v>
      </c>
      <c r="G61" s="272">
        <v>14.76</v>
      </c>
      <c r="H61" s="272">
        <v>2113</v>
      </c>
      <c r="I61" s="272">
        <v>-14.715</v>
      </c>
      <c r="J61" s="278">
        <v>12.340350600000001</v>
      </c>
      <c r="K61" s="278">
        <v>45.636002599999998</v>
      </c>
      <c r="L61" s="278">
        <f t="shared" si="2"/>
        <v>47.097971914030218</v>
      </c>
      <c r="M61" s="274">
        <f t="shared" si="6"/>
        <v>3.8165829675884746</v>
      </c>
      <c r="N61" s="275">
        <f t="shared" si="4"/>
        <v>14.306507999999999</v>
      </c>
      <c r="O61" s="275">
        <f t="shared" si="5"/>
        <v>-28.736424499999998</v>
      </c>
    </row>
    <row r="62" spans="1:15" s="277" customFormat="1" x14ac:dyDescent="0.2">
      <c r="A62" s="272" t="s">
        <v>317</v>
      </c>
      <c r="B62" s="272">
        <v>82</v>
      </c>
      <c r="C62" s="272" t="s">
        <v>318</v>
      </c>
      <c r="D62" s="272" t="s">
        <v>319</v>
      </c>
      <c r="E62" s="272">
        <v>0.79200000000000004</v>
      </c>
      <c r="F62" s="272">
        <v>3017</v>
      </c>
      <c r="G62" s="272">
        <v>13.563000000000001</v>
      </c>
      <c r="H62" s="272">
        <v>2046</v>
      </c>
      <c r="I62" s="272">
        <v>-14.305999999999999</v>
      </c>
      <c r="J62" s="278">
        <v>11.922992199999999</v>
      </c>
      <c r="K62" s="278">
        <v>45.233144899999999</v>
      </c>
      <c r="L62" s="278">
        <f t="shared" si="2"/>
        <v>46.71316321790713</v>
      </c>
      <c r="M62" s="274">
        <f>L62/J62</f>
        <v>3.9179060452549095</v>
      </c>
      <c r="N62" s="275">
        <f t="shared" si="4"/>
        <v>13.1085504</v>
      </c>
      <c r="O62" s="275">
        <f t="shared" si="5"/>
        <v>-28.321575799999998</v>
      </c>
    </row>
    <row r="63" spans="1:15" s="277" customFormat="1" x14ac:dyDescent="0.2">
      <c r="A63" s="272" t="s">
        <v>320</v>
      </c>
      <c r="B63" s="272">
        <v>83</v>
      </c>
      <c r="C63" s="272" t="s">
        <v>321</v>
      </c>
      <c r="D63" s="272" t="s">
        <v>322</v>
      </c>
      <c r="E63" s="272">
        <v>0.753</v>
      </c>
      <c r="F63" s="272">
        <v>2350</v>
      </c>
      <c r="G63" s="272">
        <v>14.349</v>
      </c>
      <c r="H63" s="272">
        <v>1766</v>
      </c>
      <c r="I63" s="272">
        <v>-14.878</v>
      </c>
      <c r="J63" s="278">
        <v>9.7718392999999999</v>
      </c>
      <c r="K63" s="278">
        <v>40.746614899999997</v>
      </c>
      <c r="L63" s="278">
        <f t="shared" si="2"/>
        <v>42.244682221784046</v>
      </c>
      <c r="M63" s="274">
        <f t="shared" si="6"/>
        <v>4.3231044765322784</v>
      </c>
      <c r="N63" s="275">
        <f t="shared" si="4"/>
        <v>13.895179199999999</v>
      </c>
      <c r="O63" s="275">
        <f t="shared" si="5"/>
        <v>-28.901755399999999</v>
      </c>
    </row>
    <row r="64" spans="1:15" s="277" customFormat="1" x14ac:dyDescent="0.2">
      <c r="A64" s="272" t="s">
        <v>323</v>
      </c>
      <c r="B64" s="272">
        <v>84</v>
      </c>
      <c r="C64" s="272" t="s">
        <v>324</v>
      </c>
      <c r="D64" s="272" t="s">
        <v>325</v>
      </c>
      <c r="E64" s="272">
        <v>0.77700000000000002</v>
      </c>
      <c r="F64" s="272">
        <v>3135</v>
      </c>
      <c r="G64" s="272">
        <v>14.545</v>
      </c>
      <c r="H64" s="272">
        <v>2026</v>
      </c>
      <c r="I64" s="272">
        <v>-14.358000000000001</v>
      </c>
      <c r="J64" s="278">
        <v>12.5815827</v>
      </c>
      <c r="K64" s="278">
        <v>45.368729500000001</v>
      </c>
      <c r="L64" s="278">
        <f t="shared" si="2"/>
        <v>46.884845825660967</v>
      </c>
      <c r="M64" s="274">
        <f t="shared" si="6"/>
        <v>3.7264664504936222</v>
      </c>
      <c r="N64" s="275">
        <f t="shared" si="4"/>
        <v>14.091336</v>
      </c>
      <c r="O64" s="275">
        <f t="shared" si="5"/>
        <v>-28.374319400000001</v>
      </c>
    </row>
    <row r="65" spans="1:15" s="277" customFormat="1" x14ac:dyDescent="0.2">
      <c r="A65" s="272" t="s">
        <v>326</v>
      </c>
      <c r="B65" s="272">
        <v>85</v>
      </c>
      <c r="C65" s="272" t="s">
        <v>327</v>
      </c>
      <c r="D65" s="272" t="s">
        <v>328</v>
      </c>
      <c r="E65" s="272">
        <v>0.81899999999999995</v>
      </c>
      <c r="F65" s="272">
        <v>2903</v>
      </c>
      <c r="G65" s="272">
        <v>14.271000000000001</v>
      </c>
      <c r="H65" s="272">
        <v>2338</v>
      </c>
      <c r="I65" s="272">
        <v>-15.156000000000001</v>
      </c>
      <c r="J65" s="278">
        <v>10.9389074</v>
      </c>
      <c r="K65" s="278">
        <v>49.445550799999999</v>
      </c>
      <c r="L65" s="278">
        <f t="shared" si="2"/>
        <v>50.979716129537884</v>
      </c>
      <c r="M65" s="274">
        <f t="shared" si="6"/>
        <v>4.6604029328868704</v>
      </c>
      <c r="N65" s="275">
        <f t="shared" si="4"/>
        <v>13.817116800000001</v>
      </c>
      <c r="O65" s="275">
        <f t="shared" si="5"/>
        <v>-29.183730799999999</v>
      </c>
    </row>
    <row r="66" spans="1:15" s="277" customFormat="1" x14ac:dyDescent="0.2">
      <c r="A66" s="272" t="s">
        <v>329</v>
      </c>
      <c r="B66" s="272">
        <v>86</v>
      </c>
      <c r="C66" s="272" t="s">
        <v>330</v>
      </c>
      <c r="D66" s="272" t="s">
        <v>331</v>
      </c>
      <c r="E66" s="272">
        <v>0.84099999999999997</v>
      </c>
      <c r="F66" s="272">
        <v>2992</v>
      </c>
      <c r="G66" s="272">
        <v>14.379</v>
      </c>
      <c r="H66" s="272">
        <v>2069</v>
      </c>
      <c r="I66" s="272">
        <v>-14.346</v>
      </c>
      <c r="J66" s="278">
        <v>11.137650600000001</v>
      </c>
      <c r="K66" s="278">
        <v>43.003138999999997</v>
      </c>
      <c r="L66" s="278">
        <f t="shared" si="2"/>
        <v>44.5553533334148</v>
      </c>
      <c r="M66" s="274">
        <f t="shared" si="6"/>
        <v>4.0004265651334761</v>
      </c>
      <c r="N66" s="275">
        <f t="shared" si="4"/>
        <v>13.925203199999999</v>
      </c>
      <c r="O66" s="275">
        <f t="shared" si="5"/>
        <v>-28.362147799999999</v>
      </c>
    </row>
    <row r="67" spans="1:15" s="277" customFormat="1" x14ac:dyDescent="0.2">
      <c r="A67" s="272" t="s">
        <v>332</v>
      </c>
      <c r="B67" s="272">
        <v>87</v>
      </c>
      <c r="C67" s="272" t="s">
        <v>333</v>
      </c>
      <c r="D67" s="272" t="s">
        <v>334</v>
      </c>
      <c r="E67" s="272">
        <v>0.81100000000000005</v>
      </c>
      <c r="F67" s="272">
        <v>2945</v>
      </c>
      <c r="G67" s="272">
        <v>14.484999999999999</v>
      </c>
      <c r="H67" s="272">
        <v>2160</v>
      </c>
      <c r="I67" s="272">
        <v>-14.981999999999999</v>
      </c>
      <c r="J67" s="278">
        <v>11.315396</v>
      </c>
      <c r="K67" s="278">
        <v>46.381262</v>
      </c>
      <c r="L67" s="278">
        <f t="shared" ref="L67:L73" si="7">K67-SLOPE($K$90:$K$97,$B$90:$B$97)*B67</f>
        <v>47.951525337291713</v>
      </c>
      <c r="M67" s="274">
        <f t="shared" si="6"/>
        <v>4.2377240122477122</v>
      </c>
      <c r="N67" s="275">
        <f t="shared" si="4"/>
        <v>14.031287999999998</v>
      </c>
      <c r="O67" s="275">
        <f t="shared" si="5"/>
        <v>-29.007242599999998</v>
      </c>
    </row>
    <row r="68" spans="1:15" s="277" customFormat="1" x14ac:dyDescent="0.2">
      <c r="A68" s="272" t="s">
        <v>335</v>
      </c>
      <c r="B68" s="272">
        <v>88</v>
      </c>
      <c r="C68" s="272" t="s">
        <v>336</v>
      </c>
      <c r="D68" s="272" t="s">
        <v>337</v>
      </c>
      <c r="E68" s="272">
        <v>0.749</v>
      </c>
      <c r="F68" s="272">
        <v>2867</v>
      </c>
      <c r="G68" s="272">
        <v>14.757</v>
      </c>
      <c r="H68" s="272">
        <v>1948</v>
      </c>
      <c r="I68" s="272">
        <v>-14.959</v>
      </c>
      <c r="J68" s="278">
        <v>11.9985424</v>
      </c>
      <c r="K68" s="278">
        <v>45.362075699999998</v>
      </c>
      <c r="L68" s="278">
        <f t="shared" si="7"/>
        <v>46.95038804116863</v>
      </c>
      <c r="M68" s="274">
        <f t="shared" si="6"/>
        <v>3.9130076367583309</v>
      </c>
      <c r="N68" s="275">
        <f t="shared" si="4"/>
        <v>14.303505599999999</v>
      </c>
      <c r="O68" s="275">
        <f t="shared" si="5"/>
        <v>-28.983913699999999</v>
      </c>
    </row>
    <row r="69" spans="1:15" s="277" customFormat="1" x14ac:dyDescent="0.2">
      <c r="A69" s="272" t="s">
        <v>338</v>
      </c>
      <c r="B69" s="272">
        <v>89</v>
      </c>
      <c r="C69" s="272" t="s">
        <v>339</v>
      </c>
      <c r="D69" s="272" t="s">
        <v>340</v>
      </c>
      <c r="E69" s="272">
        <v>0.83399999999999996</v>
      </c>
      <c r="F69" s="272">
        <v>3129</v>
      </c>
      <c r="G69" s="272">
        <v>14.829000000000001</v>
      </c>
      <c r="H69" s="272">
        <v>2259</v>
      </c>
      <c r="I69" s="272">
        <v>-15.122999999999999</v>
      </c>
      <c r="J69" s="278">
        <v>11.6949281</v>
      </c>
      <c r="K69" s="278">
        <v>47.450516700000001</v>
      </c>
      <c r="L69" s="278">
        <f t="shared" si="7"/>
        <v>49.056878045045551</v>
      </c>
      <c r="M69" s="274">
        <f t="shared" si="6"/>
        <v>4.1947139499767898</v>
      </c>
      <c r="N69" s="275">
        <f t="shared" si="4"/>
        <v>14.3755632</v>
      </c>
      <c r="O69" s="275">
        <f t="shared" si="5"/>
        <v>-29.150258899999997</v>
      </c>
    </row>
    <row r="70" spans="1:15" s="277" customFormat="1" x14ac:dyDescent="0.2">
      <c r="A70" s="272" t="s">
        <v>341</v>
      </c>
      <c r="B70" s="272">
        <v>90</v>
      </c>
      <c r="C70" s="272" t="s">
        <v>342</v>
      </c>
      <c r="D70" s="272" t="s">
        <v>343</v>
      </c>
      <c r="E70" s="272">
        <v>0.78600000000000003</v>
      </c>
      <c r="F70" s="272">
        <v>3064</v>
      </c>
      <c r="G70" s="272">
        <v>14.773</v>
      </c>
      <c r="H70" s="272">
        <v>2067</v>
      </c>
      <c r="I70" s="272">
        <v>-15.148</v>
      </c>
      <c r="J70" s="278">
        <v>12.1314343</v>
      </c>
      <c r="K70" s="278">
        <v>45.623236400000003</v>
      </c>
      <c r="L70" s="278">
        <f t="shared" si="7"/>
        <v>47.24764674892247</v>
      </c>
      <c r="M70" s="274">
        <f t="shared" si="6"/>
        <v>3.8946463856233775</v>
      </c>
      <c r="N70" s="275">
        <f t="shared" si="4"/>
        <v>14.3195184</v>
      </c>
      <c r="O70" s="275">
        <f t="shared" si="5"/>
        <v>-29.175616399999999</v>
      </c>
    </row>
    <row r="71" spans="1:15" s="277" customFormat="1" x14ac:dyDescent="0.2">
      <c r="A71" s="272" t="s">
        <v>344</v>
      </c>
      <c r="B71" s="272">
        <v>91</v>
      </c>
      <c r="C71" s="272" t="s">
        <v>345</v>
      </c>
      <c r="D71" s="272" t="s">
        <v>346</v>
      </c>
      <c r="E71" s="272">
        <v>0.81399999999999995</v>
      </c>
      <c r="F71" s="272">
        <v>2905</v>
      </c>
      <c r="G71" s="272">
        <v>14.739000000000001</v>
      </c>
      <c r="H71" s="272">
        <v>2198</v>
      </c>
      <c r="I71" s="272">
        <v>-15.202</v>
      </c>
      <c r="J71" s="278">
        <v>11.0957759</v>
      </c>
      <c r="K71" s="278">
        <v>47.124162800000001</v>
      </c>
      <c r="L71" s="278">
        <f t="shared" si="7"/>
        <v>48.766622152799378</v>
      </c>
      <c r="M71" s="274">
        <f t="shared" si="6"/>
        <v>4.3950619219697273</v>
      </c>
      <c r="N71" s="275">
        <f t="shared" si="4"/>
        <v>14.285491200000001</v>
      </c>
      <c r="O71" s="275">
        <f t="shared" si="5"/>
        <v>-29.230388599999998</v>
      </c>
    </row>
    <row r="72" spans="1:15" s="277" customFormat="1" x14ac:dyDescent="0.2">
      <c r="A72" s="272" t="s">
        <v>347</v>
      </c>
      <c r="B72" s="272">
        <v>92</v>
      </c>
      <c r="C72" s="272" t="s">
        <v>348</v>
      </c>
      <c r="D72" s="272" t="s">
        <v>349</v>
      </c>
      <c r="E72" s="272">
        <v>0.83599999999999997</v>
      </c>
      <c r="F72" s="272">
        <v>3137</v>
      </c>
      <c r="G72" s="272">
        <v>12.912000000000001</v>
      </c>
      <c r="H72" s="272">
        <v>2065</v>
      </c>
      <c r="I72" s="272">
        <v>-14.09</v>
      </c>
      <c r="J72" s="278">
        <v>11.711301300000001</v>
      </c>
      <c r="K72" s="278">
        <v>43.049934899999997</v>
      </c>
      <c r="L72" s="278">
        <f t="shared" si="7"/>
        <v>44.710443256676292</v>
      </c>
      <c r="M72" s="274">
        <f t="shared" si="6"/>
        <v>3.8177177848439685</v>
      </c>
      <c r="N72" s="275">
        <f t="shared" si="4"/>
        <v>12.4570296</v>
      </c>
      <c r="O72" s="275">
        <f t="shared" si="5"/>
        <v>-28.102487</v>
      </c>
    </row>
    <row r="73" spans="1:15" s="277" customFormat="1" x14ac:dyDescent="0.2">
      <c r="A73" s="272" t="s">
        <v>350</v>
      </c>
      <c r="B73" s="272">
        <v>93</v>
      </c>
      <c r="C73" s="272" t="s">
        <v>351</v>
      </c>
      <c r="D73" s="272" t="s">
        <v>352</v>
      </c>
      <c r="E73" s="272">
        <v>0.82699999999999996</v>
      </c>
      <c r="F73" s="272">
        <v>3051</v>
      </c>
      <c r="G73" s="272">
        <v>13</v>
      </c>
      <c r="H73" s="272">
        <v>2095</v>
      </c>
      <c r="I73" s="272">
        <v>-14.162000000000001</v>
      </c>
      <c r="J73" s="278">
        <v>11.521830899999999</v>
      </c>
      <c r="K73" s="278">
        <v>44.23068</v>
      </c>
      <c r="L73" s="278">
        <f t="shared" si="7"/>
        <v>45.909237360553213</v>
      </c>
      <c r="M73" s="274">
        <f t="shared" si="6"/>
        <v>3.9845435815720238</v>
      </c>
      <c r="N73" s="275">
        <f t="shared" si="4"/>
        <v>12.5451</v>
      </c>
      <c r="O73" s="275">
        <f t="shared" si="5"/>
        <v>-28.175516600000002</v>
      </c>
    </row>
    <row r="74" spans="1:15" s="268" customFormat="1" x14ac:dyDescent="0.2">
      <c r="B74" s="269"/>
      <c r="C74" s="269"/>
      <c r="D74" s="269"/>
      <c r="E74" s="269"/>
      <c r="F74" s="269"/>
      <c r="G74" s="270"/>
      <c r="H74" s="269"/>
      <c r="I74" s="270"/>
      <c r="J74" s="271"/>
      <c r="K74" s="271"/>
      <c r="L74" s="271"/>
      <c r="M74" s="271"/>
      <c r="N74" s="271"/>
      <c r="O74" s="271"/>
    </row>
    <row r="75" spans="1:15" x14ac:dyDescent="0.2">
      <c r="B75" s="284"/>
      <c r="C75" s="284"/>
      <c r="D75" s="284"/>
      <c r="E75" s="284"/>
      <c r="F75" s="284"/>
      <c r="G75" s="284"/>
      <c r="H75" s="284"/>
      <c r="I75" s="284"/>
      <c r="J75" s="285"/>
      <c r="K75" s="285"/>
      <c r="L75" s="285"/>
    </row>
    <row r="76" spans="1:15" x14ac:dyDescent="0.2">
      <c r="C76" s="271" t="s">
        <v>353</v>
      </c>
      <c r="D76" s="271"/>
      <c r="E76" s="284"/>
      <c r="F76" s="284"/>
      <c r="G76" s="284"/>
      <c r="H76" s="284"/>
      <c r="I76" s="284"/>
      <c r="J76" s="285"/>
      <c r="K76" s="285"/>
      <c r="L76" s="285"/>
    </row>
    <row r="77" spans="1:15" s="277" customFormat="1" x14ac:dyDescent="0.2">
      <c r="A77" s="272" t="s">
        <v>354</v>
      </c>
      <c r="B77" s="272">
        <v>8</v>
      </c>
      <c r="C77" s="272" t="s">
        <v>355</v>
      </c>
      <c r="D77" s="272" t="s">
        <v>356</v>
      </c>
      <c r="E77" s="272">
        <v>0.76819999999999999</v>
      </c>
      <c r="F77" s="272">
        <v>3203</v>
      </c>
      <c r="G77" s="272">
        <v>7.2910000000000004</v>
      </c>
      <c r="H77" s="272">
        <v>2195</v>
      </c>
      <c r="I77" s="272">
        <v>-3.8319999999999999</v>
      </c>
      <c r="J77" s="278">
        <v>13.0217396</v>
      </c>
      <c r="K77" s="278">
        <v>50.007321900000001</v>
      </c>
      <c r="L77" s="278">
        <f>K77-SLOPE($K$90:$K$97,$B$90:$B$97)*B77</f>
        <v>50.15171393101533</v>
      </c>
      <c r="M77" s="274">
        <f t="shared" ref="M77:M84" si="8">L77/J77</f>
        <v>3.8513835686758267</v>
      </c>
      <c r="N77" s="275">
        <f t="shared" ref="N77:N84" si="9">1.0008*G77 - 0.4653</f>
        <v>6.8315327999999997</v>
      </c>
      <c r="O77" s="275">
        <f t="shared" ref="O77:O84" si="10">1.0143*I77 - 13.811</f>
        <v>-17.697797600000001</v>
      </c>
    </row>
    <row r="78" spans="1:15" s="277" customFormat="1" x14ac:dyDescent="0.2">
      <c r="A78" s="272" t="s">
        <v>357</v>
      </c>
      <c r="B78" s="272">
        <v>9</v>
      </c>
      <c r="C78" s="272" t="s">
        <v>358</v>
      </c>
      <c r="D78" s="272" t="s">
        <v>356</v>
      </c>
      <c r="E78" s="272">
        <v>0.73</v>
      </c>
      <c r="F78" s="272">
        <v>3034</v>
      </c>
      <c r="G78" s="272">
        <v>7.1639999999999997</v>
      </c>
      <c r="H78" s="272">
        <v>2085</v>
      </c>
      <c r="I78" s="272">
        <v>-3.89</v>
      </c>
      <c r="J78" s="278">
        <v>12.926826800000001</v>
      </c>
      <c r="K78" s="278">
        <v>49.658141700000002</v>
      </c>
      <c r="L78" s="278">
        <f t="shared" ref="L78:L84" si="11">K78-SLOPE($K$90:$K$97,$B$90:$B$97)*B78</f>
        <v>49.820582734892248</v>
      </c>
      <c r="M78" s="274">
        <f t="shared" si="8"/>
        <v>3.8540458153962613</v>
      </c>
      <c r="N78" s="275">
        <f t="shared" si="9"/>
        <v>6.7044311999999993</v>
      </c>
      <c r="O78" s="275">
        <f t="shared" si="10"/>
        <v>-17.756627000000002</v>
      </c>
    </row>
    <row r="79" spans="1:15" s="277" customFormat="1" x14ac:dyDescent="0.2">
      <c r="A79" s="272" t="s">
        <v>359</v>
      </c>
      <c r="B79" s="272">
        <v>38</v>
      </c>
      <c r="C79" s="272" t="s">
        <v>360</v>
      </c>
      <c r="D79" s="272" t="s">
        <v>356</v>
      </c>
      <c r="E79" s="272">
        <v>0.75890000000000002</v>
      </c>
      <c r="F79" s="272">
        <v>3121</v>
      </c>
      <c r="G79" s="272">
        <v>7.2939999999999996</v>
      </c>
      <c r="H79" s="272">
        <v>2142</v>
      </c>
      <c r="I79" s="272">
        <v>-3.8079999999999998</v>
      </c>
      <c r="J79" s="278">
        <v>12.7320782</v>
      </c>
      <c r="K79" s="278">
        <v>48.756780300000003</v>
      </c>
      <c r="L79" s="278">
        <f t="shared" si="11"/>
        <v>49.442642447322818</v>
      </c>
      <c r="M79" s="274">
        <f t="shared" si="8"/>
        <v>3.8833128159174217</v>
      </c>
      <c r="N79" s="275">
        <f t="shared" si="9"/>
        <v>6.8345351999999986</v>
      </c>
      <c r="O79" s="275">
        <f t="shared" si="10"/>
        <v>-17.673454400000001</v>
      </c>
    </row>
    <row r="80" spans="1:15" s="277" customFormat="1" x14ac:dyDescent="0.2">
      <c r="A80" s="272" t="s">
        <v>361</v>
      </c>
      <c r="B80" s="272">
        <v>39</v>
      </c>
      <c r="C80" s="272" t="s">
        <v>362</v>
      </c>
      <c r="D80" s="272" t="s">
        <v>356</v>
      </c>
      <c r="E80" s="272">
        <v>0.79390000000000005</v>
      </c>
      <c r="F80" s="272">
        <v>3267</v>
      </c>
      <c r="G80" s="272">
        <v>7.2889999999999997</v>
      </c>
      <c r="H80" s="272">
        <v>2228</v>
      </c>
      <c r="I80" s="272">
        <v>-3.8769999999999998</v>
      </c>
      <c r="J80" s="278">
        <v>12.749708800000001</v>
      </c>
      <c r="K80" s="278">
        <v>48.693427999999997</v>
      </c>
      <c r="L80" s="278">
        <f t="shared" si="11"/>
        <v>49.397339151199731</v>
      </c>
      <c r="M80" s="274">
        <f t="shared" si="8"/>
        <v>3.8743895979176974</v>
      </c>
      <c r="N80" s="275">
        <f t="shared" si="9"/>
        <v>6.829531199999999</v>
      </c>
      <c r="O80" s="275">
        <f t="shared" si="10"/>
        <v>-17.743441099999998</v>
      </c>
    </row>
    <row r="81" spans="1:15" s="277" customFormat="1" x14ac:dyDescent="0.2">
      <c r="A81" s="272" t="s">
        <v>363</v>
      </c>
      <c r="B81" s="272">
        <v>68</v>
      </c>
      <c r="C81" s="272" t="s">
        <v>364</v>
      </c>
      <c r="D81" s="272" t="s">
        <v>356</v>
      </c>
      <c r="E81" s="272">
        <v>0.7591</v>
      </c>
      <c r="F81" s="272">
        <v>3049</v>
      </c>
      <c r="G81" s="272">
        <v>7.2359999999999998</v>
      </c>
      <c r="H81" s="272">
        <v>2095</v>
      </c>
      <c r="I81" s="272">
        <v>-3.8460000000000001</v>
      </c>
      <c r="J81" s="278">
        <v>12.430937</v>
      </c>
      <c r="K81" s="278">
        <v>47.757506999999997</v>
      </c>
      <c r="L81" s="278">
        <f t="shared" si="11"/>
        <v>48.984839263630306</v>
      </c>
      <c r="M81" s="274">
        <f t="shared" si="8"/>
        <v>3.9405588865610297</v>
      </c>
      <c r="N81" s="275">
        <f t="shared" si="9"/>
        <v>6.7764887999999992</v>
      </c>
      <c r="O81" s="275">
        <f t="shared" si="10"/>
        <v>-17.711997799999999</v>
      </c>
    </row>
    <row r="82" spans="1:15" s="277" customFormat="1" x14ac:dyDescent="0.2">
      <c r="A82" s="272" t="s">
        <v>365</v>
      </c>
      <c r="B82" s="272">
        <v>69</v>
      </c>
      <c r="C82" s="272" t="s">
        <v>366</v>
      </c>
      <c r="D82" s="272" t="s">
        <v>356</v>
      </c>
      <c r="E82" s="272">
        <v>0.73370000000000002</v>
      </c>
      <c r="F82" s="272">
        <v>2946</v>
      </c>
      <c r="G82" s="272">
        <v>7.2560000000000002</v>
      </c>
      <c r="H82" s="272">
        <v>2031</v>
      </c>
      <c r="I82" s="272">
        <v>-3.891</v>
      </c>
      <c r="J82" s="278">
        <v>12.4608133</v>
      </c>
      <c r="K82" s="278">
        <v>47.8358445</v>
      </c>
      <c r="L82" s="278">
        <f t="shared" si="11"/>
        <v>49.08122576750722</v>
      </c>
      <c r="M82" s="274">
        <f t="shared" si="8"/>
        <v>3.9388460918122594</v>
      </c>
      <c r="N82" s="275">
        <f t="shared" si="9"/>
        <v>6.7965047999999992</v>
      </c>
      <c r="O82" s="275">
        <f t="shared" si="10"/>
        <v>-17.7576413</v>
      </c>
    </row>
    <row r="83" spans="1:15" s="277" customFormat="1" x14ac:dyDescent="0.2">
      <c r="A83" s="272" t="s">
        <v>367</v>
      </c>
      <c r="B83" s="272">
        <v>98</v>
      </c>
      <c r="C83" s="272" t="s">
        <v>368</v>
      </c>
      <c r="D83" s="272" t="s">
        <v>356</v>
      </c>
      <c r="E83" s="272">
        <v>0.77700000000000002</v>
      </c>
      <c r="F83" s="272">
        <v>3137</v>
      </c>
      <c r="G83" s="272">
        <v>7.22</v>
      </c>
      <c r="H83" s="272">
        <v>2169</v>
      </c>
      <c r="I83" s="272">
        <v>-3.883</v>
      </c>
      <c r="J83" s="278">
        <v>12.519485</v>
      </c>
      <c r="K83" s="278">
        <v>48.2818629</v>
      </c>
      <c r="L83" s="278">
        <f t="shared" si="11"/>
        <v>50.050665279937796</v>
      </c>
      <c r="M83" s="274">
        <f t="shared" si="8"/>
        <v>3.9978214183680718</v>
      </c>
      <c r="N83" s="275">
        <f t="shared" si="9"/>
        <v>6.7604759999999988</v>
      </c>
      <c r="O83" s="275">
        <f t="shared" si="10"/>
        <v>-17.749526899999999</v>
      </c>
    </row>
    <row r="84" spans="1:15" s="277" customFormat="1" x14ac:dyDescent="0.2">
      <c r="A84" s="272" t="s">
        <v>369</v>
      </c>
      <c r="B84" s="272">
        <v>99</v>
      </c>
      <c r="C84" s="272" t="s">
        <v>370</v>
      </c>
      <c r="D84" s="272" t="s">
        <v>356</v>
      </c>
      <c r="E84" s="272">
        <v>0.72350000000000003</v>
      </c>
      <c r="F84" s="272">
        <v>2935</v>
      </c>
      <c r="G84" s="272">
        <v>7.157</v>
      </c>
      <c r="H84" s="272">
        <v>2031</v>
      </c>
      <c r="I84" s="272">
        <v>-3.9470000000000001</v>
      </c>
      <c r="J84" s="278">
        <v>12.5797273</v>
      </c>
      <c r="K84" s="278">
        <v>48.395399400000002</v>
      </c>
      <c r="L84" s="278">
        <f t="shared" si="11"/>
        <v>50.182250783814716</v>
      </c>
      <c r="M84" s="274">
        <f t="shared" si="8"/>
        <v>3.9891366153712027</v>
      </c>
      <c r="N84" s="275">
        <f t="shared" si="9"/>
        <v>6.697425599999999</v>
      </c>
      <c r="O84" s="275">
        <f t="shared" si="10"/>
        <v>-17.814442100000001</v>
      </c>
    </row>
    <row r="85" spans="1:15" x14ac:dyDescent="0.2">
      <c r="B85" s="284"/>
      <c r="C85" s="284"/>
      <c r="D85" s="284"/>
      <c r="E85" s="284"/>
      <c r="F85" s="286" t="s">
        <v>0</v>
      </c>
      <c r="G85" s="287">
        <f>AVERAGE(G77:G84)</f>
        <v>7.2383749999999996</v>
      </c>
      <c r="H85" s="288"/>
      <c r="I85" s="287">
        <f>AVERAGE(I77:I84)</f>
        <v>-3.8717499999999996</v>
      </c>
      <c r="J85" s="287">
        <f>AVERAGE(J77:J84)</f>
        <v>12.677664500000001</v>
      </c>
      <c r="K85" s="287">
        <f>AVERAGE(K77:K84)</f>
        <v>48.673285712500004</v>
      </c>
      <c r="L85" s="287">
        <f>AVERAGE(L77:L84)</f>
        <v>49.638907419915022</v>
      </c>
      <c r="N85" s="289">
        <f>AVERAGE(N77:N84)</f>
        <v>6.778865699999999</v>
      </c>
      <c r="O85" s="289">
        <f>AVERAGE(O77:O84)</f>
        <v>-17.738116025</v>
      </c>
    </row>
    <row r="86" spans="1:15" x14ac:dyDescent="0.2">
      <c r="B86" s="284"/>
      <c r="C86" s="284"/>
      <c r="D86" s="284"/>
      <c r="E86" s="284"/>
      <c r="F86" s="286" t="s">
        <v>371</v>
      </c>
      <c r="G86" s="287">
        <f>STDEV(G77:G84)</f>
        <v>5.5076407964624173E-2</v>
      </c>
      <c r="H86" s="288"/>
      <c r="I86" s="287">
        <f>STDEV(I77:I84)</f>
        <v>4.2807709586008054E-2</v>
      </c>
      <c r="J86" s="287">
        <f>STDEV(J77:J84)</f>
        <v>0.21749617719243469</v>
      </c>
      <c r="K86" s="287">
        <f>STDEV(K77:K84)</f>
        <v>0.80421763037515082</v>
      </c>
      <c r="L86" s="287">
        <f>STDEV(L77:L84)</f>
        <v>0.47755809380310993</v>
      </c>
      <c r="N86" s="289">
        <f>STDEV(N77:N84)</f>
        <v>5.5120469090995869E-2</v>
      </c>
      <c r="O86" s="289">
        <f>STDEV(O77:O84)</f>
        <v>4.3419859833087916E-2</v>
      </c>
    </row>
    <row r="88" spans="1:15" x14ac:dyDescent="0.2">
      <c r="C88" s="284"/>
      <c r="D88" s="284"/>
      <c r="E88" s="284"/>
    </row>
    <row r="89" spans="1:15" x14ac:dyDescent="0.2">
      <c r="B89" s="284"/>
      <c r="C89" s="271" t="s">
        <v>372</v>
      </c>
      <c r="D89" s="271"/>
      <c r="E89" s="284"/>
      <c r="F89" s="284"/>
      <c r="G89" s="284"/>
      <c r="H89" s="284"/>
      <c r="I89" s="284"/>
      <c r="N89" s="290"/>
      <c r="O89" s="290"/>
    </row>
    <row r="90" spans="1:15" s="277" customFormat="1" x14ac:dyDescent="0.2">
      <c r="A90" s="272" t="s">
        <v>373</v>
      </c>
      <c r="B90" s="272">
        <v>4</v>
      </c>
      <c r="C90" s="272" t="s">
        <v>374</v>
      </c>
      <c r="D90" s="272" t="s">
        <v>375</v>
      </c>
      <c r="E90" s="272">
        <v>0.76400000000000001</v>
      </c>
      <c r="F90" s="272">
        <v>2302</v>
      </c>
      <c r="G90" s="272">
        <v>-4.12</v>
      </c>
      <c r="H90" s="272">
        <v>1786</v>
      </c>
      <c r="I90" s="272">
        <v>-14.122</v>
      </c>
      <c r="J90" s="278">
        <v>9.4961500000000001</v>
      </c>
      <c r="K90" s="278">
        <v>40.703049200000002</v>
      </c>
      <c r="L90" s="278">
        <f t="shared" ref="L90:L97" si="12">K90-SLOPE($K$90:$K$97,$B$90:$B$97)*B90</f>
        <v>40.775245215507667</v>
      </c>
      <c r="M90" s="274">
        <f t="shared" ref="M90:M97" si="13">L90/J90</f>
        <v>4.2938712231280745</v>
      </c>
      <c r="N90" s="275">
        <f t="shared" ref="N90:N97" si="14">1.0008*G90 - 0.4653</f>
        <v>-4.5885959999999999</v>
      </c>
      <c r="O90" s="275">
        <f t="shared" ref="O90:O97" si="15">1.0143*I90 - 13.811</f>
        <v>-28.134944599999997</v>
      </c>
    </row>
    <row r="91" spans="1:15" s="277" customFormat="1" x14ac:dyDescent="0.2">
      <c r="A91" s="272" t="s">
        <v>376</v>
      </c>
      <c r="B91" s="272">
        <v>5</v>
      </c>
      <c r="C91" s="272" t="s">
        <v>377</v>
      </c>
      <c r="D91" s="272" t="s">
        <v>375</v>
      </c>
      <c r="E91" s="272">
        <v>1.0269999999999999</v>
      </c>
      <c r="F91" s="272">
        <v>3138</v>
      </c>
      <c r="G91" s="272">
        <v>-4.1059999999999999</v>
      </c>
      <c r="H91" s="272">
        <v>2390</v>
      </c>
      <c r="I91" s="272">
        <v>-14.182</v>
      </c>
      <c r="J91" s="278">
        <v>9.5206114999999993</v>
      </c>
      <c r="K91" s="278">
        <v>40.752160400000001</v>
      </c>
      <c r="L91" s="278">
        <f t="shared" si="12"/>
        <v>40.842405419384583</v>
      </c>
      <c r="M91" s="274">
        <f t="shared" si="13"/>
        <v>4.2898930829584412</v>
      </c>
      <c r="N91" s="275">
        <f t="shared" si="14"/>
        <v>-4.5745847999999993</v>
      </c>
      <c r="O91" s="275">
        <f t="shared" si="15"/>
        <v>-28.1958026</v>
      </c>
    </row>
    <row r="92" spans="1:15" s="277" customFormat="1" x14ac:dyDescent="0.2">
      <c r="A92" s="272" t="s">
        <v>378</v>
      </c>
      <c r="B92" s="272">
        <v>34</v>
      </c>
      <c r="C92" s="272" t="s">
        <v>379</v>
      </c>
      <c r="D92" s="272" t="s">
        <v>375</v>
      </c>
      <c r="E92" s="272">
        <v>0.76729999999999998</v>
      </c>
      <c r="F92" s="272">
        <v>2309</v>
      </c>
      <c r="G92" s="272">
        <v>-4.0439999999999996</v>
      </c>
      <c r="H92" s="272">
        <v>1784</v>
      </c>
      <c r="I92" s="272">
        <v>-14.288</v>
      </c>
      <c r="J92" s="278">
        <v>9.3482134000000006</v>
      </c>
      <c r="K92" s="278">
        <v>39.903129300000003</v>
      </c>
      <c r="L92" s="278">
        <f t="shared" si="12"/>
        <v>40.516795431815154</v>
      </c>
      <c r="M92" s="274">
        <f t="shared" si="13"/>
        <v>4.3341752801465949</v>
      </c>
      <c r="N92" s="275">
        <f t="shared" si="14"/>
        <v>-4.5125351999999994</v>
      </c>
      <c r="O92" s="275">
        <f t="shared" si="15"/>
        <v>-28.303318400000002</v>
      </c>
    </row>
    <row r="93" spans="1:15" s="277" customFormat="1" x14ac:dyDescent="0.2">
      <c r="A93" s="272" t="s">
        <v>380</v>
      </c>
      <c r="B93" s="272">
        <v>35</v>
      </c>
      <c r="C93" s="272" t="s">
        <v>381</v>
      </c>
      <c r="D93" s="272" t="s">
        <v>375</v>
      </c>
      <c r="E93" s="272">
        <v>0.75700000000000001</v>
      </c>
      <c r="F93" s="272">
        <v>2262</v>
      </c>
      <c r="G93" s="272">
        <v>-4.1390000000000002</v>
      </c>
      <c r="H93" s="272">
        <v>1746</v>
      </c>
      <c r="I93" s="272">
        <v>-14.28</v>
      </c>
      <c r="J93" s="278">
        <v>9.3255631000000001</v>
      </c>
      <c r="K93" s="278">
        <v>39.697204499999998</v>
      </c>
      <c r="L93" s="278">
        <f t="shared" si="12"/>
        <v>40.328919635692067</v>
      </c>
      <c r="M93" s="274">
        <f t="shared" si="13"/>
        <v>4.3245559762168213</v>
      </c>
      <c r="N93" s="275">
        <f t="shared" si="14"/>
        <v>-4.6076112</v>
      </c>
      <c r="O93" s="275">
        <f t="shared" si="15"/>
        <v>-28.295203999999998</v>
      </c>
    </row>
    <row r="94" spans="1:15" s="277" customFormat="1" x14ac:dyDescent="0.2">
      <c r="A94" s="272" t="s">
        <v>382</v>
      </c>
      <c r="B94" s="272">
        <v>64</v>
      </c>
      <c r="C94" s="272" t="s">
        <v>383</v>
      </c>
      <c r="D94" s="272" t="s">
        <v>375</v>
      </c>
      <c r="E94" s="272">
        <v>0.7298</v>
      </c>
      <c r="F94" s="272">
        <v>2126</v>
      </c>
      <c r="G94" s="272">
        <v>-4.1130000000000004</v>
      </c>
      <c r="H94" s="272">
        <v>1649</v>
      </c>
      <c r="I94" s="272">
        <v>-14.295</v>
      </c>
      <c r="J94" s="278">
        <v>9.1327555999999994</v>
      </c>
      <c r="K94" s="278">
        <v>39.013360499999997</v>
      </c>
      <c r="L94" s="278">
        <f t="shared" si="12"/>
        <v>40.168496748122642</v>
      </c>
      <c r="M94" s="274">
        <f t="shared" si="13"/>
        <v>4.3982888087055176</v>
      </c>
      <c r="N94" s="275">
        <f t="shared" si="14"/>
        <v>-4.5815904000000005</v>
      </c>
      <c r="O94" s="275">
        <f t="shared" si="15"/>
        <v>-28.310418499999997</v>
      </c>
    </row>
    <row r="95" spans="1:15" s="277" customFormat="1" x14ac:dyDescent="0.2">
      <c r="A95" s="272" t="s">
        <v>384</v>
      </c>
      <c r="B95" s="272">
        <v>65</v>
      </c>
      <c r="C95" s="272" t="s">
        <v>385</v>
      </c>
      <c r="D95" s="272" t="s">
        <v>375</v>
      </c>
      <c r="E95" s="272">
        <v>0.7903</v>
      </c>
      <c r="F95" s="272">
        <v>2316</v>
      </c>
      <c r="G95" s="272">
        <v>-4.1900000000000004</v>
      </c>
      <c r="H95" s="272">
        <v>1789</v>
      </c>
      <c r="I95" s="272">
        <v>-14.292999999999999</v>
      </c>
      <c r="J95" s="278">
        <v>9.1316389000000004</v>
      </c>
      <c r="K95" s="278">
        <v>39.010852999999997</v>
      </c>
      <c r="L95" s="278">
        <f t="shared" si="12"/>
        <v>40.184038251999553</v>
      </c>
      <c r="M95" s="274">
        <f t="shared" si="13"/>
        <v>4.4005286117916418</v>
      </c>
      <c r="N95" s="275">
        <f t="shared" si="14"/>
        <v>-4.658652</v>
      </c>
      <c r="O95" s="275">
        <f t="shared" si="15"/>
        <v>-28.308389899999998</v>
      </c>
    </row>
    <row r="96" spans="1:15" s="277" customFormat="1" x14ac:dyDescent="0.2">
      <c r="A96" s="272" t="s">
        <v>386</v>
      </c>
      <c r="B96" s="272">
        <v>94</v>
      </c>
      <c r="C96" s="272" t="s">
        <v>387</v>
      </c>
      <c r="D96" s="272" t="s">
        <v>375</v>
      </c>
      <c r="E96" s="272">
        <v>0.7732</v>
      </c>
      <c r="F96" s="272">
        <v>2269</v>
      </c>
      <c r="G96" s="272">
        <v>-4.22</v>
      </c>
      <c r="H96" s="272">
        <v>1766</v>
      </c>
      <c r="I96" s="272">
        <v>-14.337</v>
      </c>
      <c r="J96" s="278">
        <v>9.1336472999999998</v>
      </c>
      <c r="K96" s="278">
        <v>39.240611000000001</v>
      </c>
      <c r="L96" s="278">
        <f t="shared" si="12"/>
        <v>40.937217364430133</v>
      </c>
      <c r="M96" s="274">
        <f t="shared" si="13"/>
        <v>4.4820230100663219</v>
      </c>
      <c r="N96" s="275">
        <f t="shared" si="14"/>
        <v>-4.6886759999999992</v>
      </c>
      <c r="O96" s="275">
        <f t="shared" si="15"/>
        <v>-28.353019099999997</v>
      </c>
    </row>
    <row r="97" spans="1:15" s="277" customFormat="1" x14ac:dyDescent="0.2">
      <c r="A97" s="272" t="s">
        <v>388</v>
      </c>
      <c r="B97" s="272">
        <v>95</v>
      </c>
      <c r="C97" s="272" t="s">
        <v>389</v>
      </c>
      <c r="D97" s="272" t="s">
        <v>375</v>
      </c>
      <c r="E97" s="272">
        <v>0.73560000000000003</v>
      </c>
      <c r="F97" s="272">
        <v>2155</v>
      </c>
      <c r="G97" s="272">
        <v>-4.2480000000000002</v>
      </c>
      <c r="H97" s="272">
        <v>1681</v>
      </c>
      <c r="I97" s="272">
        <v>-14.321999999999999</v>
      </c>
      <c r="J97" s="278">
        <v>9.1168619</v>
      </c>
      <c r="K97" s="278">
        <v>39.132342299999998</v>
      </c>
      <c r="L97" s="278">
        <f t="shared" si="12"/>
        <v>40.846997668307047</v>
      </c>
      <c r="M97" s="274">
        <f t="shared" si="13"/>
        <v>4.4803791168874731</v>
      </c>
      <c r="N97" s="275">
        <f t="shared" si="14"/>
        <v>-4.7166984000000003</v>
      </c>
      <c r="O97" s="275">
        <f t="shared" si="15"/>
        <v>-28.337804599999998</v>
      </c>
    </row>
    <row r="98" spans="1:15" x14ac:dyDescent="0.2">
      <c r="B98" s="284"/>
      <c r="C98" s="284"/>
      <c r="D98" s="284"/>
      <c r="E98" s="284"/>
      <c r="F98" s="286" t="s">
        <v>0</v>
      </c>
      <c r="G98" s="287">
        <f>AVERAGE(G90:G97)</f>
        <v>-4.1475</v>
      </c>
      <c r="I98" s="287">
        <f>AVERAGE(I90:I97)</f>
        <v>-14.264875000000002</v>
      </c>
      <c r="J98" s="287">
        <f>AVERAGE(J90:J97)</f>
        <v>9.2756802124999993</v>
      </c>
      <c r="K98" s="287">
        <f>AVERAGE(K90:K97)</f>
        <v>39.681588775000002</v>
      </c>
      <c r="L98" s="287">
        <f>AVERAGE(L90:L97)</f>
        <v>40.575014466907355</v>
      </c>
      <c r="N98" s="289">
        <f>AVERAGE(N90:N97)</f>
        <v>-4.6161179999999993</v>
      </c>
      <c r="O98" s="289">
        <f>AVERAGE(O90:O97)</f>
        <v>-28.279862712500002</v>
      </c>
    </row>
    <row r="99" spans="1:15" x14ac:dyDescent="0.2">
      <c r="B99" s="284"/>
      <c r="C99" s="284"/>
      <c r="D99" s="284"/>
      <c r="E99" s="284"/>
      <c r="F99" s="286" t="s">
        <v>371</v>
      </c>
      <c r="G99" s="287">
        <f>STDEV(G90:G97)</f>
        <v>6.7205441956521964E-2</v>
      </c>
      <c r="I99" s="287">
        <f>STDEV(I90:I97)</f>
        <v>7.3881057885534382E-2</v>
      </c>
      <c r="J99" s="287">
        <f>STDEV(J90:J97)</f>
        <v>0.1702601277602383</v>
      </c>
      <c r="K99" s="287">
        <f>STDEV(K90:K97)</f>
        <v>0.72025567433665949</v>
      </c>
      <c r="L99" s="287">
        <f>STDEV(L90:L97)</f>
        <v>0.31596275849191663</v>
      </c>
      <c r="N99" s="289">
        <f>STDEV(N90:N97)</f>
        <v>6.7259206310087166E-2</v>
      </c>
      <c r="O99" s="289">
        <f>STDEV(O90:O97)</f>
        <v>7.4937557013297684E-2</v>
      </c>
    </row>
    <row r="100" spans="1:15" x14ac:dyDescent="0.2">
      <c r="B100" s="284"/>
      <c r="C100" s="284"/>
      <c r="D100" s="284"/>
      <c r="E100" s="284"/>
    </row>
    <row r="101" spans="1:15" s="277" customFormat="1" x14ac:dyDescent="0.2">
      <c r="A101" s="272" t="s">
        <v>390</v>
      </c>
      <c r="B101" s="272">
        <v>6</v>
      </c>
      <c r="C101" s="272" t="s">
        <v>391</v>
      </c>
      <c r="D101" s="272" t="s">
        <v>392</v>
      </c>
      <c r="E101" s="272">
        <v>0.75549999999999995</v>
      </c>
      <c r="F101" s="272">
        <v>2471</v>
      </c>
      <c r="G101" s="272">
        <v>28.253</v>
      </c>
      <c r="H101" s="272">
        <v>1908</v>
      </c>
      <c r="I101" s="272">
        <v>37.591000000000001</v>
      </c>
      <c r="J101" s="278">
        <v>10.306041199999999</v>
      </c>
      <c r="K101" s="278">
        <v>44.045598499999997</v>
      </c>
      <c r="L101" s="278">
        <f t="shared" ref="L101:L108" si="16">K101-SLOPE($K$90:$K$97,$B$90:$B$97)*B101</f>
        <v>44.153892523261497</v>
      </c>
      <c r="M101" s="274">
        <f t="shared" ref="M101:M108" si="17">L101/J101</f>
        <v>4.2842728518552304</v>
      </c>
      <c r="N101" s="275">
        <f t="shared" ref="N101:N107" si="18">1.0008*G101 - 0.4653</f>
        <v>27.810302399999998</v>
      </c>
      <c r="O101" s="275">
        <f t="shared" ref="O101:O107" si="19">1.0143*I101 - 13.811</f>
        <v>24.317551299999998</v>
      </c>
    </row>
    <row r="102" spans="1:15" s="277" customFormat="1" x14ac:dyDescent="0.2">
      <c r="A102" s="272" t="s">
        <v>393</v>
      </c>
      <c r="B102" s="272">
        <v>7</v>
      </c>
      <c r="C102" s="272" t="s">
        <v>394</v>
      </c>
      <c r="D102" s="272" t="s">
        <v>392</v>
      </c>
      <c r="E102" s="272">
        <v>0.77010000000000001</v>
      </c>
      <c r="F102" s="272">
        <v>2514</v>
      </c>
      <c r="G102" s="272">
        <v>28.306999999999999</v>
      </c>
      <c r="H102" s="272">
        <v>1934</v>
      </c>
      <c r="I102" s="272">
        <v>37.692</v>
      </c>
      <c r="J102" s="278">
        <v>10.280450699999999</v>
      </c>
      <c r="K102" s="278">
        <v>43.932498500000001</v>
      </c>
      <c r="L102" s="278">
        <f t="shared" si="16"/>
        <v>44.058841527138412</v>
      </c>
      <c r="M102" s="274">
        <f t="shared" si="17"/>
        <v>4.2856916309261051</v>
      </c>
      <c r="N102" s="275">
        <f t="shared" si="18"/>
        <v>27.864345599999996</v>
      </c>
      <c r="O102" s="275">
        <f t="shared" si="19"/>
        <v>24.4199956</v>
      </c>
    </row>
    <row r="103" spans="1:15" s="277" customFormat="1" x14ac:dyDescent="0.2">
      <c r="A103" s="272" t="s">
        <v>395</v>
      </c>
      <c r="B103" s="272">
        <v>36</v>
      </c>
      <c r="C103" s="272" t="s">
        <v>396</v>
      </c>
      <c r="D103" s="272" t="s">
        <v>392</v>
      </c>
      <c r="E103" s="272">
        <v>0.72519999999999996</v>
      </c>
      <c r="F103" s="272">
        <v>2353</v>
      </c>
      <c r="G103" s="272">
        <v>28.385000000000002</v>
      </c>
      <c r="H103" s="272">
        <v>1817</v>
      </c>
      <c r="I103" s="272">
        <v>37.603000000000002</v>
      </c>
      <c r="J103" s="278">
        <v>10.127056</v>
      </c>
      <c r="K103" s="278">
        <v>43.237909899999998</v>
      </c>
      <c r="L103" s="278">
        <f t="shared" si="16"/>
        <v>43.887674039568985</v>
      </c>
      <c r="M103" s="274">
        <f t="shared" si="17"/>
        <v>4.3337050806837629</v>
      </c>
      <c r="N103" s="275">
        <f t="shared" si="18"/>
        <v>27.942408</v>
      </c>
      <c r="O103" s="275">
        <f t="shared" si="19"/>
        <v>24.3297229</v>
      </c>
    </row>
    <row r="104" spans="1:15" s="277" customFormat="1" x14ac:dyDescent="0.2">
      <c r="A104" s="272" t="s">
        <v>397</v>
      </c>
      <c r="B104" s="272">
        <v>37</v>
      </c>
      <c r="C104" s="272" t="s">
        <v>398</v>
      </c>
      <c r="D104" s="272" t="s">
        <v>392</v>
      </c>
      <c r="E104" s="272">
        <v>0.72050000000000003</v>
      </c>
      <c r="F104" s="272">
        <v>2342</v>
      </c>
      <c r="G104" s="272">
        <v>28.378</v>
      </c>
      <c r="H104" s="272">
        <v>1806</v>
      </c>
      <c r="I104" s="272">
        <v>37.661000000000001</v>
      </c>
      <c r="J104" s="278">
        <v>10.1503344</v>
      </c>
      <c r="K104" s="278">
        <v>43.215717699999999</v>
      </c>
      <c r="L104" s="278">
        <f t="shared" si="16"/>
        <v>43.883530843445904</v>
      </c>
      <c r="M104" s="274">
        <f t="shared" si="17"/>
        <v>4.3233581391610016</v>
      </c>
      <c r="N104" s="275">
        <f t="shared" si="18"/>
        <v>27.935402399999997</v>
      </c>
      <c r="O104" s="275">
        <f t="shared" si="19"/>
        <v>24.388552300000001</v>
      </c>
    </row>
    <row r="105" spans="1:15" s="277" customFormat="1" x14ac:dyDescent="0.2">
      <c r="A105" s="272" t="s">
        <v>399</v>
      </c>
      <c r="B105" s="272">
        <v>66</v>
      </c>
      <c r="C105" s="272" t="s">
        <v>400</v>
      </c>
      <c r="D105" s="272" t="s">
        <v>392</v>
      </c>
      <c r="E105" s="272">
        <v>0.73270000000000002</v>
      </c>
      <c r="F105" s="272">
        <v>2309</v>
      </c>
      <c r="G105" s="272">
        <v>28.361000000000001</v>
      </c>
      <c r="H105" s="272">
        <v>1782</v>
      </c>
      <c r="I105" s="272">
        <v>37.686</v>
      </c>
      <c r="J105" s="278">
        <v>9.8719414000000008</v>
      </c>
      <c r="K105" s="278">
        <v>42.1527654</v>
      </c>
      <c r="L105" s="278">
        <f t="shared" si="16"/>
        <v>43.343999655876473</v>
      </c>
      <c r="M105" s="274">
        <f t="shared" si="17"/>
        <v>4.3906257036611329</v>
      </c>
      <c r="N105" s="275">
        <f t="shared" si="18"/>
        <v>27.918388799999999</v>
      </c>
      <c r="O105" s="275">
        <f t="shared" si="19"/>
        <v>24.413909799999999</v>
      </c>
    </row>
    <row r="106" spans="1:15" s="277" customFormat="1" x14ac:dyDescent="0.2">
      <c r="A106" s="272" t="s">
        <v>401</v>
      </c>
      <c r="B106" s="272">
        <v>67</v>
      </c>
      <c r="C106" s="272" t="s">
        <v>402</v>
      </c>
      <c r="D106" s="272" t="s">
        <v>392</v>
      </c>
      <c r="E106" s="272">
        <v>0.72729999999999995</v>
      </c>
      <c r="F106" s="272">
        <v>2290</v>
      </c>
      <c r="G106" s="272">
        <v>28.323</v>
      </c>
      <c r="H106" s="272">
        <v>1772</v>
      </c>
      <c r="I106" s="272">
        <v>37.701000000000001</v>
      </c>
      <c r="J106" s="278">
        <v>9.8527509000000002</v>
      </c>
      <c r="K106" s="278">
        <v>42.096737500000003</v>
      </c>
      <c r="L106" s="278">
        <f t="shared" si="16"/>
        <v>43.306020759753395</v>
      </c>
      <c r="M106" s="274">
        <f t="shared" si="17"/>
        <v>4.395322808755207</v>
      </c>
      <c r="N106" s="275">
        <f t="shared" si="18"/>
        <v>27.880358399999999</v>
      </c>
      <c r="O106" s="275">
        <f t="shared" si="19"/>
        <v>24.429124299999998</v>
      </c>
    </row>
    <row r="107" spans="1:15" s="277" customFormat="1" x14ac:dyDescent="0.2">
      <c r="A107" s="272" t="s">
        <v>403</v>
      </c>
      <c r="B107" s="272">
        <v>96</v>
      </c>
      <c r="C107" s="272" t="s">
        <v>404</v>
      </c>
      <c r="D107" s="272" t="s">
        <v>392</v>
      </c>
      <c r="E107" s="272">
        <v>0.71399999999999997</v>
      </c>
      <c r="F107" s="272">
        <v>2269</v>
      </c>
      <c r="G107" s="272">
        <v>28.3</v>
      </c>
      <c r="H107" s="272">
        <v>1761</v>
      </c>
      <c r="I107" s="272">
        <v>37.545000000000002</v>
      </c>
      <c r="J107" s="278">
        <v>9.9286595999999996</v>
      </c>
      <c r="K107" s="278">
        <v>42.580440000000003</v>
      </c>
      <c r="L107" s="278">
        <f t="shared" si="16"/>
        <v>44.313144372183963</v>
      </c>
      <c r="M107" s="274">
        <f t="shared" si="17"/>
        <v>4.4631547618153782</v>
      </c>
      <c r="N107" s="275">
        <f t="shared" si="18"/>
        <v>27.857340000000001</v>
      </c>
      <c r="O107" s="275">
        <f t="shared" si="19"/>
        <v>24.2708935</v>
      </c>
    </row>
    <row r="108" spans="1:15" s="277" customFormat="1" x14ac:dyDescent="0.2">
      <c r="A108" s="272" t="s">
        <v>405</v>
      </c>
      <c r="B108" s="272">
        <v>97</v>
      </c>
      <c r="C108" s="272" t="s">
        <v>406</v>
      </c>
      <c r="D108" s="272" t="s">
        <v>392</v>
      </c>
      <c r="E108" s="272">
        <v>0.72840000000000005</v>
      </c>
      <c r="F108" s="272">
        <v>2315</v>
      </c>
      <c r="G108" s="272">
        <v>28.343</v>
      </c>
      <c r="H108" s="272">
        <v>1799</v>
      </c>
      <c r="I108" s="272">
        <v>37.613</v>
      </c>
      <c r="J108" s="278">
        <v>9.9441962000000004</v>
      </c>
      <c r="K108" s="278">
        <v>42.641410299999997</v>
      </c>
      <c r="L108" s="278">
        <f t="shared" si="16"/>
        <v>44.392163676060875</v>
      </c>
      <c r="M108" s="274">
        <f t="shared" si="17"/>
        <v>4.4641278976435395</v>
      </c>
      <c r="N108" s="275">
        <f>1.0008*G108 - 0.4653</f>
        <v>27.900374399999997</v>
      </c>
      <c r="O108" s="275">
        <f>1.0143*I108 - 13.811</f>
        <v>24.339865899999999</v>
      </c>
    </row>
    <row r="109" spans="1:15" x14ac:dyDescent="0.2">
      <c r="B109" s="284"/>
      <c r="C109" s="284"/>
      <c r="D109" s="284"/>
      <c r="E109" s="284"/>
      <c r="F109" s="286" t="s">
        <v>0</v>
      </c>
      <c r="G109" s="287">
        <f>AVERAGE(G101:G108)</f>
        <v>28.331250000000001</v>
      </c>
      <c r="I109" s="287">
        <f>AVERAGE(I101:I108)</f>
        <v>37.636499999999998</v>
      </c>
      <c r="J109" s="287">
        <f>AVERAGE(J101:J108)</f>
        <v>10.057678800000001</v>
      </c>
      <c r="K109" s="287">
        <f>AVERAGE(K101:K108)</f>
        <v>42.987884725000001</v>
      </c>
      <c r="L109" s="287">
        <f>AVERAGE(L101:L108)</f>
        <v>43.91740842466119</v>
      </c>
      <c r="N109" s="289">
        <f>AVERAGE(N101:N108)</f>
        <v>27.888614999999998</v>
      </c>
      <c r="O109" s="289">
        <f>AVERAGE(O101:O108)</f>
        <v>24.363701949999999</v>
      </c>
    </row>
    <row r="110" spans="1:15" x14ac:dyDescent="0.2">
      <c r="B110" s="284"/>
      <c r="C110" s="284"/>
      <c r="D110" s="284"/>
      <c r="E110" s="284"/>
      <c r="F110" s="286" t="s">
        <v>371</v>
      </c>
      <c r="G110" s="287">
        <f>STDEV(G101:G108)</f>
        <v>4.4486755653469039E-2</v>
      </c>
      <c r="I110" s="287">
        <f>STDEV(I101:I108)</f>
        <v>5.6578643118607996E-2</v>
      </c>
      <c r="J110" s="287">
        <f>STDEV(J101:J108)</f>
        <v>0.18155185708738153</v>
      </c>
      <c r="K110" s="287">
        <f>STDEV(K101:K108)</f>
        <v>0.74671637961512949</v>
      </c>
      <c r="L110" s="287">
        <f>STDEV(L101:L108)</f>
        <v>0.40752771287832656</v>
      </c>
      <c r="N110" s="289">
        <f>STDEV(N101:N108)</f>
        <v>4.4522345057991755E-2</v>
      </c>
      <c r="O110" s="289">
        <f>STDEV(O101:O108)</f>
        <v>5.7387717715204428E-2</v>
      </c>
    </row>
    <row r="111" spans="1:15" x14ac:dyDescent="0.2">
      <c r="B111" s="284"/>
      <c r="C111" s="284"/>
      <c r="D111" s="284"/>
      <c r="E111" s="284"/>
    </row>
    <row r="112" spans="1:15" x14ac:dyDescent="0.2">
      <c r="B112" s="284"/>
      <c r="C112" s="284"/>
      <c r="D112" s="284"/>
    </row>
    <row r="113" spans="2:6" x14ac:dyDescent="0.2">
      <c r="C113" s="271" t="s">
        <v>407</v>
      </c>
      <c r="D113" s="284"/>
    </row>
    <row r="114" spans="2:6" x14ac:dyDescent="0.2">
      <c r="B114" s="284"/>
      <c r="C114" s="284"/>
      <c r="D114" s="284"/>
    </row>
    <row r="115" spans="2:6" x14ac:dyDescent="0.2">
      <c r="B115" s="284"/>
      <c r="C115" s="284"/>
      <c r="D115" s="271" t="s">
        <v>408</v>
      </c>
      <c r="E115" s="268" t="s">
        <v>409</v>
      </c>
    </row>
    <row r="116" spans="2:6" x14ac:dyDescent="0.2">
      <c r="B116" s="284"/>
      <c r="C116" s="284" t="s">
        <v>410</v>
      </c>
      <c r="D116" s="291">
        <f>G98</f>
        <v>-4.1475</v>
      </c>
      <c r="E116" s="292">
        <v>-4.6159999999999997</v>
      </c>
    </row>
    <row r="117" spans="2:6" x14ac:dyDescent="0.2">
      <c r="B117" s="284"/>
      <c r="C117" s="284" t="s">
        <v>411</v>
      </c>
      <c r="D117" s="291">
        <f>G109</f>
        <v>28.331250000000001</v>
      </c>
      <c r="E117" s="292">
        <v>27.888000000000002</v>
      </c>
    </row>
    <row r="118" spans="2:6" x14ac:dyDescent="0.2">
      <c r="B118" s="284"/>
      <c r="C118" s="284"/>
      <c r="D118" s="284"/>
    </row>
    <row r="119" spans="2:6" x14ac:dyDescent="0.2">
      <c r="B119" s="284"/>
      <c r="C119" s="284"/>
      <c r="D119" s="284"/>
    </row>
    <row r="120" spans="2:6" x14ac:dyDescent="0.2">
      <c r="B120" s="284"/>
      <c r="C120" s="389" t="s">
        <v>412</v>
      </c>
      <c r="D120" s="389"/>
      <c r="E120" s="389"/>
    </row>
    <row r="121" spans="2:6" x14ac:dyDescent="0.2">
      <c r="B121" s="284"/>
      <c r="C121" s="293" t="s">
        <v>413</v>
      </c>
      <c r="D121" s="293" t="s">
        <v>414</v>
      </c>
      <c r="E121" s="294" t="s">
        <v>409</v>
      </c>
      <c r="F121" s="295">
        <f>ABS(E122-D122)</f>
        <v>1.1343000000012537E-3</v>
      </c>
    </row>
    <row r="122" spans="2:6" x14ac:dyDescent="0.2">
      <c r="B122" s="284"/>
      <c r="C122" s="296" t="s">
        <v>415</v>
      </c>
      <c r="D122" s="297">
        <f>N85</f>
        <v>6.778865699999999</v>
      </c>
      <c r="E122" s="298">
        <v>6.78</v>
      </c>
    </row>
    <row r="123" spans="2:6" x14ac:dyDescent="0.2">
      <c r="B123" s="284"/>
      <c r="C123" s="390" t="s">
        <v>416</v>
      </c>
      <c r="D123" s="391"/>
      <c r="E123" s="392"/>
    </row>
    <row r="124" spans="2:6" x14ac:dyDescent="0.2">
      <c r="B124" s="284"/>
      <c r="C124" s="296" t="s">
        <v>415</v>
      </c>
      <c r="D124" s="297">
        <f>J85</f>
        <v>12.677664500000001</v>
      </c>
      <c r="E124" s="298">
        <v>12.897</v>
      </c>
    </row>
    <row r="125" spans="2:6" x14ac:dyDescent="0.2">
      <c r="B125" s="284"/>
      <c r="C125" s="284"/>
      <c r="D125" s="284"/>
    </row>
    <row r="126" spans="2:6" x14ac:dyDescent="0.2">
      <c r="B126" s="284"/>
      <c r="C126" s="271" t="s">
        <v>417</v>
      </c>
      <c r="D126" s="284"/>
    </row>
    <row r="127" spans="2:6" x14ac:dyDescent="0.2">
      <c r="B127" s="284"/>
      <c r="C127" s="284"/>
      <c r="D127" s="284"/>
    </row>
    <row r="128" spans="2:6" x14ac:dyDescent="0.2">
      <c r="B128" s="284"/>
      <c r="C128" s="284"/>
      <c r="D128" s="271" t="s">
        <v>408</v>
      </c>
      <c r="E128" s="268" t="s">
        <v>409</v>
      </c>
    </row>
    <row r="129" spans="2:14" x14ac:dyDescent="0.2">
      <c r="B129" s="284"/>
      <c r="C129" s="284" t="s">
        <v>410</v>
      </c>
      <c r="D129" s="291">
        <f>I98</f>
        <v>-14.264875000000002</v>
      </c>
      <c r="E129" s="292">
        <v>-28.279</v>
      </c>
    </row>
    <row r="130" spans="2:14" x14ac:dyDescent="0.2">
      <c r="B130" s="284"/>
      <c r="C130" s="284" t="s">
        <v>411</v>
      </c>
      <c r="D130" s="291">
        <f>I109</f>
        <v>37.636499999999998</v>
      </c>
      <c r="E130" s="292">
        <v>24.361999999999998</v>
      </c>
    </row>
    <row r="131" spans="2:14" x14ac:dyDescent="0.2">
      <c r="C131" s="284"/>
      <c r="D131" s="284"/>
    </row>
    <row r="132" spans="2:14" x14ac:dyDescent="0.2">
      <c r="B132" s="284"/>
      <c r="C132" s="284"/>
      <c r="D132" s="284"/>
    </row>
    <row r="133" spans="2:14" x14ac:dyDescent="0.2">
      <c r="B133" s="284"/>
      <c r="C133" s="390" t="s">
        <v>412</v>
      </c>
      <c r="D133" s="391"/>
      <c r="E133" s="392"/>
    </row>
    <row r="134" spans="2:14" x14ac:dyDescent="0.2">
      <c r="B134" s="284"/>
      <c r="C134" s="293" t="s">
        <v>413</v>
      </c>
      <c r="D134" s="293" t="s">
        <v>414</v>
      </c>
      <c r="E134" s="294" t="s">
        <v>409</v>
      </c>
      <c r="F134" s="295">
        <f>ABS(E135-D135)</f>
        <v>8.188397500000022E-2</v>
      </c>
    </row>
    <row r="135" spans="2:14" x14ac:dyDescent="0.2">
      <c r="B135" s="284"/>
      <c r="C135" s="296" t="s">
        <v>415</v>
      </c>
      <c r="D135" s="297">
        <f>O85</f>
        <v>-17.738116025</v>
      </c>
      <c r="E135" s="298">
        <v>-17.82</v>
      </c>
    </row>
    <row r="136" spans="2:14" x14ac:dyDescent="0.2">
      <c r="B136" s="284"/>
      <c r="C136" s="390" t="s">
        <v>416</v>
      </c>
      <c r="D136" s="391"/>
      <c r="E136" s="392"/>
    </row>
    <row r="137" spans="2:14" x14ac:dyDescent="0.2">
      <c r="B137" s="284"/>
      <c r="C137" s="296" t="s">
        <v>415</v>
      </c>
      <c r="D137" s="297">
        <f>L85</f>
        <v>49.638907419915022</v>
      </c>
      <c r="E137" s="298">
        <v>49.536999999999999</v>
      </c>
    </row>
    <row r="138" spans="2:14" x14ac:dyDescent="0.2">
      <c r="B138" s="284"/>
      <c r="C138" s="284"/>
      <c r="D138" s="284"/>
    </row>
    <row r="139" spans="2:14" x14ac:dyDescent="0.2">
      <c r="B139" s="284"/>
      <c r="C139" s="284"/>
      <c r="D139" s="284"/>
    </row>
    <row r="140" spans="2:14" x14ac:dyDescent="0.2">
      <c r="B140" s="284"/>
      <c r="C140" s="284"/>
      <c r="D140" s="284"/>
    </row>
    <row r="141" spans="2:14" x14ac:dyDescent="0.2">
      <c r="B141" s="284"/>
      <c r="C141" s="284"/>
      <c r="D141" s="284"/>
      <c r="N141" s="299"/>
    </row>
    <row r="142" spans="2:14" x14ac:dyDescent="0.2">
      <c r="B142" s="284"/>
      <c r="C142" s="284"/>
      <c r="D142" s="284"/>
    </row>
    <row r="143" spans="2:14" x14ac:dyDescent="0.2">
      <c r="B143" s="284"/>
      <c r="C143" s="284"/>
      <c r="D143" s="284"/>
    </row>
    <row r="144" spans="2:14" x14ac:dyDescent="0.2">
      <c r="B144" s="284"/>
      <c r="C144" s="284"/>
      <c r="D144" s="284"/>
    </row>
    <row r="145" spans="2:9" x14ac:dyDescent="0.2">
      <c r="B145" s="284"/>
      <c r="C145" s="284"/>
      <c r="D145" s="284"/>
    </row>
    <row r="146" spans="2:9" x14ac:dyDescent="0.2">
      <c r="B146" s="284"/>
      <c r="C146" s="284"/>
      <c r="D146" s="284"/>
    </row>
    <row r="147" spans="2:9" x14ac:dyDescent="0.2">
      <c r="B147" s="284"/>
      <c r="C147" s="284"/>
      <c r="D147" s="284"/>
    </row>
    <row r="148" spans="2:9" x14ac:dyDescent="0.2">
      <c r="B148" s="284"/>
      <c r="C148" s="284"/>
      <c r="D148" s="284"/>
    </row>
    <row r="149" spans="2:9" x14ac:dyDescent="0.2">
      <c r="B149" s="284"/>
      <c r="C149" s="284"/>
      <c r="D149" s="284"/>
    </row>
    <row r="150" spans="2:9" x14ac:dyDescent="0.2">
      <c r="B150" s="284"/>
      <c r="C150" s="284"/>
      <c r="D150" s="284"/>
    </row>
    <row r="151" spans="2:9" ht="13.5" thickBot="1" x14ac:dyDescent="0.25">
      <c r="B151" s="284"/>
      <c r="C151" s="284"/>
      <c r="D151" s="284"/>
    </row>
    <row r="152" spans="2:9" x14ac:dyDescent="0.2">
      <c r="B152" s="284"/>
      <c r="C152" s="284"/>
      <c r="D152" s="284"/>
      <c r="G152" s="300" t="s">
        <v>418</v>
      </c>
      <c r="H152" s="301"/>
      <c r="I152" s="302"/>
    </row>
    <row r="153" spans="2:9" x14ac:dyDescent="0.2">
      <c r="B153" s="284"/>
      <c r="C153" s="284"/>
      <c r="D153" s="284"/>
      <c r="G153" s="303" t="s">
        <v>419</v>
      </c>
      <c r="H153" s="304"/>
      <c r="I153" s="305"/>
    </row>
    <row r="154" spans="2:9" ht="13.5" thickBot="1" x14ac:dyDescent="0.25">
      <c r="B154" s="284"/>
      <c r="C154" s="284"/>
      <c r="D154" s="284"/>
      <c r="G154" s="306" t="s">
        <v>420</v>
      </c>
      <c r="H154" s="307" t="s">
        <v>421</v>
      </c>
      <c r="I154" s="308"/>
    </row>
    <row r="155" spans="2:9" x14ac:dyDescent="0.2">
      <c r="B155" s="284"/>
      <c r="C155" s="284"/>
      <c r="D155" s="284"/>
    </row>
    <row r="156" spans="2:9" x14ac:dyDescent="0.2">
      <c r="B156" s="284"/>
      <c r="C156" s="284"/>
      <c r="D156" s="284"/>
    </row>
    <row r="157" spans="2:9" x14ac:dyDescent="0.2">
      <c r="B157" s="284"/>
      <c r="C157" s="284"/>
      <c r="D157" s="284"/>
    </row>
    <row r="158" spans="2:9" x14ac:dyDescent="0.2">
      <c r="B158" s="284"/>
      <c r="C158" s="284"/>
      <c r="D158" s="284"/>
    </row>
    <row r="159" spans="2:9" x14ac:dyDescent="0.2">
      <c r="B159" s="284"/>
      <c r="C159" s="284"/>
      <c r="D159" s="284"/>
    </row>
    <row r="160" spans="2:9" x14ac:dyDescent="0.2">
      <c r="B160" s="284"/>
      <c r="C160" s="284"/>
      <c r="D160" s="284"/>
    </row>
    <row r="161" spans="2:4" x14ac:dyDescent="0.2">
      <c r="B161" s="284"/>
      <c r="C161" s="284"/>
      <c r="D161" s="284"/>
    </row>
    <row r="162" spans="2:4" x14ac:dyDescent="0.2">
      <c r="B162" s="284"/>
      <c r="C162" s="284"/>
      <c r="D162" s="284"/>
    </row>
    <row r="163" spans="2:4" x14ac:dyDescent="0.2">
      <c r="B163" s="284"/>
      <c r="C163" s="284"/>
      <c r="D163" s="284"/>
    </row>
    <row r="164" spans="2:4" x14ac:dyDescent="0.2">
      <c r="B164" s="284"/>
      <c r="C164" s="284"/>
      <c r="D164" s="284"/>
    </row>
    <row r="165" spans="2:4" x14ac:dyDescent="0.2">
      <c r="B165" s="284"/>
      <c r="C165" s="284"/>
      <c r="D165" s="284"/>
    </row>
    <row r="166" spans="2:4" x14ac:dyDescent="0.2">
      <c r="B166" s="284"/>
      <c r="C166" s="284"/>
      <c r="D166" s="284"/>
    </row>
    <row r="167" spans="2:4" x14ac:dyDescent="0.2">
      <c r="B167" s="284"/>
      <c r="C167" s="284"/>
      <c r="D167" s="284"/>
    </row>
    <row r="168" spans="2:4" x14ac:dyDescent="0.2">
      <c r="B168" s="284"/>
      <c r="C168" s="284"/>
      <c r="D168" s="284"/>
    </row>
    <row r="169" spans="2:4" x14ac:dyDescent="0.2">
      <c r="B169" s="284"/>
      <c r="C169" s="284"/>
      <c r="D169" s="284"/>
    </row>
    <row r="170" spans="2:4" x14ac:dyDescent="0.2">
      <c r="B170" s="284"/>
      <c r="C170" s="284"/>
      <c r="D170" s="284"/>
    </row>
    <row r="171" spans="2:4" x14ac:dyDescent="0.2">
      <c r="B171" s="284"/>
      <c r="C171" s="284"/>
      <c r="D171" s="284"/>
    </row>
    <row r="172" spans="2:4" x14ac:dyDescent="0.2">
      <c r="B172" s="284"/>
      <c r="C172" s="284"/>
      <c r="D172" s="284"/>
    </row>
    <row r="173" spans="2:4" x14ac:dyDescent="0.2">
      <c r="B173" s="284"/>
      <c r="C173" s="284"/>
      <c r="D173" s="284"/>
    </row>
    <row r="174" spans="2:4" x14ac:dyDescent="0.2">
      <c r="B174" s="284"/>
      <c r="C174" s="284"/>
      <c r="D174" s="284"/>
    </row>
    <row r="175" spans="2:4" x14ac:dyDescent="0.2">
      <c r="B175" s="284"/>
      <c r="C175" s="284"/>
      <c r="D175" s="284"/>
    </row>
    <row r="176" spans="2:4" x14ac:dyDescent="0.2">
      <c r="B176" s="284"/>
      <c r="C176" s="284"/>
      <c r="D176" s="284"/>
    </row>
    <row r="177" spans="2:8" x14ac:dyDescent="0.2">
      <c r="B177" s="284"/>
      <c r="C177" s="284"/>
      <c r="D177" s="284"/>
    </row>
    <row r="178" spans="2:8" x14ac:dyDescent="0.2">
      <c r="B178" s="284"/>
      <c r="C178" s="284"/>
      <c r="D178" s="284"/>
    </row>
    <row r="179" spans="2:8" x14ac:dyDescent="0.2">
      <c r="B179" s="284"/>
      <c r="C179" s="284"/>
      <c r="D179" s="284"/>
    </row>
    <row r="180" spans="2:8" x14ac:dyDescent="0.2">
      <c r="B180" s="284"/>
      <c r="C180" s="284"/>
      <c r="D180" s="284"/>
    </row>
    <row r="181" spans="2:8" x14ac:dyDescent="0.2">
      <c r="B181" s="284"/>
      <c r="C181" s="284"/>
      <c r="D181" s="284"/>
    </row>
    <row r="182" spans="2:8" x14ac:dyDescent="0.2">
      <c r="B182" s="284"/>
      <c r="C182" s="284"/>
      <c r="D182" s="284"/>
    </row>
    <row r="183" spans="2:8" x14ac:dyDescent="0.2">
      <c r="B183" s="284"/>
      <c r="C183" s="284"/>
      <c r="D183" s="284"/>
    </row>
    <row r="184" spans="2:8" x14ac:dyDescent="0.2">
      <c r="B184" s="284"/>
      <c r="C184" s="284"/>
      <c r="D184" s="284"/>
    </row>
    <row r="185" spans="2:8" x14ac:dyDescent="0.2">
      <c r="B185" s="284"/>
      <c r="C185" s="284"/>
      <c r="D185" s="284"/>
    </row>
    <row r="186" spans="2:8" x14ac:dyDescent="0.2">
      <c r="B186" s="284"/>
      <c r="C186" s="284"/>
      <c r="D186" s="284"/>
    </row>
    <row r="187" spans="2:8" x14ac:dyDescent="0.2">
      <c r="B187" s="284"/>
      <c r="C187" s="284"/>
      <c r="D187" s="284"/>
    </row>
    <row r="188" spans="2:8" x14ac:dyDescent="0.2">
      <c r="B188" s="284"/>
      <c r="C188" s="284"/>
      <c r="D188" s="284"/>
    </row>
    <row r="189" spans="2:8" x14ac:dyDescent="0.2">
      <c r="B189" s="284"/>
      <c r="C189" s="284"/>
      <c r="D189" s="284"/>
    </row>
    <row r="190" spans="2:8" x14ac:dyDescent="0.2">
      <c r="B190" s="284"/>
      <c r="C190" s="284"/>
      <c r="D190" s="284"/>
    </row>
    <row r="191" spans="2:8" x14ac:dyDescent="0.2">
      <c r="B191" s="284"/>
      <c r="C191" s="284"/>
      <c r="D191" s="284"/>
    </row>
    <row r="192" spans="2:8" x14ac:dyDescent="0.2">
      <c r="B192" s="284"/>
      <c r="C192" s="284"/>
      <c r="D192" s="284"/>
      <c r="G192" s="284"/>
      <c r="H192" s="284"/>
    </row>
    <row r="193" spans="2:8" x14ac:dyDescent="0.2">
      <c r="B193" s="284"/>
      <c r="C193" s="284"/>
      <c r="D193" s="284"/>
      <c r="G193" s="284"/>
      <c r="H193" s="284"/>
    </row>
    <row r="194" spans="2:8" x14ac:dyDescent="0.2">
      <c r="B194" s="284"/>
      <c r="C194" s="284"/>
      <c r="D194" s="284"/>
      <c r="G194" s="284"/>
      <c r="H194" s="284"/>
    </row>
    <row r="195" spans="2:8" x14ac:dyDescent="0.2">
      <c r="B195" s="284"/>
      <c r="C195" s="284"/>
      <c r="D195" s="284"/>
      <c r="G195" s="284"/>
      <c r="H195" s="284"/>
    </row>
    <row r="196" spans="2:8" x14ac:dyDescent="0.2">
      <c r="B196" s="284"/>
      <c r="C196" s="284"/>
      <c r="D196" s="284"/>
      <c r="G196" s="284"/>
      <c r="H196" s="284"/>
    </row>
    <row r="197" spans="2:8" x14ac:dyDescent="0.2">
      <c r="B197" s="284"/>
      <c r="C197" s="284"/>
      <c r="D197" s="284"/>
      <c r="G197" s="284"/>
      <c r="H197" s="284"/>
    </row>
    <row r="198" spans="2:8" x14ac:dyDescent="0.2">
      <c r="B198" s="284"/>
      <c r="C198" s="284"/>
      <c r="D198" s="284"/>
      <c r="G198" s="284"/>
      <c r="H198" s="284"/>
    </row>
    <row r="199" spans="2:8" x14ac:dyDescent="0.2">
      <c r="B199" s="284"/>
      <c r="C199" s="284"/>
      <c r="D199" s="284"/>
      <c r="G199" s="284"/>
      <c r="H199" s="284"/>
    </row>
    <row r="200" spans="2:8" x14ac:dyDescent="0.2">
      <c r="B200" s="284"/>
      <c r="C200" s="284"/>
      <c r="D200" s="284"/>
      <c r="G200" s="284"/>
      <c r="H200" s="284"/>
    </row>
    <row r="201" spans="2:8" x14ac:dyDescent="0.2">
      <c r="B201" s="284"/>
      <c r="C201" s="284"/>
      <c r="D201" s="284"/>
      <c r="G201" s="284"/>
      <c r="H201" s="284"/>
    </row>
    <row r="202" spans="2:8" x14ac:dyDescent="0.2">
      <c r="B202" s="284"/>
      <c r="C202" s="284"/>
      <c r="D202" s="284"/>
      <c r="G202" s="284"/>
      <c r="H202" s="284"/>
    </row>
    <row r="203" spans="2:8" x14ac:dyDescent="0.2">
      <c r="B203" s="284"/>
      <c r="C203" s="284"/>
      <c r="D203" s="284"/>
      <c r="G203" s="284"/>
      <c r="H203" s="284"/>
    </row>
    <row r="204" spans="2:8" x14ac:dyDescent="0.2">
      <c r="B204" s="284"/>
      <c r="C204" s="284"/>
      <c r="D204" s="284"/>
      <c r="G204" s="284"/>
      <c r="H204" s="284"/>
    </row>
    <row r="205" spans="2:8" x14ac:dyDescent="0.2">
      <c r="B205" s="284"/>
      <c r="C205" s="284"/>
      <c r="D205" s="284"/>
      <c r="G205" s="284"/>
      <c r="H205" s="284"/>
    </row>
    <row r="206" spans="2:8" x14ac:dyDescent="0.2">
      <c r="B206" s="284"/>
      <c r="C206" s="284"/>
      <c r="D206" s="284"/>
      <c r="G206" s="284"/>
      <c r="H206" s="284"/>
    </row>
    <row r="207" spans="2:8" x14ac:dyDescent="0.2">
      <c r="B207" s="284"/>
      <c r="C207" s="284"/>
      <c r="D207" s="284"/>
      <c r="G207" s="284"/>
      <c r="H207" s="284"/>
    </row>
    <row r="208" spans="2:8" x14ac:dyDescent="0.2">
      <c r="B208" s="284"/>
      <c r="C208" s="284"/>
      <c r="D208" s="284"/>
      <c r="G208" s="284"/>
      <c r="H208" s="284"/>
    </row>
    <row r="209" spans="2:8" x14ac:dyDescent="0.2">
      <c r="B209" s="284"/>
      <c r="C209" s="284"/>
      <c r="D209" s="284"/>
      <c r="G209" s="284"/>
      <c r="H209" s="284"/>
    </row>
    <row r="210" spans="2:8" x14ac:dyDescent="0.2">
      <c r="B210" s="284"/>
      <c r="C210" s="284"/>
      <c r="D210" s="284"/>
      <c r="G210" s="284"/>
      <c r="H210" s="284"/>
    </row>
    <row r="211" spans="2:8" x14ac:dyDescent="0.2">
      <c r="B211" s="284"/>
      <c r="C211" s="284"/>
      <c r="D211" s="284"/>
      <c r="G211" s="284"/>
      <c r="H211" s="284"/>
    </row>
    <row r="212" spans="2:8" x14ac:dyDescent="0.2">
      <c r="B212" s="284"/>
      <c r="C212" s="284"/>
      <c r="D212" s="284"/>
      <c r="G212" s="284"/>
      <c r="H212" s="284"/>
    </row>
    <row r="213" spans="2:8" x14ac:dyDescent="0.2">
      <c r="B213" s="284"/>
      <c r="C213" s="284"/>
      <c r="D213" s="284"/>
      <c r="G213" s="284"/>
      <c r="H213" s="284"/>
    </row>
    <row r="214" spans="2:8" x14ac:dyDescent="0.2">
      <c r="B214" s="284"/>
      <c r="C214" s="284"/>
      <c r="D214" s="284"/>
      <c r="G214" s="284"/>
      <c r="H214" s="284"/>
    </row>
    <row r="215" spans="2:8" x14ac:dyDescent="0.2">
      <c r="B215" s="284"/>
      <c r="C215" s="284"/>
      <c r="D215" s="284"/>
      <c r="G215" s="284"/>
      <c r="H215" s="284"/>
    </row>
    <row r="216" spans="2:8" x14ac:dyDescent="0.2">
      <c r="B216" s="284"/>
      <c r="C216" s="284"/>
      <c r="D216" s="284"/>
      <c r="G216" s="284"/>
      <c r="H216" s="284"/>
    </row>
    <row r="217" spans="2:8" x14ac:dyDescent="0.2">
      <c r="B217" s="284"/>
      <c r="C217" s="284"/>
      <c r="D217" s="284"/>
      <c r="G217" s="284"/>
      <c r="H217" s="284"/>
    </row>
    <row r="218" spans="2:8" x14ac:dyDescent="0.2">
      <c r="B218" s="284"/>
      <c r="C218" s="284"/>
      <c r="D218" s="284"/>
      <c r="G218" s="284"/>
      <c r="H218" s="284"/>
    </row>
    <row r="219" spans="2:8" x14ac:dyDescent="0.2">
      <c r="B219" s="284"/>
      <c r="C219" s="284"/>
      <c r="D219" s="284"/>
      <c r="G219" s="284"/>
      <c r="H219" s="284"/>
    </row>
    <row r="220" spans="2:8" x14ac:dyDescent="0.2">
      <c r="B220" s="284"/>
      <c r="C220" s="284"/>
      <c r="D220" s="284"/>
      <c r="G220" s="284"/>
      <c r="H220" s="284"/>
    </row>
    <row r="221" spans="2:8" x14ac:dyDescent="0.2">
      <c r="B221" s="284"/>
      <c r="C221" s="284"/>
      <c r="D221" s="284"/>
      <c r="G221" s="284"/>
      <c r="H221" s="284"/>
    </row>
    <row r="222" spans="2:8" x14ac:dyDescent="0.2">
      <c r="B222" s="284"/>
      <c r="C222" s="284"/>
      <c r="D222" s="284"/>
      <c r="G222" s="284"/>
      <c r="H222" s="284"/>
    </row>
    <row r="223" spans="2:8" x14ac:dyDescent="0.2">
      <c r="B223" s="284"/>
      <c r="C223" s="284"/>
      <c r="D223" s="284"/>
      <c r="G223" s="284"/>
      <c r="H223" s="284"/>
    </row>
    <row r="224" spans="2:8" x14ac:dyDescent="0.2">
      <c r="B224" s="284"/>
      <c r="C224" s="284"/>
      <c r="D224" s="284"/>
      <c r="G224" s="284"/>
      <c r="H224" s="284"/>
    </row>
    <row r="225" spans="2:8" x14ac:dyDescent="0.2">
      <c r="B225" s="284"/>
      <c r="C225" s="284"/>
      <c r="D225" s="284"/>
      <c r="G225" s="284"/>
      <c r="H225" s="284"/>
    </row>
    <row r="226" spans="2:8" x14ac:dyDescent="0.2">
      <c r="B226" s="284"/>
      <c r="C226" s="284"/>
      <c r="D226" s="284"/>
      <c r="G226" s="284"/>
      <c r="H226" s="284"/>
    </row>
    <row r="227" spans="2:8" x14ac:dyDescent="0.2">
      <c r="B227" s="284"/>
      <c r="C227" s="284"/>
      <c r="D227" s="284"/>
      <c r="G227" s="284"/>
      <c r="H227" s="284"/>
    </row>
    <row r="228" spans="2:8" x14ac:dyDescent="0.2">
      <c r="B228" s="284"/>
      <c r="C228" s="284"/>
      <c r="D228" s="284"/>
      <c r="G228" s="284"/>
      <c r="H228" s="284"/>
    </row>
    <row r="229" spans="2:8" x14ac:dyDescent="0.2">
      <c r="B229" s="284"/>
      <c r="C229" s="284"/>
      <c r="D229" s="284"/>
      <c r="G229" s="284"/>
      <c r="H229" s="284"/>
    </row>
    <row r="230" spans="2:8" x14ac:dyDescent="0.2">
      <c r="B230" s="284"/>
      <c r="C230" s="284"/>
      <c r="D230" s="284"/>
      <c r="G230" s="284"/>
      <c r="H230" s="284"/>
    </row>
    <row r="231" spans="2:8" x14ac:dyDescent="0.2">
      <c r="B231" s="284"/>
      <c r="C231" s="284"/>
      <c r="D231" s="284"/>
      <c r="G231" s="284"/>
      <c r="H231" s="284"/>
    </row>
    <row r="232" spans="2:8" x14ac:dyDescent="0.2">
      <c r="B232" s="284"/>
      <c r="C232" s="284"/>
      <c r="D232" s="284"/>
      <c r="G232" s="284"/>
      <c r="H232" s="284"/>
    </row>
    <row r="233" spans="2:8" x14ac:dyDescent="0.2">
      <c r="B233" s="284"/>
      <c r="C233" s="284"/>
      <c r="D233" s="284"/>
      <c r="G233" s="284"/>
      <c r="H233" s="284"/>
    </row>
    <row r="234" spans="2:8" x14ac:dyDescent="0.2">
      <c r="B234" s="284"/>
      <c r="C234" s="284"/>
      <c r="D234" s="284"/>
      <c r="G234" s="284"/>
      <c r="H234" s="284"/>
    </row>
    <row r="235" spans="2:8" x14ac:dyDescent="0.2">
      <c r="B235" s="284"/>
      <c r="C235" s="284"/>
      <c r="D235" s="284"/>
      <c r="G235" s="284"/>
      <c r="H235" s="284"/>
    </row>
    <row r="236" spans="2:8" x14ac:dyDescent="0.2">
      <c r="B236" s="284"/>
      <c r="C236" s="284"/>
      <c r="D236" s="284"/>
      <c r="G236" s="284"/>
      <c r="H236" s="284"/>
    </row>
    <row r="237" spans="2:8" x14ac:dyDescent="0.2">
      <c r="B237" s="284"/>
      <c r="C237" s="284"/>
      <c r="D237" s="284"/>
      <c r="G237" s="284"/>
      <c r="H237" s="284"/>
    </row>
    <row r="238" spans="2:8" x14ac:dyDescent="0.2">
      <c r="B238" s="284"/>
      <c r="C238" s="284"/>
      <c r="D238" s="284"/>
      <c r="G238" s="284"/>
      <c r="H238" s="284"/>
    </row>
    <row r="239" spans="2:8" x14ac:dyDescent="0.2">
      <c r="B239" s="284"/>
      <c r="C239" s="284"/>
      <c r="D239" s="284"/>
      <c r="G239" s="284"/>
      <c r="H239" s="284"/>
    </row>
    <row r="240" spans="2:8" x14ac:dyDescent="0.2">
      <c r="B240" s="284"/>
      <c r="C240" s="284"/>
      <c r="D240" s="284"/>
      <c r="G240" s="284"/>
      <c r="H240" s="284"/>
    </row>
    <row r="241" spans="2:8" x14ac:dyDescent="0.2">
      <c r="B241" s="284"/>
      <c r="C241" s="284"/>
      <c r="D241" s="284"/>
      <c r="G241" s="284"/>
      <c r="H241" s="284"/>
    </row>
    <row r="242" spans="2:8" x14ac:dyDescent="0.2">
      <c r="B242" s="284"/>
      <c r="C242" s="284"/>
      <c r="D242" s="284"/>
      <c r="G242" s="284"/>
      <c r="H242" s="284"/>
    </row>
    <row r="243" spans="2:8" x14ac:dyDescent="0.2">
      <c r="B243" s="284"/>
      <c r="C243" s="284"/>
      <c r="D243" s="284"/>
      <c r="G243" s="284"/>
      <c r="H243" s="284"/>
    </row>
    <row r="244" spans="2:8" x14ac:dyDescent="0.2">
      <c r="B244" s="284"/>
      <c r="C244" s="284"/>
      <c r="D244" s="284"/>
      <c r="G244" s="284"/>
      <c r="H244" s="284"/>
    </row>
    <row r="245" spans="2:8" x14ac:dyDescent="0.2">
      <c r="B245" s="284"/>
      <c r="C245" s="284"/>
      <c r="D245" s="284"/>
      <c r="G245" s="284"/>
      <c r="H245" s="284"/>
    </row>
    <row r="246" spans="2:8" x14ac:dyDescent="0.2">
      <c r="B246" s="284"/>
      <c r="C246" s="284"/>
      <c r="D246" s="284"/>
      <c r="G246" s="284"/>
      <c r="H246" s="284"/>
    </row>
    <row r="247" spans="2:8" x14ac:dyDescent="0.2">
      <c r="B247" s="284"/>
      <c r="C247" s="284"/>
      <c r="D247" s="284"/>
      <c r="G247" s="284"/>
      <c r="H247" s="284"/>
    </row>
    <row r="248" spans="2:8" x14ac:dyDescent="0.2">
      <c r="B248" s="284"/>
      <c r="C248" s="284"/>
      <c r="D248" s="284"/>
      <c r="G248" s="284"/>
      <c r="H248" s="284"/>
    </row>
    <row r="249" spans="2:8" x14ac:dyDescent="0.2">
      <c r="B249" s="284"/>
      <c r="C249" s="284"/>
      <c r="D249" s="284"/>
      <c r="G249" s="284"/>
      <c r="H249" s="284"/>
    </row>
    <row r="250" spans="2:8" x14ac:dyDescent="0.2">
      <c r="B250" s="284"/>
      <c r="C250" s="284"/>
      <c r="D250" s="284"/>
      <c r="G250" s="284"/>
      <c r="H250" s="284"/>
    </row>
    <row r="251" spans="2:8" x14ac:dyDescent="0.2">
      <c r="B251" s="284"/>
      <c r="C251" s="284"/>
      <c r="D251" s="284"/>
      <c r="G251" s="284"/>
      <c r="H251" s="284"/>
    </row>
    <row r="252" spans="2:8" x14ac:dyDescent="0.2">
      <c r="B252" s="284"/>
      <c r="C252" s="284"/>
      <c r="D252" s="284"/>
      <c r="G252" s="284"/>
      <c r="H252" s="284"/>
    </row>
    <row r="253" spans="2:8" x14ac:dyDescent="0.2">
      <c r="B253" s="284"/>
      <c r="C253" s="284"/>
      <c r="D253" s="284"/>
      <c r="G253" s="284"/>
      <c r="H253" s="284"/>
    </row>
    <row r="254" spans="2:8" x14ac:dyDescent="0.2">
      <c r="B254" s="284"/>
      <c r="C254" s="284"/>
      <c r="D254" s="284"/>
      <c r="G254" s="284"/>
      <c r="H254" s="284"/>
    </row>
    <row r="255" spans="2:8" x14ac:dyDescent="0.2">
      <c r="B255" s="284"/>
      <c r="C255" s="284"/>
      <c r="D255" s="284"/>
      <c r="G255" s="284"/>
      <c r="H255" s="284"/>
    </row>
    <row r="256" spans="2:8" x14ac:dyDescent="0.2">
      <c r="B256" s="284"/>
      <c r="C256" s="284"/>
      <c r="D256" s="284"/>
      <c r="G256" s="284"/>
      <c r="H256" s="284"/>
    </row>
    <row r="257" spans="2:8" x14ac:dyDescent="0.2">
      <c r="B257" s="284"/>
      <c r="C257" s="284"/>
      <c r="D257" s="284"/>
      <c r="G257" s="284"/>
      <c r="H257" s="284"/>
    </row>
    <row r="258" spans="2:8" x14ac:dyDescent="0.2">
      <c r="B258" s="284"/>
      <c r="C258" s="284"/>
      <c r="D258" s="284"/>
      <c r="G258" s="284"/>
      <c r="H258" s="284"/>
    </row>
    <row r="259" spans="2:8" x14ac:dyDescent="0.2">
      <c r="B259" s="284"/>
      <c r="C259" s="284"/>
      <c r="D259" s="284"/>
      <c r="G259" s="284"/>
      <c r="H259" s="284"/>
    </row>
    <row r="260" spans="2:8" x14ac:dyDescent="0.2">
      <c r="B260" s="284"/>
      <c r="C260" s="284"/>
      <c r="D260" s="284"/>
      <c r="G260" s="284"/>
      <c r="H260" s="284"/>
    </row>
    <row r="261" spans="2:8" x14ac:dyDescent="0.2">
      <c r="B261" s="284"/>
      <c r="C261" s="284"/>
      <c r="D261" s="284"/>
      <c r="G261" s="284"/>
      <c r="H261" s="284"/>
    </row>
    <row r="262" spans="2:8" x14ac:dyDescent="0.2">
      <c r="B262" s="284"/>
      <c r="C262" s="284"/>
      <c r="D262" s="284"/>
      <c r="G262" s="284"/>
      <c r="H262" s="284"/>
    </row>
    <row r="263" spans="2:8" x14ac:dyDescent="0.2">
      <c r="B263" s="284"/>
      <c r="C263" s="284"/>
      <c r="D263" s="284"/>
      <c r="G263" s="284"/>
      <c r="H263" s="284"/>
    </row>
    <row r="264" spans="2:8" x14ac:dyDescent="0.2">
      <c r="B264" s="284"/>
      <c r="C264" s="284"/>
      <c r="D264" s="284"/>
      <c r="G264" s="284"/>
      <c r="H264" s="284"/>
    </row>
    <row r="265" spans="2:8" x14ac:dyDescent="0.2">
      <c r="B265" s="284"/>
      <c r="C265" s="284"/>
      <c r="D265" s="284"/>
      <c r="G265" s="284"/>
      <c r="H265" s="284"/>
    </row>
    <row r="266" spans="2:8" x14ac:dyDescent="0.2">
      <c r="B266" s="284"/>
      <c r="C266" s="284"/>
      <c r="D266" s="284"/>
      <c r="G266" s="284"/>
      <c r="H266" s="284"/>
    </row>
    <row r="267" spans="2:8" x14ac:dyDescent="0.2">
      <c r="B267" s="284"/>
      <c r="C267" s="284"/>
      <c r="D267" s="284"/>
      <c r="G267" s="284"/>
      <c r="H267" s="284"/>
    </row>
    <row r="268" spans="2:8" x14ac:dyDescent="0.2">
      <c r="B268" s="284"/>
      <c r="C268" s="284"/>
      <c r="D268" s="284"/>
      <c r="G268" s="284"/>
      <c r="H268" s="284"/>
    </row>
    <row r="269" spans="2:8" x14ac:dyDescent="0.2">
      <c r="B269" s="284"/>
      <c r="C269" s="284"/>
      <c r="D269" s="284"/>
      <c r="G269" s="284"/>
      <c r="H269" s="284"/>
    </row>
    <row r="270" spans="2:8" x14ac:dyDescent="0.2">
      <c r="B270" s="284"/>
      <c r="C270" s="284"/>
      <c r="D270" s="284"/>
      <c r="G270" s="284"/>
      <c r="H270" s="284"/>
    </row>
    <row r="271" spans="2:8" x14ac:dyDescent="0.2">
      <c r="B271" s="284"/>
      <c r="C271" s="284"/>
      <c r="D271" s="284"/>
      <c r="G271" s="284"/>
      <c r="H271" s="284"/>
    </row>
    <row r="272" spans="2:8" x14ac:dyDescent="0.2">
      <c r="B272" s="284"/>
      <c r="C272" s="284"/>
      <c r="D272" s="284"/>
      <c r="G272" s="284"/>
      <c r="H272" s="284"/>
    </row>
    <row r="273" spans="2:8" x14ac:dyDescent="0.2">
      <c r="B273" s="284"/>
      <c r="C273" s="284"/>
      <c r="D273" s="284"/>
      <c r="G273" s="284"/>
      <c r="H273" s="284"/>
    </row>
    <row r="274" spans="2:8" x14ac:dyDescent="0.2">
      <c r="B274" s="284"/>
      <c r="C274" s="284"/>
      <c r="D274" s="284"/>
      <c r="G274" s="284"/>
      <c r="H274" s="284"/>
    </row>
    <row r="275" spans="2:8" x14ac:dyDescent="0.2">
      <c r="B275" s="284"/>
      <c r="C275" s="284"/>
      <c r="D275" s="284"/>
      <c r="G275" s="284"/>
      <c r="H275" s="284"/>
    </row>
    <row r="276" spans="2:8" x14ac:dyDescent="0.2">
      <c r="B276" s="284"/>
      <c r="C276" s="284"/>
      <c r="D276" s="284"/>
      <c r="G276" s="284"/>
      <c r="H276" s="284"/>
    </row>
    <row r="277" spans="2:8" x14ac:dyDescent="0.2">
      <c r="B277" s="284"/>
      <c r="C277" s="284"/>
      <c r="D277" s="284"/>
      <c r="G277" s="284"/>
      <c r="H277" s="284"/>
    </row>
    <row r="278" spans="2:8" x14ac:dyDescent="0.2">
      <c r="B278" s="284"/>
      <c r="C278" s="284"/>
      <c r="D278" s="284"/>
      <c r="G278" s="284"/>
      <c r="H278" s="284"/>
    </row>
    <row r="279" spans="2:8" x14ac:dyDescent="0.2">
      <c r="B279" s="284"/>
      <c r="C279" s="284"/>
      <c r="D279" s="284"/>
      <c r="G279" s="284"/>
      <c r="H279" s="284"/>
    </row>
    <row r="280" spans="2:8" x14ac:dyDescent="0.2">
      <c r="B280" s="284"/>
      <c r="C280" s="284"/>
      <c r="D280" s="284"/>
      <c r="G280" s="284"/>
      <c r="H280" s="284"/>
    </row>
    <row r="281" spans="2:8" x14ac:dyDescent="0.2">
      <c r="B281" s="284"/>
      <c r="C281" s="284"/>
      <c r="D281" s="284"/>
      <c r="G281" s="284"/>
      <c r="H281" s="284"/>
    </row>
    <row r="282" spans="2:8" x14ac:dyDescent="0.2">
      <c r="B282" s="284"/>
      <c r="C282" s="284"/>
      <c r="D282" s="284"/>
      <c r="G282" s="284"/>
      <c r="H282" s="284"/>
    </row>
    <row r="283" spans="2:8" x14ac:dyDescent="0.2">
      <c r="B283" s="284"/>
      <c r="C283" s="284"/>
      <c r="D283" s="284"/>
      <c r="G283" s="284"/>
      <c r="H283" s="284"/>
    </row>
    <row r="284" spans="2:8" x14ac:dyDescent="0.2">
      <c r="B284" s="284"/>
      <c r="C284" s="284"/>
      <c r="D284" s="284"/>
      <c r="G284" s="284"/>
      <c r="H284" s="284"/>
    </row>
    <row r="285" spans="2:8" x14ac:dyDescent="0.2">
      <c r="B285" s="284"/>
      <c r="C285" s="284"/>
      <c r="D285" s="284"/>
      <c r="G285" s="284"/>
      <c r="H285" s="284"/>
    </row>
    <row r="286" spans="2:8" x14ac:dyDescent="0.2">
      <c r="B286" s="284"/>
      <c r="C286" s="284"/>
      <c r="D286" s="284"/>
      <c r="G286" s="284"/>
      <c r="H286" s="284"/>
    </row>
    <row r="287" spans="2:8" x14ac:dyDescent="0.2">
      <c r="B287" s="284"/>
      <c r="C287" s="284"/>
      <c r="D287" s="284"/>
      <c r="G287" s="284"/>
      <c r="H287" s="284"/>
    </row>
    <row r="288" spans="2:8" x14ac:dyDescent="0.2">
      <c r="B288" s="284"/>
      <c r="C288" s="284"/>
      <c r="D288" s="284"/>
      <c r="G288" s="284"/>
      <c r="H288" s="284"/>
    </row>
    <row r="289" spans="2:8" x14ac:dyDescent="0.2">
      <c r="B289" s="284"/>
      <c r="C289" s="284"/>
      <c r="D289" s="284"/>
      <c r="G289" s="284"/>
      <c r="H289" s="284"/>
    </row>
    <row r="290" spans="2:8" x14ac:dyDescent="0.2">
      <c r="B290" s="284"/>
      <c r="C290" s="284"/>
      <c r="D290" s="284"/>
      <c r="G290" s="284"/>
      <c r="H290" s="284"/>
    </row>
    <row r="291" spans="2:8" x14ac:dyDescent="0.2">
      <c r="B291" s="284"/>
      <c r="C291" s="284"/>
      <c r="D291" s="284"/>
      <c r="G291" s="284"/>
      <c r="H291" s="284"/>
    </row>
    <row r="292" spans="2:8" x14ac:dyDescent="0.2">
      <c r="B292" s="284"/>
      <c r="C292" s="284"/>
      <c r="D292" s="284"/>
      <c r="G292" s="284"/>
      <c r="H292" s="284"/>
    </row>
    <row r="293" spans="2:8" x14ac:dyDescent="0.2">
      <c r="B293" s="284"/>
      <c r="C293" s="284"/>
      <c r="D293" s="284"/>
      <c r="G293" s="284"/>
      <c r="H293" s="284"/>
    </row>
    <row r="294" spans="2:8" x14ac:dyDescent="0.2">
      <c r="B294" s="284"/>
      <c r="C294" s="284"/>
      <c r="D294" s="284"/>
      <c r="G294" s="284"/>
      <c r="H294" s="284"/>
    </row>
    <row r="295" spans="2:8" x14ac:dyDescent="0.2">
      <c r="B295" s="284"/>
      <c r="C295" s="284"/>
      <c r="D295" s="284"/>
      <c r="G295" s="284"/>
      <c r="H295" s="284"/>
    </row>
    <row r="296" spans="2:8" x14ac:dyDescent="0.2">
      <c r="B296" s="284"/>
      <c r="C296" s="284"/>
      <c r="D296" s="284"/>
      <c r="G296" s="284"/>
      <c r="H296" s="284"/>
    </row>
    <row r="297" spans="2:8" x14ac:dyDescent="0.2">
      <c r="B297" s="284"/>
      <c r="C297" s="284"/>
      <c r="D297" s="284"/>
      <c r="G297" s="284"/>
      <c r="H297" s="284"/>
    </row>
    <row r="298" spans="2:8" x14ac:dyDescent="0.2">
      <c r="B298" s="284"/>
      <c r="C298" s="284"/>
      <c r="D298" s="284"/>
      <c r="G298" s="284"/>
      <c r="H298" s="284"/>
    </row>
    <row r="299" spans="2:8" x14ac:dyDescent="0.2">
      <c r="B299" s="284"/>
      <c r="C299" s="284"/>
      <c r="D299" s="284"/>
      <c r="G299" s="284"/>
      <c r="H299" s="284"/>
    </row>
    <row r="300" spans="2:8" x14ac:dyDescent="0.2">
      <c r="B300" s="284"/>
      <c r="C300" s="284"/>
      <c r="D300" s="284"/>
      <c r="G300" s="284"/>
      <c r="H300" s="284"/>
    </row>
    <row r="301" spans="2:8" x14ac:dyDescent="0.2">
      <c r="B301" s="284"/>
      <c r="C301" s="284"/>
      <c r="D301" s="284"/>
      <c r="G301" s="284"/>
      <c r="H301" s="284"/>
    </row>
    <row r="302" spans="2:8" x14ac:dyDescent="0.2">
      <c r="B302" s="284"/>
      <c r="C302" s="284"/>
      <c r="D302" s="284"/>
      <c r="G302" s="284"/>
      <c r="H302" s="284"/>
    </row>
    <row r="303" spans="2:8" x14ac:dyDescent="0.2">
      <c r="B303" s="284"/>
      <c r="C303" s="284"/>
      <c r="D303" s="284"/>
      <c r="G303" s="284"/>
      <c r="H303" s="284"/>
    </row>
    <row r="304" spans="2:8" x14ac:dyDescent="0.2">
      <c r="B304" s="284"/>
      <c r="C304" s="284"/>
      <c r="D304" s="284"/>
      <c r="G304" s="284"/>
      <c r="H304" s="284"/>
    </row>
    <row r="305" spans="2:8" x14ac:dyDescent="0.2">
      <c r="B305" s="284"/>
      <c r="C305" s="284"/>
      <c r="D305" s="284"/>
      <c r="G305" s="284"/>
      <c r="H305" s="284"/>
    </row>
    <row r="306" spans="2:8" x14ac:dyDescent="0.2">
      <c r="B306" s="284"/>
      <c r="C306" s="284"/>
      <c r="D306" s="284"/>
      <c r="G306" s="284"/>
      <c r="H306" s="284"/>
    </row>
    <row r="307" spans="2:8" x14ac:dyDescent="0.2">
      <c r="B307" s="284"/>
      <c r="C307" s="284"/>
      <c r="D307" s="284"/>
      <c r="G307" s="284"/>
      <c r="H307" s="284"/>
    </row>
    <row r="308" spans="2:8" x14ac:dyDescent="0.2">
      <c r="B308" s="284"/>
      <c r="C308" s="284"/>
      <c r="D308" s="284"/>
      <c r="G308" s="284"/>
      <c r="H308" s="284"/>
    </row>
    <row r="309" spans="2:8" x14ac:dyDescent="0.2">
      <c r="B309" s="284"/>
      <c r="C309" s="284"/>
      <c r="D309" s="284"/>
      <c r="G309" s="284"/>
      <c r="H309" s="284"/>
    </row>
    <row r="310" spans="2:8" x14ac:dyDescent="0.2">
      <c r="B310" s="284"/>
      <c r="C310" s="284"/>
      <c r="D310" s="284"/>
      <c r="G310" s="284"/>
      <c r="H310" s="284"/>
    </row>
    <row r="311" spans="2:8" x14ac:dyDescent="0.2">
      <c r="B311" s="284"/>
      <c r="C311" s="284"/>
      <c r="D311" s="284"/>
      <c r="G311" s="284"/>
      <c r="H311" s="284"/>
    </row>
    <row r="312" spans="2:8" x14ac:dyDescent="0.2">
      <c r="B312" s="284"/>
      <c r="C312" s="284"/>
      <c r="D312" s="284"/>
      <c r="G312" s="284"/>
      <c r="H312" s="284"/>
    </row>
    <row r="313" spans="2:8" x14ac:dyDescent="0.2">
      <c r="B313" s="284"/>
      <c r="C313" s="284"/>
      <c r="D313" s="284"/>
      <c r="G313" s="284"/>
      <c r="H313" s="284"/>
    </row>
    <row r="314" spans="2:8" x14ac:dyDescent="0.2">
      <c r="B314" s="284"/>
      <c r="C314" s="284"/>
      <c r="D314" s="284"/>
      <c r="G314" s="284"/>
      <c r="H314" s="284"/>
    </row>
    <row r="315" spans="2:8" x14ac:dyDescent="0.2">
      <c r="B315" s="284"/>
      <c r="C315" s="284"/>
      <c r="D315" s="284"/>
      <c r="G315" s="284"/>
      <c r="H315" s="284"/>
    </row>
    <row r="316" spans="2:8" x14ac:dyDescent="0.2">
      <c r="B316" s="284"/>
      <c r="C316" s="284"/>
      <c r="D316" s="284"/>
      <c r="G316" s="284"/>
      <c r="H316" s="284"/>
    </row>
    <row r="317" spans="2:8" x14ac:dyDescent="0.2">
      <c r="B317" s="284"/>
      <c r="C317" s="284"/>
      <c r="D317" s="284"/>
      <c r="G317" s="284"/>
      <c r="H317" s="284"/>
    </row>
    <row r="318" spans="2:8" x14ac:dyDescent="0.2">
      <c r="B318" s="284"/>
      <c r="C318" s="284"/>
      <c r="D318" s="284"/>
      <c r="G318" s="284"/>
      <c r="H318" s="284"/>
    </row>
    <row r="319" spans="2:8" x14ac:dyDescent="0.2">
      <c r="B319" s="284"/>
      <c r="C319" s="284"/>
      <c r="D319" s="284"/>
      <c r="G319" s="284"/>
      <c r="H319" s="284"/>
    </row>
    <row r="320" spans="2:8" x14ac:dyDescent="0.2">
      <c r="B320" s="284"/>
      <c r="C320" s="284"/>
      <c r="D320" s="284"/>
      <c r="G320" s="284"/>
      <c r="H320" s="284"/>
    </row>
    <row r="321" spans="2:8" x14ac:dyDescent="0.2">
      <c r="B321" s="284"/>
      <c r="C321" s="284"/>
      <c r="D321" s="284"/>
      <c r="G321" s="284"/>
      <c r="H321" s="284"/>
    </row>
    <row r="322" spans="2:8" x14ac:dyDescent="0.2">
      <c r="B322" s="284"/>
      <c r="C322" s="284"/>
      <c r="D322" s="284"/>
      <c r="G322" s="284"/>
      <c r="H322" s="284"/>
    </row>
    <row r="323" spans="2:8" x14ac:dyDescent="0.2">
      <c r="B323" s="284"/>
      <c r="C323" s="284"/>
      <c r="D323" s="284"/>
      <c r="G323" s="284"/>
      <c r="H323" s="284"/>
    </row>
    <row r="324" spans="2:8" x14ac:dyDescent="0.2">
      <c r="B324" s="284"/>
      <c r="C324" s="284"/>
      <c r="D324" s="284"/>
      <c r="G324" s="284"/>
      <c r="H324" s="284"/>
    </row>
    <row r="325" spans="2:8" x14ac:dyDescent="0.2">
      <c r="B325" s="284"/>
      <c r="C325" s="284"/>
      <c r="D325" s="284"/>
      <c r="G325" s="284"/>
      <c r="H325" s="284"/>
    </row>
    <row r="326" spans="2:8" x14ac:dyDescent="0.2">
      <c r="B326" s="284"/>
      <c r="C326" s="284"/>
      <c r="D326" s="284"/>
      <c r="G326" s="284"/>
      <c r="H326" s="284"/>
    </row>
    <row r="327" spans="2:8" x14ac:dyDescent="0.2">
      <c r="B327" s="284"/>
      <c r="C327" s="284"/>
      <c r="D327" s="284"/>
      <c r="G327" s="284"/>
      <c r="H327" s="284"/>
    </row>
    <row r="328" spans="2:8" x14ac:dyDescent="0.2">
      <c r="B328" s="284"/>
      <c r="C328" s="284"/>
      <c r="D328" s="284"/>
      <c r="G328" s="284"/>
      <c r="H328" s="284"/>
    </row>
    <row r="329" spans="2:8" x14ac:dyDescent="0.2">
      <c r="B329" s="284"/>
      <c r="C329" s="284"/>
      <c r="D329" s="284"/>
      <c r="G329" s="284"/>
      <c r="H329" s="284"/>
    </row>
    <row r="330" spans="2:8" x14ac:dyDescent="0.2">
      <c r="B330" s="284"/>
      <c r="C330" s="284"/>
      <c r="D330" s="284"/>
      <c r="G330" s="284"/>
      <c r="H330" s="284"/>
    </row>
    <row r="331" spans="2:8" x14ac:dyDescent="0.2">
      <c r="B331" s="284"/>
      <c r="C331" s="284"/>
      <c r="D331" s="284"/>
      <c r="G331" s="284"/>
      <c r="H331" s="284"/>
    </row>
    <row r="332" spans="2:8" x14ac:dyDescent="0.2">
      <c r="B332" s="284"/>
      <c r="C332" s="284"/>
      <c r="D332" s="284"/>
      <c r="G332" s="284"/>
      <c r="H332" s="284"/>
    </row>
    <row r="333" spans="2:8" x14ac:dyDescent="0.2">
      <c r="B333" s="284"/>
      <c r="C333" s="284"/>
      <c r="D333" s="284"/>
      <c r="G333" s="284"/>
      <c r="H333" s="284"/>
    </row>
    <row r="334" spans="2:8" x14ac:dyDescent="0.2">
      <c r="B334" s="284"/>
      <c r="C334" s="284"/>
      <c r="D334" s="284"/>
      <c r="G334" s="284"/>
      <c r="H334" s="284"/>
    </row>
    <row r="335" spans="2:8" x14ac:dyDescent="0.2">
      <c r="B335" s="284"/>
      <c r="C335" s="284"/>
      <c r="D335" s="284"/>
      <c r="G335" s="284"/>
      <c r="H335" s="284"/>
    </row>
    <row r="336" spans="2:8" x14ac:dyDescent="0.2">
      <c r="B336" s="284"/>
      <c r="C336" s="284"/>
      <c r="D336" s="284"/>
      <c r="G336" s="284"/>
      <c r="H336" s="284"/>
    </row>
    <row r="337" spans="2:8" x14ac:dyDescent="0.2">
      <c r="B337" s="284"/>
      <c r="C337" s="284"/>
      <c r="D337" s="284"/>
      <c r="G337" s="284"/>
      <c r="H337" s="284"/>
    </row>
    <row r="338" spans="2:8" x14ac:dyDescent="0.2">
      <c r="B338" s="284"/>
      <c r="C338" s="284"/>
      <c r="D338" s="284"/>
      <c r="G338" s="284"/>
      <c r="H338" s="284"/>
    </row>
    <row r="339" spans="2:8" x14ac:dyDescent="0.2">
      <c r="B339" s="284"/>
      <c r="C339" s="284"/>
      <c r="D339" s="284"/>
      <c r="G339" s="284"/>
      <c r="H339" s="284"/>
    </row>
    <row r="340" spans="2:8" x14ac:dyDescent="0.2">
      <c r="B340" s="284"/>
      <c r="C340" s="284"/>
      <c r="D340" s="284"/>
      <c r="G340" s="284"/>
      <c r="H340" s="284"/>
    </row>
    <row r="341" spans="2:8" x14ac:dyDescent="0.2">
      <c r="B341" s="284"/>
      <c r="C341" s="284"/>
      <c r="D341" s="284"/>
      <c r="G341" s="284"/>
      <c r="H341" s="284"/>
    </row>
    <row r="342" spans="2:8" x14ac:dyDescent="0.2">
      <c r="B342" s="284"/>
      <c r="C342" s="284"/>
      <c r="D342" s="284"/>
      <c r="G342" s="284"/>
      <c r="H342" s="284"/>
    </row>
    <row r="343" spans="2:8" x14ac:dyDescent="0.2">
      <c r="B343" s="284"/>
      <c r="C343" s="284"/>
      <c r="D343" s="284"/>
      <c r="G343" s="284"/>
      <c r="H343" s="284"/>
    </row>
    <row r="344" spans="2:8" x14ac:dyDescent="0.2">
      <c r="B344" s="284"/>
      <c r="C344" s="284"/>
      <c r="D344" s="284"/>
      <c r="G344" s="284"/>
      <c r="H344" s="284"/>
    </row>
    <row r="345" spans="2:8" x14ac:dyDescent="0.2">
      <c r="B345" s="284"/>
      <c r="C345" s="284"/>
      <c r="D345" s="284"/>
      <c r="G345" s="284"/>
      <c r="H345" s="284"/>
    </row>
    <row r="346" spans="2:8" x14ac:dyDescent="0.2">
      <c r="B346" s="284"/>
      <c r="C346" s="284"/>
      <c r="D346" s="284"/>
      <c r="G346" s="284"/>
      <c r="H346" s="284"/>
    </row>
    <row r="347" spans="2:8" x14ac:dyDescent="0.2">
      <c r="B347" s="284"/>
      <c r="C347" s="284"/>
      <c r="D347" s="284"/>
      <c r="G347" s="284"/>
      <c r="H347" s="284"/>
    </row>
    <row r="348" spans="2:8" x14ac:dyDescent="0.2">
      <c r="B348" s="284"/>
      <c r="C348" s="284"/>
      <c r="D348" s="284"/>
      <c r="G348" s="284"/>
      <c r="H348" s="284"/>
    </row>
    <row r="349" spans="2:8" x14ac:dyDescent="0.2">
      <c r="B349" s="284"/>
      <c r="C349" s="284"/>
      <c r="D349" s="284"/>
      <c r="G349" s="284"/>
      <c r="H349" s="284"/>
    </row>
    <row r="350" spans="2:8" x14ac:dyDescent="0.2">
      <c r="B350" s="284"/>
      <c r="C350" s="284"/>
      <c r="D350" s="284"/>
      <c r="G350" s="284"/>
      <c r="H350" s="284"/>
    </row>
    <row r="351" spans="2:8" x14ac:dyDescent="0.2">
      <c r="B351" s="284"/>
      <c r="C351" s="284"/>
      <c r="D351" s="284"/>
      <c r="G351" s="284"/>
      <c r="H351" s="284"/>
    </row>
    <row r="352" spans="2:8" x14ac:dyDescent="0.2">
      <c r="B352" s="284"/>
      <c r="C352" s="284"/>
      <c r="D352" s="284"/>
      <c r="G352" s="284"/>
      <c r="H352" s="284"/>
    </row>
    <row r="353" spans="2:8" x14ac:dyDescent="0.2">
      <c r="B353" s="284"/>
      <c r="C353" s="284"/>
      <c r="D353" s="284"/>
      <c r="G353" s="284"/>
      <c r="H353" s="284"/>
    </row>
    <row r="354" spans="2:8" x14ac:dyDescent="0.2">
      <c r="B354" s="284"/>
      <c r="C354" s="284"/>
      <c r="D354" s="284"/>
      <c r="G354" s="284"/>
      <c r="H354" s="284"/>
    </row>
    <row r="355" spans="2:8" x14ac:dyDescent="0.2">
      <c r="B355" s="284"/>
      <c r="C355" s="284"/>
      <c r="D355" s="284"/>
      <c r="G355" s="284"/>
      <c r="H355" s="284"/>
    </row>
    <row r="356" spans="2:8" x14ac:dyDescent="0.2">
      <c r="B356" s="284"/>
      <c r="C356" s="284"/>
      <c r="D356" s="284"/>
      <c r="G356" s="284"/>
      <c r="H356" s="284"/>
    </row>
    <row r="357" spans="2:8" x14ac:dyDescent="0.2">
      <c r="B357" s="284"/>
      <c r="C357" s="284"/>
      <c r="D357" s="284"/>
      <c r="G357" s="284"/>
      <c r="H357" s="284"/>
    </row>
    <row r="358" spans="2:8" x14ac:dyDescent="0.2">
      <c r="B358" s="284"/>
      <c r="C358" s="284"/>
      <c r="D358" s="284"/>
      <c r="G358" s="284"/>
      <c r="H358" s="284"/>
    </row>
    <row r="359" spans="2:8" x14ac:dyDescent="0.2">
      <c r="B359" s="284"/>
      <c r="C359" s="284"/>
      <c r="D359" s="284"/>
      <c r="G359" s="284"/>
      <c r="H359" s="284"/>
    </row>
    <row r="360" spans="2:8" x14ac:dyDescent="0.2">
      <c r="B360" s="284"/>
      <c r="G360" s="284"/>
      <c r="H360" s="284"/>
    </row>
    <row r="361" spans="2:8" x14ac:dyDescent="0.2">
      <c r="B361" s="284"/>
      <c r="G361" s="284"/>
      <c r="H361" s="284"/>
    </row>
    <row r="362" spans="2:8" x14ac:dyDescent="0.2">
      <c r="B362" s="284"/>
      <c r="G362" s="284"/>
      <c r="H362" s="284"/>
    </row>
    <row r="363" spans="2:8" x14ac:dyDescent="0.2">
      <c r="B363" s="284"/>
      <c r="G363" s="284"/>
      <c r="H363" s="284"/>
    </row>
    <row r="364" spans="2:8" x14ac:dyDescent="0.2">
      <c r="B364" s="284"/>
      <c r="G364" s="284"/>
      <c r="H364" s="284"/>
    </row>
    <row r="365" spans="2:8" x14ac:dyDescent="0.2">
      <c r="B365" s="284"/>
      <c r="G365" s="284"/>
      <c r="H365" s="284"/>
    </row>
    <row r="366" spans="2:8" x14ac:dyDescent="0.2">
      <c r="B366" s="284"/>
      <c r="G366" s="284"/>
      <c r="H366" s="284"/>
    </row>
    <row r="367" spans="2:8" x14ac:dyDescent="0.2">
      <c r="B367" s="284"/>
      <c r="G367" s="284"/>
      <c r="H367" s="284"/>
    </row>
    <row r="368" spans="2:8" x14ac:dyDescent="0.2">
      <c r="B368" s="284"/>
      <c r="G368" s="284"/>
      <c r="H368" s="284"/>
    </row>
    <row r="369" spans="2:8" x14ac:dyDescent="0.2">
      <c r="B369" s="284"/>
      <c r="G369" s="284"/>
      <c r="H369" s="284"/>
    </row>
    <row r="370" spans="2:8" x14ac:dyDescent="0.2">
      <c r="B370" s="284"/>
      <c r="G370" s="284"/>
      <c r="H370" s="284"/>
    </row>
    <row r="371" spans="2:8" x14ac:dyDescent="0.2">
      <c r="B371" s="284"/>
      <c r="G371" s="284"/>
      <c r="H371" s="284"/>
    </row>
    <row r="372" spans="2:8" x14ac:dyDescent="0.2">
      <c r="B372" s="284"/>
      <c r="G372" s="284"/>
      <c r="H372" s="284"/>
    </row>
    <row r="373" spans="2:8" x14ac:dyDescent="0.2">
      <c r="B373" s="284"/>
      <c r="G373" s="284"/>
      <c r="H373" s="284"/>
    </row>
    <row r="374" spans="2:8" x14ac:dyDescent="0.2">
      <c r="B374" s="284"/>
      <c r="G374" s="284"/>
      <c r="H374" s="284"/>
    </row>
    <row r="375" spans="2:8" x14ac:dyDescent="0.2">
      <c r="B375" s="284"/>
      <c r="G375" s="284"/>
      <c r="H375" s="284"/>
    </row>
    <row r="376" spans="2:8" x14ac:dyDescent="0.2">
      <c r="B376" s="284"/>
      <c r="G376" s="284"/>
      <c r="H376" s="284"/>
    </row>
    <row r="377" spans="2:8" x14ac:dyDescent="0.2">
      <c r="B377" s="284"/>
      <c r="G377" s="284"/>
      <c r="H377" s="284"/>
    </row>
    <row r="378" spans="2:8" x14ac:dyDescent="0.2">
      <c r="B378" s="284"/>
      <c r="G378" s="284"/>
      <c r="H378" s="284"/>
    </row>
    <row r="379" spans="2:8" x14ac:dyDescent="0.2">
      <c r="B379" s="284"/>
      <c r="G379" s="284"/>
      <c r="H379" s="284"/>
    </row>
  </sheetData>
  <mergeCells count="4">
    <mergeCell ref="C120:E120"/>
    <mergeCell ref="C123:E123"/>
    <mergeCell ref="C133:E133"/>
    <mergeCell ref="C136:E136"/>
  </mergeCells>
  <conditionalFormatting sqref="F121">
    <cfRule type="cellIs" dxfId="3" priority="2" stopIfTrue="1" operator="greaterThan">
      <formula>0.4</formula>
    </cfRule>
  </conditionalFormatting>
  <conditionalFormatting sqref="F134">
    <cfRule type="cellIs" dxfId="2"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6"/>
  <sheetViews>
    <sheetView workbookViewId="0">
      <pane ySplit="1" topLeftCell="A2" activePane="bottomLeft" state="frozen"/>
      <selection activeCell="O93" sqref="O93"/>
      <selection pane="bottomLeft" activeCell="D77" sqref="D77"/>
    </sheetView>
  </sheetViews>
  <sheetFormatPr defaultColWidth="8.85546875" defaultRowHeight="12.75" x14ac:dyDescent="0.2"/>
  <cols>
    <col min="1" max="1" width="8.85546875" style="283"/>
    <col min="2" max="2" width="4.85546875" style="283" customWidth="1"/>
    <col min="3" max="3" width="21.7109375" style="283" customWidth="1"/>
    <col min="4" max="4" width="11" style="283" bestFit="1" customWidth="1"/>
    <col min="5" max="5" width="8.28515625" style="283" customWidth="1"/>
    <col min="6" max="6" width="9.42578125" style="283" customWidth="1"/>
    <col min="7" max="7" width="11" style="283" customWidth="1"/>
    <col min="8" max="8" width="10" style="283" customWidth="1"/>
    <col min="9" max="9" width="10.42578125" style="283" customWidth="1"/>
    <col min="10" max="10" width="11.7109375" style="283" customWidth="1"/>
    <col min="11" max="11" width="10.7109375" style="283" customWidth="1"/>
    <col min="12" max="12" width="4.85546875" style="283" customWidth="1"/>
    <col min="13" max="13" width="11.28515625" style="283" customWidth="1"/>
    <col min="14" max="14" width="10.85546875" style="283" customWidth="1"/>
    <col min="15" max="15" width="10.42578125" style="283" bestFit="1" customWidth="1"/>
    <col min="16" max="16384" width="8.85546875" style="283"/>
  </cols>
  <sheetData>
    <row r="1" spans="1:14" s="268" customFormat="1" ht="15.75" x14ac:dyDescent="0.2">
      <c r="A1" s="268" t="s">
        <v>122</v>
      </c>
      <c r="B1" s="269" t="s">
        <v>34</v>
      </c>
      <c r="C1" s="269" t="s">
        <v>28</v>
      </c>
      <c r="D1" s="269" t="s">
        <v>123</v>
      </c>
      <c r="E1" s="269" t="s">
        <v>124</v>
      </c>
      <c r="F1" s="269" t="s">
        <v>125</v>
      </c>
      <c r="G1" s="270" t="s">
        <v>126</v>
      </c>
      <c r="H1" s="269" t="s">
        <v>127</v>
      </c>
      <c r="I1" s="270" t="s">
        <v>128</v>
      </c>
      <c r="J1" s="271" t="s">
        <v>129</v>
      </c>
      <c r="K1" s="271" t="s">
        <v>130</v>
      </c>
      <c r="L1" s="271" t="s">
        <v>132</v>
      </c>
      <c r="M1" s="271" t="s">
        <v>133</v>
      </c>
      <c r="N1" s="271" t="s">
        <v>134</v>
      </c>
    </row>
    <row r="2" spans="1:14" s="277" customFormat="1" x14ac:dyDescent="0.2">
      <c r="A2" s="272" t="s">
        <v>422</v>
      </c>
      <c r="B2" s="272">
        <v>10</v>
      </c>
      <c r="C2" s="272" t="s">
        <v>423</v>
      </c>
      <c r="D2" s="272" t="s">
        <v>424</v>
      </c>
      <c r="E2" s="272">
        <v>0.82799999999999996</v>
      </c>
      <c r="F2" s="272">
        <v>2628</v>
      </c>
      <c r="G2" s="272">
        <v>13.81</v>
      </c>
      <c r="H2" s="272">
        <v>1878</v>
      </c>
      <c r="I2" s="272">
        <v>-15.037000000000001</v>
      </c>
      <c r="J2" s="275">
        <v>11.3477</v>
      </c>
      <c r="K2" s="275">
        <v>46.257800000000003</v>
      </c>
      <c r="L2" s="274">
        <f t="shared" ref="L2:L12" si="0">K2/J2</f>
        <v>4.0764031477744389</v>
      </c>
      <c r="M2" s="275">
        <f t="shared" ref="M2:M12" si="1">0.9983*G2 - 0.5105</f>
        <v>13.276023</v>
      </c>
      <c r="N2" s="275">
        <f t="shared" ref="N2:N12" si="2">1.0116*I2 - 13.912</f>
        <v>-29.123429200000004</v>
      </c>
    </row>
    <row r="3" spans="1:14" s="277" customFormat="1" x14ac:dyDescent="0.2">
      <c r="A3" s="272" t="s">
        <v>425</v>
      </c>
      <c r="B3" s="272">
        <v>11</v>
      </c>
      <c r="C3" s="272" t="s">
        <v>426</v>
      </c>
      <c r="D3" s="272" t="s">
        <v>427</v>
      </c>
      <c r="E3" s="272">
        <v>0.84799999999999998</v>
      </c>
      <c r="F3" s="272">
        <v>2915</v>
      </c>
      <c r="G3" s="272">
        <v>14.782999999999999</v>
      </c>
      <c r="H3" s="272">
        <v>1930</v>
      </c>
      <c r="I3" s="272">
        <v>-14.782</v>
      </c>
      <c r="J3" s="275">
        <v>12.3001</v>
      </c>
      <c r="K3" s="275">
        <v>46.3065</v>
      </c>
      <c r="L3" s="274">
        <f t="shared" si="0"/>
        <v>3.7647254900366662</v>
      </c>
      <c r="M3" s="275">
        <f t="shared" si="1"/>
        <v>14.247368899999998</v>
      </c>
      <c r="N3" s="275">
        <f t="shared" si="2"/>
        <v>-28.865471200000002</v>
      </c>
    </row>
    <row r="4" spans="1:14" s="277" customFormat="1" x14ac:dyDescent="0.2">
      <c r="A4" s="272" t="s">
        <v>428</v>
      </c>
      <c r="B4" s="272">
        <v>12</v>
      </c>
      <c r="C4" s="272" t="s">
        <v>429</v>
      </c>
      <c r="D4" s="272" t="s">
        <v>430</v>
      </c>
      <c r="E4" s="272">
        <v>0.75600000000000001</v>
      </c>
      <c r="F4" s="272">
        <v>2819</v>
      </c>
      <c r="G4" s="272">
        <v>15.53</v>
      </c>
      <c r="H4" s="272">
        <v>1815</v>
      </c>
      <c r="I4" s="272">
        <v>-14.218</v>
      </c>
      <c r="J4" s="275">
        <v>13.443300000000001</v>
      </c>
      <c r="K4" s="275">
        <v>49.036499999999997</v>
      </c>
      <c r="L4" s="274">
        <f t="shared" si="0"/>
        <v>3.647653477940684</v>
      </c>
      <c r="M4" s="275">
        <f t="shared" si="1"/>
        <v>14.993098999999999</v>
      </c>
      <c r="N4" s="275">
        <f t="shared" si="2"/>
        <v>-28.294928800000001</v>
      </c>
    </row>
    <row r="5" spans="1:14" s="277" customFormat="1" x14ac:dyDescent="0.2">
      <c r="A5" s="272" t="s">
        <v>431</v>
      </c>
      <c r="B5" s="272">
        <v>13</v>
      </c>
      <c r="C5" s="272" t="s">
        <v>432</v>
      </c>
      <c r="D5" s="272" t="s">
        <v>433</v>
      </c>
      <c r="E5" s="272">
        <v>0.84599999999999997</v>
      </c>
      <c r="F5" s="272">
        <v>2925</v>
      </c>
      <c r="G5" s="272">
        <v>15.157999999999999</v>
      </c>
      <c r="H5" s="272">
        <v>1896</v>
      </c>
      <c r="I5" s="272">
        <v>-14.535</v>
      </c>
      <c r="J5" s="275">
        <v>12.357900000000001</v>
      </c>
      <c r="K5" s="275">
        <v>45.546900000000001</v>
      </c>
      <c r="L5" s="274">
        <f t="shared" si="0"/>
        <v>3.6856504745951981</v>
      </c>
      <c r="M5" s="275">
        <f t="shared" si="1"/>
        <v>14.621731399999998</v>
      </c>
      <c r="N5" s="275">
        <f t="shared" si="2"/>
        <v>-28.615606</v>
      </c>
    </row>
    <row r="6" spans="1:14" s="277" customFormat="1" x14ac:dyDescent="0.2">
      <c r="A6" s="272" t="s">
        <v>434</v>
      </c>
      <c r="B6" s="272">
        <v>14</v>
      </c>
      <c r="C6" s="272" t="s">
        <v>435</v>
      </c>
      <c r="D6" s="272" t="s">
        <v>436</v>
      </c>
      <c r="E6" s="272">
        <v>0.78100000000000003</v>
      </c>
      <c r="F6" s="272">
        <v>2363</v>
      </c>
      <c r="G6" s="272">
        <v>13.89</v>
      </c>
      <c r="H6" s="272">
        <v>1760</v>
      </c>
      <c r="I6" s="272">
        <v>-14.425000000000001</v>
      </c>
      <c r="J6" s="275">
        <v>10.845000000000001</v>
      </c>
      <c r="K6" s="275">
        <v>45.545000000000002</v>
      </c>
      <c r="L6" s="274">
        <f t="shared" si="0"/>
        <v>4.1996311664361459</v>
      </c>
      <c r="M6" s="275">
        <f t="shared" si="1"/>
        <v>13.355886999999999</v>
      </c>
      <c r="N6" s="275">
        <f t="shared" si="2"/>
        <v>-28.504330000000003</v>
      </c>
    </row>
    <row r="7" spans="1:14" s="277" customFormat="1" x14ac:dyDescent="0.2">
      <c r="A7" s="272" t="s">
        <v>437</v>
      </c>
      <c r="B7" s="272">
        <v>15</v>
      </c>
      <c r="C7" s="272" t="s">
        <v>438</v>
      </c>
      <c r="D7" s="272" t="s">
        <v>439</v>
      </c>
      <c r="E7" s="272">
        <v>0.81100000000000005</v>
      </c>
      <c r="F7" s="272">
        <v>2508</v>
      </c>
      <c r="G7" s="272">
        <v>14.074999999999999</v>
      </c>
      <c r="H7" s="272">
        <v>1983</v>
      </c>
      <c r="I7" s="272">
        <v>-15.281000000000001</v>
      </c>
      <c r="J7" s="275">
        <v>11.0238</v>
      </c>
      <c r="K7" s="275">
        <v>49.5289</v>
      </c>
      <c r="L7" s="274">
        <f t="shared" si="0"/>
        <v>4.492906257370417</v>
      </c>
      <c r="M7" s="275">
        <f t="shared" si="1"/>
        <v>13.540572499999998</v>
      </c>
      <c r="N7" s="275">
        <f t="shared" si="2"/>
        <v>-29.370259600000004</v>
      </c>
    </row>
    <row r="8" spans="1:14" s="277" customFormat="1" x14ac:dyDescent="0.2">
      <c r="A8" s="272" t="s">
        <v>440</v>
      </c>
      <c r="B8" s="272">
        <v>16</v>
      </c>
      <c r="C8" s="272" t="s">
        <v>441</v>
      </c>
      <c r="D8" s="272" t="s">
        <v>442</v>
      </c>
      <c r="E8" s="272">
        <v>0.84</v>
      </c>
      <c r="F8" s="272">
        <v>2867</v>
      </c>
      <c r="G8" s="272">
        <v>14.653</v>
      </c>
      <c r="H8" s="272">
        <v>2145</v>
      </c>
      <c r="I8" s="272">
        <v>-15.24</v>
      </c>
      <c r="J8" s="275">
        <v>12.1027</v>
      </c>
      <c r="K8" s="275">
        <v>51.5886</v>
      </c>
      <c r="L8" s="274">
        <f t="shared" si="0"/>
        <v>4.2625695092830522</v>
      </c>
      <c r="M8" s="275">
        <f t="shared" si="1"/>
        <v>14.117589899999999</v>
      </c>
      <c r="N8" s="275">
        <f t="shared" si="2"/>
        <v>-29.328784000000002</v>
      </c>
    </row>
    <row r="9" spans="1:14" s="277" customFormat="1" x14ac:dyDescent="0.2">
      <c r="A9" s="272" t="s">
        <v>443</v>
      </c>
      <c r="B9" s="272">
        <v>17</v>
      </c>
      <c r="C9" s="272" t="s">
        <v>444</v>
      </c>
      <c r="D9" s="272" t="s">
        <v>445</v>
      </c>
      <c r="E9" s="272">
        <v>0.77</v>
      </c>
      <c r="F9" s="272">
        <v>2765</v>
      </c>
      <c r="G9" s="272">
        <v>14.888999999999999</v>
      </c>
      <c r="H9" s="272">
        <v>1776</v>
      </c>
      <c r="I9" s="272">
        <v>-14.725</v>
      </c>
      <c r="J9" s="275">
        <v>12.8733</v>
      </c>
      <c r="K9" s="275">
        <v>46.984699999999997</v>
      </c>
      <c r="L9" s="274">
        <f t="shared" si="0"/>
        <v>3.6497789999456236</v>
      </c>
      <c r="M9" s="275">
        <f t="shared" si="1"/>
        <v>14.353188699999999</v>
      </c>
      <c r="N9" s="275">
        <f t="shared" si="2"/>
        <v>-28.807810000000003</v>
      </c>
    </row>
    <row r="10" spans="1:14" s="277" customFormat="1" x14ac:dyDescent="0.2">
      <c r="A10" s="272" t="s">
        <v>446</v>
      </c>
      <c r="B10" s="272">
        <v>18</v>
      </c>
      <c r="C10" s="272" t="s">
        <v>447</v>
      </c>
      <c r="D10" s="272" t="s">
        <v>448</v>
      </c>
      <c r="E10" s="272">
        <v>0.76</v>
      </c>
      <c r="F10" s="272">
        <v>2675</v>
      </c>
      <c r="G10" s="272">
        <v>14.675000000000001</v>
      </c>
      <c r="H10" s="272">
        <v>1915</v>
      </c>
      <c r="I10" s="272">
        <v>-14.971</v>
      </c>
      <c r="J10" s="275">
        <v>12.628399999999999</v>
      </c>
      <c r="K10" s="275">
        <v>51.370100000000001</v>
      </c>
      <c r="L10" s="274">
        <f t="shared" si="0"/>
        <v>4.0678233188685819</v>
      </c>
      <c r="M10" s="275">
        <f t="shared" si="1"/>
        <v>14.139552500000001</v>
      </c>
      <c r="N10" s="275">
        <f t="shared" si="2"/>
        <v>-29.0566636</v>
      </c>
    </row>
    <row r="11" spans="1:14" s="277" customFormat="1" x14ac:dyDescent="0.2">
      <c r="A11" s="272" t="s">
        <v>449</v>
      </c>
      <c r="B11" s="272">
        <v>19</v>
      </c>
      <c r="C11" s="272" t="s">
        <v>450</v>
      </c>
      <c r="D11" s="272" t="s">
        <v>451</v>
      </c>
      <c r="E11" s="272">
        <v>0.80900000000000005</v>
      </c>
      <c r="F11" s="272">
        <v>2384</v>
      </c>
      <c r="G11" s="272">
        <v>13.757999999999999</v>
      </c>
      <c r="H11" s="272">
        <v>1949</v>
      </c>
      <c r="I11" s="272">
        <v>-14.859</v>
      </c>
      <c r="J11" s="275">
        <v>10.148999999999999</v>
      </c>
      <c r="K11" s="275">
        <v>49.0944</v>
      </c>
      <c r="L11" s="274">
        <f t="shared" si="0"/>
        <v>4.8373632870233525</v>
      </c>
      <c r="M11" s="275">
        <f t="shared" si="1"/>
        <v>13.224111399999998</v>
      </c>
      <c r="N11" s="275">
        <f t="shared" si="2"/>
        <v>-28.9433644</v>
      </c>
    </row>
    <row r="12" spans="1:14" s="277" customFormat="1" x14ac:dyDescent="0.2">
      <c r="A12" s="272" t="s">
        <v>452</v>
      </c>
      <c r="B12" s="272">
        <v>20</v>
      </c>
      <c r="C12" s="272" t="s">
        <v>453</v>
      </c>
      <c r="D12" s="272" t="s">
        <v>454</v>
      </c>
      <c r="E12" s="272">
        <v>0.79400000000000004</v>
      </c>
      <c r="F12" s="272">
        <v>2593</v>
      </c>
      <c r="G12" s="272">
        <v>13.157999999999999</v>
      </c>
      <c r="H12" s="272">
        <v>1707</v>
      </c>
      <c r="I12" s="272">
        <v>-13.311999999999999</v>
      </c>
      <c r="J12" s="275">
        <v>11.7614</v>
      </c>
      <c r="K12" s="275">
        <v>43.881900000000002</v>
      </c>
      <c r="L12" s="274">
        <f t="shared" si="0"/>
        <v>3.731009913785774</v>
      </c>
      <c r="M12" s="275">
        <f t="shared" si="1"/>
        <v>12.625131399999999</v>
      </c>
      <c r="N12" s="275">
        <f t="shared" si="2"/>
        <v>-27.378419200000003</v>
      </c>
    </row>
    <row r="13" spans="1:14" s="268" customFormat="1" x14ac:dyDescent="0.2">
      <c r="B13" s="269"/>
      <c r="C13" s="269"/>
      <c r="D13" s="269"/>
      <c r="E13" s="269"/>
      <c r="F13" s="269"/>
      <c r="G13" s="270"/>
      <c r="H13" s="269"/>
      <c r="I13" s="270"/>
      <c r="J13" s="271"/>
      <c r="K13" s="271"/>
      <c r="L13" s="271"/>
      <c r="M13" s="271"/>
      <c r="N13" s="271"/>
    </row>
    <row r="14" spans="1:14" x14ac:dyDescent="0.2">
      <c r="B14" s="284"/>
      <c r="C14" s="284"/>
      <c r="D14" s="284"/>
      <c r="E14" s="284"/>
      <c r="F14" s="284"/>
      <c r="G14" s="284"/>
      <c r="H14" s="284"/>
      <c r="I14" s="284"/>
      <c r="J14" s="285"/>
      <c r="K14" s="285"/>
    </row>
    <row r="15" spans="1:14" x14ac:dyDescent="0.2">
      <c r="C15" s="271" t="s">
        <v>353</v>
      </c>
      <c r="D15" s="271"/>
      <c r="E15" s="284"/>
      <c r="F15" s="284"/>
      <c r="G15" s="284"/>
      <c r="H15" s="284"/>
      <c r="I15" s="284"/>
      <c r="J15" s="285"/>
      <c r="K15" s="285"/>
    </row>
    <row r="16" spans="1:14" s="277" customFormat="1" x14ac:dyDescent="0.2">
      <c r="A16" s="272" t="s">
        <v>455</v>
      </c>
      <c r="B16" s="272">
        <v>8</v>
      </c>
      <c r="C16" s="272" t="s">
        <v>456</v>
      </c>
      <c r="D16" s="272" t="s">
        <v>356</v>
      </c>
      <c r="E16" s="272">
        <v>0.68</v>
      </c>
      <c r="F16" s="272">
        <v>2420</v>
      </c>
      <c r="G16" s="272">
        <v>7.2750000000000004</v>
      </c>
      <c r="H16" s="272">
        <v>1695</v>
      </c>
      <c r="I16" s="272">
        <v>-3.7519999999999998</v>
      </c>
      <c r="J16" s="275">
        <v>12.8185</v>
      </c>
      <c r="K16" s="275">
        <v>50.7453</v>
      </c>
      <c r="L16" s="274">
        <v>3.9587549245231499</v>
      </c>
      <c r="M16" s="275">
        <f t="shared" ref="M16:M19" si="3">0.9983*G16 - 0.5105</f>
        <v>6.7521325000000001</v>
      </c>
      <c r="N16" s="275">
        <f t="shared" ref="N16:N19" si="4">1.0116*I16 - 13.912</f>
        <v>-17.707523200000001</v>
      </c>
    </row>
    <row r="17" spans="1:14" s="277" customFormat="1" x14ac:dyDescent="0.2">
      <c r="A17" s="272" t="s">
        <v>457</v>
      </c>
      <c r="B17" s="272">
        <v>9</v>
      </c>
      <c r="C17" s="272" t="s">
        <v>458</v>
      </c>
      <c r="D17" s="272" t="s">
        <v>356</v>
      </c>
      <c r="E17" s="272">
        <v>0.75900000000000001</v>
      </c>
      <c r="F17" s="272">
        <v>2723</v>
      </c>
      <c r="G17" s="272">
        <v>7.3369999999999997</v>
      </c>
      <c r="H17" s="272">
        <v>1890</v>
      </c>
      <c r="I17" s="272">
        <v>-3.786</v>
      </c>
      <c r="J17" s="275">
        <v>12.8041</v>
      </c>
      <c r="K17" s="275">
        <v>50.419800000000002</v>
      </c>
      <c r="L17" s="274">
        <v>3.9377855530650341</v>
      </c>
      <c r="M17" s="275">
        <f t="shared" si="3"/>
        <v>6.8140270999999988</v>
      </c>
      <c r="N17" s="275">
        <f t="shared" si="4"/>
        <v>-17.741917600000001</v>
      </c>
    </row>
    <row r="18" spans="1:14" s="277" customFormat="1" x14ac:dyDescent="0.2">
      <c r="A18" s="272" t="s">
        <v>459</v>
      </c>
      <c r="B18" s="272">
        <v>25</v>
      </c>
      <c r="C18" s="272" t="s">
        <v>460</v>
      </c>
      <c r="D18" s="272" t="s">
        <v>356</v>
      </c>
      <c r="E18" s="272">
        <v>0.75429999999999997</v>
      </c>
      <c r="F18" s="272">
        <v>2720</v>
      </c>
      <c r="G18" s="272">
        <v>7.3029999999999999</v>
      </c>
      <c r="H18" s="272">
        <v>1893</v>
      </c>
      <c r="I18" s="272">
        <v>-3.7629999999999999</v>
      </c>
      <c r="J18" s="275">
        <v>12.8108</v>
      </c>
      <c r="K18" s="275">
        <v>50.527700000000003</v>
      </c>
      <c r="L18" s="274">
        <v>3.9441486870453057</v>
      </c>
      <c r="M18" s="275">
        <f t="shared" si="3"/>
        <v>6.7800849000000003</v>
      </c>
      <c r="N18" s="275">
        <f t="shared" si="4"/>
        <v>-17.718650799999999</v>
      </c>
    </row>
    <row r="19" spans="1:14" s="277" customFormat="1" x14ac:dyDescent="0.2">
      <c r="A19" s="272" t="s">
        <v>461</v>
      </c>
      <c r="B19" s="272">
        <v>26</v>
      </c>
      <c r="C19" s="272" t="s">
        <v>462</v>
      </c>
      <c r="D19" s="272" t="s">
        <v>356</v>
      </c>
      <c r="E19" s="272">
        <v>0.73099999999999998</v>
      </c>
      <c r="F19" s="272">
        <v>2630</v>
      </c>
      <c r="G19" s="272">
        <v>7.2409999999999997</v>
      </c>
      <c r="H19" s="272">
        <v>1834</v>
      </c>
      <c r="I19" s="272">
        <v>-3.71</v>
      </c>
      <c r="J19" s="275">
        <v>12.822800000000001</v>
      </c>
      <c r="K19" s="275">
        <v>50.537799999999997</v>
      </c>
      <c r="L19" s="274">
        <v>3.9412452818417187</v>
      </c>
      <c r="M19" s="275">
        <f t="shared" si="3"/>
        <v>6.7181902999999998</v>
      </c>
      <c r="N19" s="275">
        <f t="shared" si="4"/>
        <v>-17.665036000000001</v>
      </c>
    </row>
    <row r="20" spans="1:14" x14ac:dyDescent="0.2">
      <c r="B20" s="284"/>
      <c r="C20" s="284"/>
      <c r="D20" s="284"/>
      <c r="E20" s="284"/>
      <c r="F20" s="286" t="s">
        <v>0</v>
      </c>
      <c r="G20" s="287">
        <f>AVERAGE(G16:G19)</f>
        <v>7.2889999999999997</v>
      </c>
      <c r="H20" s="288"/>
      <c r="I20" s="287">
        <f>AVERAGE(I16:I19)</f>
        <v>-3.7527499999999998</v>
      </c>
      <c r="J20" s="287">
        <f>AVERAGE(J16:J19)</f>
        <v>12.81405</v>
      </c>
      <c r="K20" s="287">
        <f>AVERAGE(K16:K19)</f>
        <v>50.557650000000002</v>
      </c>
      <c r="M20" s="289">
        <f>AVERAGE(M16:M19)</f>
        <v>6.7661086999999993</v>
      </c>
      <c r="N20" s="289">
        <f>AVERAGE(N16:N19)</f>
        <v>-17.708281900000003</v>
      </c>
    </row>
    <row r="21" spans="1:14" x14ac:dyDescent="0.2">
      <c r="B21" s="284"/>
      <c r="C21" s="284"/>
      <c r="D21" s="284"/>
      <c r="E21" s="284"/>
      <c r="F21" s="286" t="s">
        <v>371</v>
      </c>
      <c r="G21" s="287">
        <f>STDEV(G16:G19)</f>
        <v>4.0824829046386284E-2</v>
      </c>
      <c r="H21" s="288"/>
      <c r="I21" s="287">
        <f>STDEV(I16:I19)</f>
        <v>3.1826351764955213E-2</v>
      </c>
      <c r="J21" s="287">
        <f>STDEV(J16:J19)</f>
        <v>8.2851272370035416E-3</v>
      </c>
      <c r="K21" s="287">
        <f>STDEV(K16:K19)</f>
        <v>0.13602226533426975</v>
      </c>
      <c r="M21" s="289">
        <f>STDEV(M16:M19)</f>
        <v>4.0755426837007058E-2</v>
      </c>
      <c r="N21" s="289">
        <f>STDEV(N16:N19)</f>
        <v>3.2195537445428531E-2</v>
      </c>
    </row>
    <row r="23" spans="1:14" x14ac:dyDescent="0.2">
      <c r="C23" s="284"/>
      <c r="D23" s="284"/>
      <c r="E23" s="284"/>
    </row>
    <row r="24" spans="1:14" x14ac:dyDescent="0.2">
      <c r="B24" s="284"/>
      <c r="C24" s="271" t="s">
        <v>372</v>
      </c>
      <c r="D24" s="271"/>
      <c r="E24" s="284"/>
      <c r="F24" s="284"/>
      <c r="G24" s="284"/>
      <c r="H24" s="284"/>
      <c r="I24" s="284"/>
      <c r="M24" s="290"/>
      <c r="N24" s="290"/>
    </row>
    <row r="25" spans="1:14" s="277" customFormat="1" x14ac:dyDescent="0.2">
      <c r="A25" s="272" t="s">
        <v>463</v>
      </c>
      <c r="B25" s="272">
        <v>4</v>
      </c>
      <c r="C25" s="272" t="s">
        <v>464</v>
      </c>
      <c r="D25" s="272" t="s">
        <v>375</v>
      </c>
      <c r="E25" s="272">
        <v>0.81299999999999994</v>
      </c>
      <c r="F25" s="272">
        <v>2140</v>
      </c>
      <c r="G25" s="272">
        <v>-4.1509999999999998</v>
      </c>
      <c r="H25" s="272">
        <v>1669</v>
      </c>
      <c r="I25" s="272">
        <v>-14.154999999999999</v>
      </c>
      <c r="J25" s="275">
        <v>9.3727999999999998</v>
      </c>
      <c r="K25" s="275">
        <v>41.388199999999998</v>
      </c>
      <c r="L25" s="274">
        <v>4.4157775691362238</v>
      </c>
      <c r="M25" s="275">
        <f t="shared" ref="M25:M28" si="5">0.9983*G25 - 0.5105</f>
        <v>-4.6544432999999987</v>
      </c>
      <c r="N25" s="275">
        <f t="shared" ref="N25:N28" si="6">1.0116*I25 - 13.912</f>
        <v>-28.231197999999999</v>
      </c>
    </row>
    <row r="26" spans="1:14" s="277" customFormat="1" x14ac:dyDescent="0.2">
      <c r="A26" s="272" t="s">
        <v>465</v>
      </c>
      <c r="B26" s="272">
        <v>5</v>
      </c>
      <c r="C26" s="272" t="s">
        <v>466</v>
      </c>
      <c r="D26" s="272" t="s">
        <v>375</v>
      </c>
      <c r="E26" s="272">
        <v>1.0669999999999999</v>
      </c>
      <c r="F26" s="272">
        <v>2835</v>
      </c>
      <c r="G26" s="272">
        <v>-4.0549999999999997</v>
      </c>
      <c r="H26" s="272">
        <v>2182</v>
      </c>
      <c r="I26" s="272">
        <v>-14.247</v>
      </c>
      <c r="J26" s="275">
        <v>9.375</v>
      </c>
      <c r="K26" s="275">
        <v>41.083100000000002</v>
      </c>
      <c r="L26" s="274">
        <v>4.3821973333333339</v>
      </c>
      <c r="M26" s="275">
        <f t="shared" si="5"/>
        <v>-4.5586064999999998</v>
      </c>
      <c r="N26" s="275">
        <f t="shared" si="6"/>
        <v>-28.324265199999999</v>
      </c>
    </row>
    <row r="27" spans="1:14" s="277" customFormat="1" x14ac:dyDescent="0.2">
      <c r="A27" s="272" t="s">
        <v>467</v>
      </c>
      <c r="B27" s="272">
        <v>21</v>
      </c>
      <c r="C27" s="272" t="s">
        <v>468</v>
      </c>
      <c r="D27" s="272" t="s">
        <v>375</v>
      </c>
      <c r="E27" s="272">
        <v>0.78800000000000003</v>
      </c>
      <c r="F27" s="272">
        <v>2049</v>
      </c>
      <c r="G27" s="272">
        <v>-4.1020000000000003</v>
      </c>
      <c r="H27" s="272">
        <v>1603</v>
      </c>
      <c r="I27" s="272">
        <v>-14.173</v>
      </c>
      <c r="J27" s="275">
        <v>9.3331</v>
      </c>
      <c r="K27" s="275">
        <v>41.285400000000003</v>
      </c>
      <c r="L27" s="274">
        <v>4.4235463029432882</v>
      </c>
      <c r="M27" s="275">
        <f t="shared" si="5"/>
        <v>-4.6055265999999992</v>
      </c>
      <c r="N27" s="275">
        <f t="shared" si="6"/>
        <v>-28.249406800000003</v>
      </c>
    </row>
    <row r="28" spans="1:14" s="277" customFormat="1" x14ac:dyDescent="0.2">
      <c r="A28" s="272" t="s">
        <v>469</v>
      </c>
      <c r="B28" s="272">
        <v>22</v>
      </c>
      <c r="C28" s="272" t="s">
        <v>470</v>
      </c>
      <c r="D28" s="272" t="s">
        <v>375</v>
      </c>
      <c r="E28" s="272">
        <v>0.81399999999999995</v>
      </c>
      <c r="F28" s="272">
        <v>2108</v>
      </c>
      <c r="G28" s="272">
        <v>-4.1420000000000003</v>
      </c>
      <c r="H28" s="272">
        <v>1653</v>
      </c>
      <c r="I28" s="272">
        <v>-14.234</v>
      </c>
      <c r="J28" s="275">
        <v>9.3610000000000007</v>
      </c>
      <c r="K28" s="275">
        <v>41.3127</v>
      </c>
      <c r="L28" s="274">
        <v>4.4132784958871909</v>
      </c>
      <c r="M28" s="275">
        <f t="shared" si="5"/>
        <v>-4.6454585999999995</v>
      </c>
      <c r="N28" s="275">
        <f t="shared" si="6"/>
        <v>-28.311114400000001</v>
      </c>
    </row>
    <row r="29" spans="1:14" x14ac:dyDescent="0.2">
      <c r="B29" s="284"/>
      <c r="C29" s="284"/>
      <c r="D29" s="284"/>
      <c r="E29" s="284"/>
      <c r="F29" s="286" t="s">
        <v>0</v>
      </c>
      <c r="G29" s="287">
        <f>AVERAGE(G25:G28)</f>
        <v>-4.1124999999999998</v>
      </c>
      <c r="I29" s="287">
        <f>AVERAGE(I25:I28)</f>
        <v>-14.202250000000001</v>
      </c>
      <c r="J29" s="287">
        <f>AVERAGE(J25:J28)</f>
        <v>9.360475000000001</v>
      </c>
      <c r="K29" s="287">
        <f>AVERAGE(K25:K28)</f>
        <v>41.26735</v>
      </c>
      <c r="M29" s="289">
        <f>AVERAGE(M25:M28)</f>
        <v>-4.6160087499999989</v>
      </c>
      <c r="N29" s="289">
        <f>AVERAGE(N25:N28)</f>
        <v>-28.278996100000001</v>
      </c>
    </row>
    <row r="30" spans="1:14" x14ac:dyDescent="0.2">
      <c r="B30" s="284"/>
      <c r="C30" s="284"/>
      <c r="D30" s="284"/>
      <c r="E30" s="284"/>
      <c r="F30" s="286" t="s">
        <v>371</v>
      </c>
      <c r="G30" s="287">
        <f>STDEV(G25:G28)</f>
        <v>4.3852023898561514E-2</v>
      </c>
      <c r="I30" s="287">
        <f>STDEV(I25:I28)</f>
        <v>4.5087877158574256E-2</v>
      </c>
      <c r="J30" s="287">
        <f>STDEV(J25:J28)</f>
        <v>1.9257444447970402E-2</v>
      </c>
      <c r="K30" s="287">
        <f>STDEV(K25:K28)</f>
        <v>0.13030120234799428</v>
      </c>
      <c r="M30" s="289">
        <f>STDEV(M25:M28)</f>
        <v>4.3777475457933528E-2</v>
      </c>
      <c r="N30" s="289">
        <f>STDEV(N25:N28)</f>
        <v>4.5610896533613256E-2</v>
      </c>
    </row>
    <row r="31" spans="1:14" x14ac:dyDescent="0.2">
      <c r="B31" s="284"/>
      <c r="C31" s="284"/>
      <c r="D31" s="284"/>
      <c r="E31" s="284"/>
    </row>
    <row r="32" spans="1:14" s="277" customFormat="1" x14ac:dyDescent="0.2">
      <c r="A32" s="272" t="s">
        <v>471</v>
      </c>
      <c r="B32" s="272">
        <v>6</v>
      </c>
      <c r="C32" s="272" t="s">
        <v>472</v>
      </c>
      <c r="D32" s="272" t="s">
        <v>392</v>
      </c>
      <c r="E32" s="272">
        <v>0.78739999999999999</v>
      </c>
      <c r="F32" s="272">
        <v>2235</v>
      </c>
      <c r="G32" s="272">
        <v>28.530999999999999</v>
      </c>
      <c r="H32" s="272">
        <v>1739</v>
      </c>
      <c r="I32" s="272">
        <v>37.875</v>
      </c>
      <c r="J32" s="275">
        <v>10.166499999999999</v>
      </c>
      <c r="K32" s="275">
        <v>44.787799999999997</v>
      </c>
      <c r="L32" s="274">
        <v>4.4054295972065116</v>
      </c>
      <c r="M32" s="275">
        <f t="shared" ref="M32:M34" si="7">0.9983*G32 - 0.5105</f>
        <v>27.971997299999998</v>
      </c>
      <c r="N32" s="275">
        <f t="shared" ref="N32:N34" si="8">1.0116*I32 - 13.912</f>
        <v>24.402350000000006</v>
      </c>
    </row>
    <row r="33" spans="1:14" s="277" customFormat="1" x14ac:dyDescent="0.2">
      <c r="A33" s="272" t="s">
        <v>473</v>
      </c>
      <c r="B33" s="272">
        <v>7</v>
      </c>
      <c r="C33" s="272" t="s">
        <v>474</v>
      </c>
      <c r="D33" s="272" t="s">
        <v>392</v>
      </c>
      <c r="E33" s="272">
        <v>0.79239999999999999</v>
      </c>
      <c r="F33" s="272">
        <v>2255</v>
      </c>
      <c r="G33" s="272">
        <v>28.440999999999999</v>
      </c>
      <c r="H33" s="272">
        <v>1754</v>
      </c>
      <c r="I33" s="272">
        <v>37.893999999999998</v>
      </c>
      <c r="J33" s="275">
        <v>10.1707</v>
      </c>
      <c r="K33" s="275">
        <v>44.845500000000001</v>
      </c>
      <c r="L33" s="274">
        <v>4.4092835301405016</v>
      </c>
      <c r="M33" s="275">
        <f t="shared" si="7"/>
        <v>27.882150299999999</v>
      </c>
      <c r="N33" s="275">
        <f t="shared" si="8"/>
        <v>24.4215704</v>
      </c>
    </row>
    <row r="34" spans="1:14" s="277" customFormat="1" x14ac:dyDescent="0.2">
      <c r="A34" s="272" t="s">
        <v>475</v>
      </c>
      <c r="B34" s="272">
        <v>23</v>
      </c>
      <c r="C34" s="272" t="s">
        <v>476</v>
      </c>
      <c r="D34" s="272" t="s">
        <v>392</v>
      </c>
      <c r="E34" s="272">
        <v>0.78</v>
      </c>
      <c r="F34" s="272">
        <v>2215</v>
      </c>
      <c r="G34" s="272">
        <v>28.427</v>
      </c>
      <c r="H34" s="272">
        <v>1729</v>
      </c>
      <c r="I34" s="272">
        <v>37.673999999999999</v>
      </c>
      <c r="J34" s="275">
        <v>10.207100000000001</v>
      </c>
      <c r="K34" s="275">
        <v>44.918300000000002</v>
      </c>
      <c r="L34" s="274">
        <v>4.4006916754024159</v>
      </c>
      <c r="M34" s="275">
        <f t="shared" si="7"/>
        <v>27.868174099999997</v>
      </c>
      <c r="N34" s="275">
        <f t="shared" si="8"/>
        <v>24.1990184</v>
      </c>
    </row>
    <row r="35" spans="1:14" s="277" customFormat="1" x14ac:dyDescent="0.2">
      <c r="A35" s="272" t="s">
        <v>477</v>
      </c>
      <c r="B35" s="272">
        <v>24</v>
      </c>
      <c r="C35" s="272" t="s">
        <v>478</v>
      </c>
      <c r="D35" s="272" t="s">
        <v>392</v>
      </c>
      <c r="E35" s="272">
        <v>0.72819999999999996</v>
      </c>
      <c r="F35" s="272">
        <v>2044</v>
      </c>
      <c r="G35" s="272">
        <v>28.388999999999999</v>
      </c>
      <c r="H35" s="272">
        <v>1610</v>
      </c>
      <c r="I35" s="272">
        <v>37.899000000000001</v>
      </c>
      <c r="J35" s="275">
        <v>10.1229</v>
      </c>
      <c r="K35" s="275">
        <v>44.777200000000001</v>
      </c>
      <c r="L35" s="274">
        <v>4.4233569431684598</v>
      </c>
      <c r="M35" s="275">
        <f>0.9983*G35 - 0.5105</f>
        <v>27.830238699999999</v>
      </c>
      <c r="N35" s="275">
        <f>1.0116*I35 - 13.912</f>
        <v>24.426628400000006</v>
      </c>
    </row>
    <row r="36" spans="1:14" x14ac:dyDescent="0.2">
      <c r="B36" s="284"/>
      <c r="C36" s="284"/>
      <c r="D36" s="284"/>
      <c r="E36" s="284"/>
      <c r="F36" s="286" t="s">
        <v>0</v>
      </c>
      <c r="G36" s="287">
        <f>AVERAGE(G32:G35)</f>
        <v>28.446999999999999</v>
      </c>
      <c r="I36" s="287">
        <f>AVERAGE(I32:I35)</f>
        <v>37.835500000000003</v>
      </c>
      <c r="J36" s="287">
        <f>AVERAGE(J32:J35)</f>
        <v>10.1668</v>
      </c>
      <c r="K36" s="287">
        <f>AVERAGE(K32:K35)</f>
        <v>44.8322</v>
      </c>
      <c r="M36" s="289">
        <f>AVERAGE(M32:M35)</f>
        <v>27.888140099999998</v>
      </c>
      <c r="N36" s="289">
        <f>AVERAGE(N32:N35)</f>
        <v>24.362391800000005</v>
      </c>
    </row>
    <row r="37" spans="1:14" x14ac:dyDescent="0.2">
      <c r="B37" s="284"/>
      <c r="C37" s="284"/>
      <c r="D37" s="284"/>
      <c r="E37" s="284"/>
      <c r="F37" s="286" t="s">
        <v>371</v>
      </c>
      <c r="G37" s="287">
        <f>STDEV(G32:G35)</f>
        <v>6.015535443056283E-2</v>
      </c>
      <c r="I37" s="287">
        <f>STDEV(I32:I35)</f>
        <v>0.10816191566350898</v>
      </c>
      <c r="J37" s="287">
        <f>STDEV(J32:J35)</f>
        <v>3.447994586229354E-2</v>
      </c>
      <c r="K37" s="287">
        <f>STDEV(K32:K35)</f>
        <v>6.4772576501686746E-2</v>
      </c>
      <c r="M37" s="289">
        <f>STDEV(M32:M35)</f>
        <v>6.005309032803096E-2</v>
      </c>
      <c r="N37" s="289">
        <f>STDEV(N32:N35)</f>
        <v>0.10941659388520739</v>
      </c>
    </row>
    <row r="38" spans="1:14" x14ac:dyDescent="0.2">
      <c r="B38" s="284"/>
      <c r="C38" s="284"/>
      <c r="D38" s="284"/>
      <c r="E38" s="284"/>
    </row>
    <row r="39" spans="1:14" x14ac:dyDescent="0.2">
      <c r="B39" s="284"/>
      <c r="C39" s="284"/>
      <c r="D39" s="284"/>
    </row>
    <row r="40" spans="1:14" x14ac:dyDescent="0.2">
      <c r="C40" s="271" t="s">
        <v>407</v>
      </c>
      <c r="D40" s="284"/>
    </row>
    <row r="41" spans="1:14" x14ac:dyDescent="0.2">
      <c r="B41" s="284"/>
      <c r="C41" s="284"/>
      <c r="D41" s="284"/>
    </row>
    <row r="42" spans="1:14" x14ac:dyDescent="0.2">
      <c r="B42" s="284"/>
      <c r="C42" s="284"/>
      <c r="D42" s="271" t="s">
        <v>408</v>
      </c>
      <c r="E42" s="268" t="s">
        <v>409</v>
      </c>
    </row>
    <row r="43" spans="1:14" x14ac:dyDescent="0.2">
      <c r="B43" s="284"/>
      <c r="C43" s="284" t="s">
        <v>410</v>
      </c>
      <c r="D43" s="291">
        <f>G29</f>
        <v>-4.1124999999999998</v>
      </c>
      <c r="E43" s="292">
        <v>-4.6159999999999997</v>
      </c>
    </row>
    <row r="44" spans="1:14" x14ac:dyDescent="0.2">
      <c r="B44" s="284"/>
      <c r="C44" s="284" t="s">
        <v>411</v>
      </c>
      <c r="D44" s="291">
        <f>G36</f>
        <v>28.446999999999999</v>
      </c>
      <c r="E44" s="292">
        <v>27.888000000000002</v>
      </c>
    </row>
    <row r="45" spans="1:14" x14ac:dyDescent="0.2">
      <c r="B45" s="284"/>
      <c r="C45" s="284"/>
      <c r="D45" s="284"/>
    </row>
    <row r="46" spans="1:14" x14ac:dyDescent="0.2">
      <c r="B46" s="284"/>
      <c r="C46" s="284"/>
      <c r="D46" s="284"/>
    </row>
    <row r="47" spans="1:14" x14ac:dyDescent="0.2">
      <c r="B47" s="284"/>
      <c r="C47" s="389" t="s">
        <v>412</v>
      </c>
      <c r="D47" s="389"/>
      <c r="E47" s="389"/>
    </row>
    <row r="48" spans="1:14" x14ac:dyDescent="0.2">
      <c r="B48" s="284"/>
      <c r="C48" s="293" t="s">
        <v>413</v>
      </c>
      <c r="D48" s="293" t="s">
        <v>414</v>
      </c>
      <c r="E48" s="294" t="s">
        <v>409</v>
      </c>
      <c r="F48" s="295">
        <f>ABS(E49-D49)</f>
        <v>1.3891300000000939E-2</v>
      </c>
    </row>
    <row r="49" spans="2:6" x14ac:dyDescent="0.2">
      <c r="B49" s="284"/>
      <c r="C49" s="296" t="s">
        <v>415</v>
      </c>
      <c r="D49" s="297">
        <f>M20</f>
        <v>6.7661086999999993</v>
      </c>
      <c r="E49" s="298">
        <v>6.78</v>
      </c>
    </row>
    <row r="50" spans="2:6" x14ac:dyDescent="0.2">
      <c r="B50" s="284"/>
      <c r="C50" s="390" t="s">
        <v>416</v>
      </c>
      <c r="D50" s="391"/>
      <c r="E50" s="392"/>
    </row>
    <row r="51" spans="2:6" x14ac:dyDescent="0.2">
      <c r="B51" s="284"/>
      <c r="C51" s="296" t="s">
        <v>415</v>
      </c>
      <c r="D51" s="297">
        <f>J20</f>
        <v>12.81405</v>
      </c>
      <c r="E51" s="298">
        <v>12.897</v>
      </c>
    </row>
    <row r="52" spans="2:6" x14ac:dyDescent="0.2">
      <c r="B52" s="284"/>
      <c r="C52" s="284"/>
      <c r="D52" s="284"/>
    </row>
    <row r="53" spans="2:6" x14ac:dyDescent="0.2">
      <c r="B53" s="284"/>
      <c r="C53" s="271" t="s">
        <v>417</v>
      </c>
      <c r="D53" s="284"/>
    </row>
    <row r="54" spans="2:6" x14ac:dyDescent="0.2">
      <c r="B54" s="284"/>
      <c r="C54" s="284"/>
      <c r="D54" s="284"/>
    </row>
    <row r="55" spans="2:6" x14ac:dyDescent="0.2">
      <c r="B55" s="284"/>
      <c r="C55" s="284"/>
      <c r="D55" s="271" t="s">
        <v>408</v>
      </c>
      <c r="E55" s="268" t="s">
        <v>409</v>
      </c>
    </row>
    <row r="56" spans="2:6" x14ac:dyDescent="0.2">
      <c r="B56" s="284"/>
      <c r="C56" s="284" t="s">
        <v>410</v>
      </c>
      <c r="D56" s="291">
        <f>I29</f>
        <v>-14.202250000000001</v>
      </c>
      <c r="E56" s="292">
        <v>-28.279</v>
      </c>
    </row>
    <row r="57" spans="2:6" x14ac:dyDescent="0.2">
      <c r="B57" s="284"/>
      <c r="C57" s="284" t="s">
        <v>411</v>
      </c>
      <c r="D57" s="291">
        <f>I36</f>
        <v>37.835500000000003</v>
      </c>
      <c r="E57" s="292">
        <v>24.361999999999998</v>
      </c>
    </row>
    <row r="58" spans="2:6" x14ac:dyDescent="0.2">
      <c r="C58" s="284"/>
      <c r="D58" s="284"/>
    </row>
    <row r="59" spans="2:6" x14ac:dyDescent="0.2">
      <c r="B59" s="284"/>
      <c r="C59" s="284"/>
      <c r="D59" s="284"/>
    </row>
    <row r="60" spans="2:6" x14ac:dyDescent="0.2">
      <c r="B60" s="284"/>
      <c r="C60" s="390" t="s">
        <v>412</v>
      </c>
      <c r="D60" s="391"/>
      <c r="E60" s="392"/>
    </row>
    <row r="61" spans="2:6" x14ac:dyDescent="0.2">
      <c r="B61" s="284"/>
      <c r="C61" s="293" t="s">
        <v>413</v>
      </c>
      <c r="D61" s="293" t="s">
        <v>414</v>
      </c>
      <c r="E61" s="294" t="s">
        <v>409</v>
      </c>
      <c r="F61" s="295">
        <f>ABS(E62-D62)</f>
        <v>0.11171809999999738</v>
      </c>
    </row>
    <row r="62" spans="2:6" x14ac:dyDescent="0.2">
      <c r="B62" s="284"/>
      <c r="C62" s="296" t="s">
        <v>415</v>
      </c>
      <c r="D62" s="297">
        <f>N20</f>
        <v>-17.708281900000003</v>
      </c>
      <c r="E62" s="298">
        <v>-17.82</v>
      </c>
    </row>
    <row r="63" spans="2:6" x14ac:dyDescent="0.2">
      <c r="B63" s="284"/>
      <c r="C63" s="390" t="s">
        <v>416</v>
      </c>
      <c r="D63" s="391"/>
      <c r="E63" s="392"/>
    </row>
    <row r="64" spans="2:6" x14ac:dyDescent="0.2">
      <c r="B64" s="284"/>
      <c r="C64" s="296" t="s">
        <v>415</v>
      </c>
      <c r="D64" s="297">
        <f>K20</f>
        <v>50.557650000000002</v>
      </c>
      <c r="E64" s="298">
        <v>49.536999999999999</v>
      </c>
    </row>
    <row r="65" spans="2:13" x14ac:dyDescent="0.2">
      <c r="B65" s="284"/>
      <c r="C65" s="284"/>
      <c r="D65" s="284"/>
    </row>
    <row r="66" spans="2:13" x14ac:dyDescent="0.2">
      <c r="B66" s="284"/>
      <c r="C66" s="284"/>
      <c r="D66" s="284"/>
    </row>
    <row r="67" spans="2:13" x14ac:dyDescent="0.2">
      <c r="B67" s="284"/>
      <c r="C67" s="284"/>
      <c r="D67" s="284"/>
    </row>
    <row r="68" spans="2:13" x14ac:dyDescent="0.2">
      <c r="B68" s="284"/>
      <c r="C68" s="284"/>
      <c r="D68" s="284"/>
      <c r="M68" s="299"/>
    </row>
    <row r="69" spans="2:13" x14ac:dyDescent="0.2">
      <c r="B69" s="284"/>
      <c r="C69" s="284"/>
      <c r="D69" s="284"/>
    </row>
    <row r="70" spans="2:13" x14ac:dyDescent="0.2">
      <c r="B70" s="284"/>
      <c r="C70" s="284"/>
      <c r="D70" s="284"/>
    </row>
    <row r="71" spans="2:13" x14ac:dyDescent="0.2">
      <c r="B71" s="284"/>
      <c r="C71" s="284"/>
      <c r="D71" s="284"/>
    </row>
    <row r="72" spans="2:13" x14ac:dyDescent="0.2">
      <c r="B72" s="284"/>
      <c r="C72" s="284"/>
      <c r="D72" s="284"/>
    </row>
    <row r="73" spans="2:13" x14ac:dyDescent="0.2">
      <c r="B73" s="284"/>
      <c r="C73" s="284"/>
      <c r="D73" s="284"/>
    </row>
    <row r="74" spans="2:13" x14ac:dyDescent="0.2">
      <c r="B74" s="284"/>
      <c r="C74" s="284"/>
      <c r="D74" s="284"/>
    </row>
    <row r="75" spans="2:13" x14ac:dyDescent="0.2">
      <c r="B75" s="284"/>
      <c r="C75" s="284"/>
      <c r="D75" s="284"/>
    </row>
    <row r="76" spans="2:13" x14ac:dyDescent="0.2">
      <c r="B76" s="284"/>
      <c r="C76" s="284"/>
      <c r="D76" s="284"/>
    </row>
    <row r="77" spans="2:13" x14ac:dyDescent="0.2">
      <c r="B77" s="284"/>
      <c r="C77" s="284"/>
      <c r="D77" s="284"/>
    </row>
    <row r="78" spans="2:13" ht="13.5" thickBot="1" x14ac:dyDescent="0.25">
      <c r="B78" s="284"/>
      <c r="C78" s="284"/>
      <c r="D78" s="284"/>
    </row>
    <row r="79" spans="2:13" x14ac:dyDescent="0.2">
      <c r="B79" s="284"/>
      <c r="C79" s="284"/>
      <c r="D79" s="284"/>
      <c r="G79" s="300" t="s">
        <v>479</v>
      </c>
      <c r="H79" s="301"/>
      <c r="I79" s="302"/>
    </row>
    <row r="80" spans="2:13" x14ac:dyDescent="0.2">
      <c r="B80" s="284"/>
      <c r="C80" s="284"/>
      <c r="D80" s="284"/>
      <c r="G80" s="303" t="s">
        <v>419</v>
      </c>
      <c r="H80" s="304"/>
      <c r="I80" s="305"/>
    </row>
    <row r="81" spans="2:9" ht="13.5" thickBot="1" x14ac:dyDescent="0.25">
      <c r="B81" s="284"/>
      <c r="C81" s="284"/>
      <c r="D81" s="284"/>
      <c r="G81" s="306" t="s">
        <v>420</v>
      </c>
      <c r="H81" s="307" t="s">
        <v>421</v>
      </c>
      <c r="I81" s="308"/>
    </row>
    <row r="82" spans="2:9" x14ac:dyDescent="0.2">
      <c r="B82" s="284"/>
      <c r="C82" s="284"/>
      <c r="D82" s="284"/>
    </row>
    <row r="83" spans="2:9" x14ac:dyDescent="0.2">
      <c r="B83" s="284"/>
      <c r="C83" s="284"/>
      <c r="D83" s="284"/>
    </row>
    <row r="84" spans="2:9" x14ac:dyDescent="0.2">
      <c r="B84" s="284"/>
      <c r="C84" s="284"/>
      <c r="D84" s="284"/>
    </row>
    <row r="85" spans="2:9" x14ac:dyDescent="0.2">
      <c r="B85" s="284"/>
      <c r="C85" s="284"/>
      <c r="D85" s="284"/>
    </row>
    <row r="86" spans="2:9" x14ac:dyDescent="0.2">
      <c r="B86" s="284"/>
      <c r="C86" s="284"/>
      <c r="D86" s="284"/>
    </row>
    <row r="87" spans="2:9" x14ac:dyDescent="0.2">
      <c r="B87" s="284"/>
      <c r="C87" s="284"/>
      <c r="D87" s="284"/>
    </row>
    <row r="88" spans="2:9" x14ac:dyDescent="0.2">
      <c r="B88" s="284"/>
      <c r="C88" s="284"/>
      <c r="D88" s="284"/>
    </row>
    <row r="89" spans="2:9" x14ac:dyDescent="0.2">
      <c r="B89" s="284"/>
      <c r="C89" s="284"/>
      <c r="D89" s="284"/>
    </row>
    <row r="90" spans="2:9" x14ac:dyDescent="0.2">
      <c r="B90" s="284"/>
      <c r="C90" s="284"/>
      <c r="D90" s="284"/>
    </row>
    <row r="91" spans="2:9" x14ac:dyDescent="0.2">
      <c r="B91" s="284"/>
      <c r="C91" s="284"/>
      <c r="D91" s="284"/>
    </row>
    <row r="92" spans="2:9" x14ac:dyDescent="0.2">
      <c r="B92" s="284"/>
      <c r="C92" s="284"/>
      <c r="D92" s="284"/>
    </row>
    <row r="93" spans="2:9" x14ac:dyDescent="0.2">
      <c r="B93" s="284"/>
      <c r="C93" s="284"/>
      <c r="D93" s="284"/>
    </row>
    <row r="94" spans="2:9" x14ac:dyDescent="0.2">
      <c r="B94" s="284"/>
      <c r="C94" s="284"/>
      <c r="D94" s="284"/>
    </row>
    <row r="95" spans="2:9" x14ac:dyDescent="0.2">
      <c r="B95" s="284"/>
      <c r="C95" s="284"/>
      <c r="D95" s="284"/>
    </row>
    <row r="96" spans="2:9" x14ac:dyDescent="0.2">
      <c r="B96" s="284"/>
      <c r="C96" s="284"/>
      <c r="D96" s="284"/>
    </row>
    <row r="97" spans="2:4" x14ac:dyDescent="0.2">
      <c r="B97" s="284"/>
      <c r="C97" s="284"/>
      <c r="D97" s="284"/>
    </row>
    <row r="98" spans="2:4" x14ac:dyDescent="0.2">
      <c r="B98" s="284"/>
      <c r="C98" s="284"/>
      <c r="D98" s="284"/>
    </row>
    <row r="99" spans="2:4" x14ac:dyDescent="0.2">
      <c r="B99" s="284"/>
      <c r="C99" s="284"/>
      <c r="D99" s="284"/>
    </row>
    <row r="100" spans="2:4" x14ac:dyDescent="0.2">
      <c r="B100" s="284"/>
      <c r="C100" s="284"/>
      <c r="D100" s="284"/>
    </row>
    <row r="101" spans="2:4" x14ac:dyDescent="0.2">
      <c r="B101" s="284"/>
      <c r="C101" s="284"/>
      <c r="D101" s="284"/>
    </row>
    <row r="102" spans="2:4" x14ac:dyDescent="0.2">
      <c r="B102" s="284"/>
      <c r="C102" s="284"/>
      <c r="D102" s="284"/>
    </row>
    <row r="103" spans="2:4" x14ac:dyDescent="0.2">
      <c r="B103" s="284"/>
      <c r="C103" s="284"/>
      <c r="D103" s="284"/>
    </row>
    <row r="104" spans="2:4" x14ac:dyDescent="0.2">
      <c r="B104" s="284"/>
      <c r="C104" s="284"/>
      <c r="D104" s="284"/>
    </row>
    <row r="105" spans="2:4" x14ac:dyDescent="0.2">
      <c r="B105" s="284"/>
      <c r="C105" s="284"/>
      <c r="D105" s="284"/>
    </row>
    <row r="106" spans="2:4" x14ac:dyDescent="0.2">
      <c r="B106" s="284"/>
      <c r="C106" s="284"/>
      <c r="D106" s="284"/>
    </row>
    <row r="107" spans="2:4" x14ac:dyDescent="0.2">
      <c r="B107" s="284"/>
      <c r="C107" s="284"/>
      <c r="D107" s="284"/>
    </row>
    <row r="108" spans="2:4" x14ac:dyDescent="0.2">
      <c r="B108" s="284"/>
      <c r="C108" s="284"/>
      <c r="D108" s="284"/>
    </row>
    <row r="109" spans="2:4" x14ac:dyDescent="0.2">
      <c r="B109" s="284"/>
      <c r="C109" s="284"/>
      <c r="D109" s="284"/>
    </row>
    <row r="110" spans="2:4" x14ac:dyDescent="0.2">
      <c r="B110" s="284"/>
      <c r="C110" s="284"/>
      <c r="D110" s="284"/>
    </row>
    <row r="111" spans="2:4" x14ac:dyDescent="0.2">
      <c r="B111" s="284"/>
      <c r="C111" s="284"/>
      <c r="D111" s="284"/>
    </row>
    <row r="112" spans="2:4" x14ac:dyDescent="0.2">
      <c r="B112" s="284"/>
      <c r="C112" s="284"/>
      <c r="D112" s="284"/>
    </row>
    <row r="113" spans="2:8" x14ac:dyDescent="0.2">
      <c r="B113" s="284"/>
      <c r="C113" s="284"/>
      <c r="D113" s="284"/>
    </row>
    <row r="114" spans="2:8" x14ac:dyDescent="0.2">
      <c r="B114" s="284"/>
      <c r="C114" s="284"/>
      <c r="D114" s="284"/>
    </row>
    <row r="115" spans="2:8" x14ac:dyDescent="0.2">
      <c r="B115" s="284"/>
      <c r="C115" s="284"/>
      <c r="D115" s="284"/>
    </row>
    <row r="116" spans="2:8" x14ac:dyDescent="0.2">
      <c r="B116" s="284"/>
      <c r="C116" s="284"/>
      <c r="D116" s="284"/>
    </row>
    <row r="117" spans="2:8" x14ac:dyDescent="0.2">
      <c r="B117" s="284"/>
      <c r="C117" s="284"/>
      <c r="D117" s="284"/>
    </row>
    <row r="118" spans="2:8" x14ac:dyDescent="0.2">
      <c r="B118" s="284"/>
      <c r="C118" s="284"/>
      <c r="D118" s="284"/>
    </row>
    <row r="119" spans="2:8" x14ac:dyDescent="0.2">
      <c r="B119" s="284"/>
      <c r="C119" s="284"/>
      <c r="D119" s="284"/>
      <c r="G119" s="284"/>
      <c r="H119" s="284"/>
    </row>
    <row r="120" spans="2:8" x14ac:dyDescent="0.2">
      <c r="B120" s="284"/>
      <c r="C120" s="284"/>
      <c r="D120" s="284"/>
      <c r="G120" s="284"/>
      <c r="H120" s="284"/>
    </row>
    <row r="121" spans="2:8" x14ac:dyDescent="0.2">
      <c r="B121" s="284"/>
      <c r="C121" s="284"/>
      <c r="D121" s="284"/>
      <c r="G121" s="284"/>
      <c r="H121" s="284"/>
    </row>
    <row r="122" spans="2:8" x14ac:dyDescent="0.2">
      <c r="B122" s="284"/>
      <c r="C122" s="284"/>
      <c r="D122" s="284"/>
      <c r="G122" s="284"/>
      <c r="H122" s="284"/>
    </row>
    <row r="123" spans="2:8" x14ac:dyDescent="0.2">
      <c r="B123" s="284"/>
      <c r="C123" s="284"/>
      <c r="D123" s="284"/>
      <c r="G123" s="284"/>
      <c r="H123" s="284"/>
    </row>
    <row r="124" spans="2:8" x14ac:dyDescent="0.2">
      <c r="B124" s="284"/>
      <c r="C124" s="284"/>
      <c r="D124" s="284"/>
      <c r="G124" s="284"/>
      <c r="H124" s="284"/>
    </row>
    <row r="125" spans="2:8" x14ac:dyDescent="0.2">
      <c r="B125" s="284"/>
      <c r="C125" s="284"/>
      <c r="D125" s="284"/>
      <c r="G125" s="284"/>
      <c r="H125" s="284"/>
    </row>
    <row r="126" spans="2:8" x14ac:dyDescent="0.2">
      <c r="B126" s="284"/>
      <c r="C126" s="284"/>
      <c r="D126" s="284"/>
      <c r="G126" s="284"/>
      <c r="H126" s="284"/>
    </row>
    <row r="127" spans="2:8" x14ac:dyDescent="0.2">
      <c r="B127" s="284"/>
      <c r="C127" s="284"/>
      <c r="D127" s="284"/>
      <c r="G127" s="284"/>
      <c r="H127" s="284"/>
    </row>
    <row r="128" spans="2:8" x14ac:dyDescent="0.2">
      <c r="B128" s="284"/>
      <c r="C128" s="284"/>
      <c r="D128" s="284"/>
      <c r="G128" s="284"/>
      <c r="H128" s="284"/>
    </row>
    <row r="129" spans="2:8" x14ac:dyDescent="0.2">
      <c r="B129" s="284"/>
      <c r="C129" s="284"/>
      <c r="D129" s="284"/>
      <c r="G129" s="284"/>
      <c r="H129" s="284"/>
    </row>
    <row r="130" spans="2:8" x14ac:dyDescent="0.2">
      <c r="B130" s="284"/>
      <c r="C130" s="284"/>
      <c r="D130" s="284"/>
      <c r="G130" s="284"/>
      <c r="H130" s="284"/>
    </row>
    <row r="131" spans="2:8" x14ac:dyDescent="0.2">
      <c r="B131" s="284"/>
      <c r="C131" s="284"/>
      <c r="D131" s="284"/>
      <c r="G131" s="284"/>
      <c r="H131" s="284"/>
    </row>
    <row r="132" spans="2:8" x14ac:dyDescent="0.2">
      <c r="B132" s="284"/>
      <c r="C132" s="284"/>
      <c r="D132" s="284"/>
      <c r="G132" s="284"/>
      <c r="H132" s="284"/>
    </row>
    <row r="133" spans="2:8" x14ac:dyDescent="0.2">
      <c r="B133" s="284"/>
      <c r="C133" s="284"/>
      <c r="D133" s="284"/>
      <c r="G133" s="284"/>
      <c r="H133" s="284"/>
    </row>
    <row r="134" spans="2:8" x14ac:dyDescent="0.2">
      <c r="B134" s="284"/>
      <c r="C134" s="284"/>
      <c r="D134" s="284"/>
      <c r="G134" s="284"/>
      <c r="H134" s="284"/>
    </row>
    <row r="135" spans="2:8" x14ac:dyDescent="0.2">
      <c r="B135" s="284"/>
      <c r="C135" s="284"/>
      <c r="D135" s="284"/>
      <c r="G135" s="284"/>
      <c r="H135" s="284"/>
    </row>
    <row r="136" spans="2:8" x14ac:dyDescent="0.2">
      <c r="B136" s="284"/>
      <c r="C136" s="284"/>
      <c r="D136" s="284"/>
      <c r="G136" s="284"/>
      <c r="H136" s="284"/>
    </row>
    <row r="137" spans="2:8" x14ac:dyDescent="0.2">
      <c r="B137" s="284"/>
      <c r="C137" s="284"/>
      <c r="D137" s="284"/>
      <c r="G137" s="284"/>
      <c r="H137" s="284"/>
    </row>
    <row r="138" spans="2:8" x14ac:dyDescent="0.2">
      <c r="B138" s="284"/>
      <c r="C138" s="284"/>
      <c r="D138" s="284"/>
      <c r="G138" s="284"/>
      <c r="H138" s="284"/>
    </row>
    <row r="139" spans="2:8" x14ac:dyDescent="0.2">
      <c r="B139" s="284"/>
      <c r="C139" s="284"/>
      <c r="D139" s="284"/>
      <c r="G139" s="284"/>
      <c r="H139" s="284"/>
    </row>
    <row r="140" spans="2:8" x14ac:dyDescent="0.2">
      <c r="B140" s="284"/>
      <c r="C140" s="284"/>
      <c r="D140" s="284"/>
      <c r="G140" s="284"/>
      <c r="H140" s="284"/>
    </row>
    <row r="141" spans="2:8" x14ac:dyDescent="0.2">
      <c r="B141" s="284"/>
      <c r="C141" s="284"/>
      <c r="D141" s="284"/>
      <c r="G141" s="284"/>
      <c r="H141" s="284"/>
    </row>
    <row r="142" spans="2:8" x14ac:dyDescent="0.2">
      <c r="B142" s="284"/>
      <c r="C142" s="284"/>
      <c r="D142" s="284"/>
      <c r="G142" s="284"/>
      <c r="H142" s="284"/>
    </row>
    <row r="143" spans="2:8" x14ac:dyDescent="0.2">
      <c r="B143" s="284"/>
      <c r="C143" s="284"/>
      <c r="D143" s="284"/>
      <c r="G143" s="284"/>
      <c r="H143" s="284"/>
    </row>
    <row r="144" spans="2:8" x14ac:dyDescent="0.2">
      <c r="B144" s="284"/>
      <c r="C144" s="284"/>
      <c r="D144" s="284"/>
      <c r="G144" s="284"/>
      <c r="H144" s="284"/>
    </row>
    <row r="145" spans="2:8" x14ac:dyDescent="0.2">
      <c r="B145" s="284"/>
      <c r="C145" s="284"/>
      <c r="D145" s="284"/>
      <c r="G145" s="284"/>
      <c r="H145" s="284"/>
    </row>
    <row r="146" spans="2:8" x14ac:dyDescent="0.2">
      <c r="B146" s="284"/>
      <c r="C146" s="284"/>
      <c r="D146" s="284"/>
      <c r="G146" s="284"/>
      <c r="H146" s="284"/>
    </row>
    <row r="147" spans="2:8" x14ac:dyDescent="0.2">
      <c r="B147" s="284"/>
      <c r="C147" s="284"/>
      <c r="D147" s="284"/>
      <c r="G147" s="284"/>
      <c r="H147" s="284"/>
    </row>
    <row r="148" spans="2:8" x14ac:dyDescent="0.2">
      <c r="B148" s="284"/>
      <c r="C148" s="284"/>
      <c r="D148" s="284"/>
      <c r="G148" s="284"/>
      <c r="H148" s="284"/>
    </row>
    <row r="149" spans="2:8" x14ac:dyDescent="0.2">
      <c r="B149" s="284"/>
      <c r="C149" s="284"/>
      <c r="D149" s="284"/>
      <c r="G149" s="284"/>
      <c r="H149" s="284"/>
    </row>
    <row r="150" spans="2:8" x14ac:dyDescent="0.2">
      <c r="B150" s="284"/>
      <c r="C150" s="284"/>
      <c r="D150" s="284"/>
      <c r="G150" s="284"/>
      <c r="H150" s="284"/>
    </row>
    <row r="151" spans="2:8" x14ac:dyDescent="0.2">
      <c r="B151" s="284"/>
      <c r="C151" s="284"/>
      <c r="D151" s="284"/>
      <c r="G151" s="284"/>
      <c r="H151" s="284"/>
    </row>
    <row r="152" spans="2:8" x14ac:dyDescent="0.2">
      <c r="B152" s="284"/>
      <c r="C152" s="284"/>
      <c r="D152" s="284"/>
      <c r="G152" s="284"/>
      <c r="H152" s="284"/>
    </row>
    <row r="153" spans="2:8" x14ac:dyDescent="0.2">
      <c r="B153" s="284"/>
      <c r="C153" s="284"/>
      <c r="D153" s="284"/>
      <c r="G153" s="284"/>
      <c r="H153" s="284"/>
    </row>
    <row r="154" spans="2:8" x14ac:dyDescent="0.2">
      <c r="B154" s="284"/>
      <c r="C154" s="284"/>
      <c r="D154" s="284"/>
      <c r="G154" s="284"/>
      <c r="H154" s="284"/>
    </row>
    <row r="155" spans="2:8" x14ac:dyDescent="0.2">
      <c r="B155" s="284"/>
      <c r="C155" s="284"/>
      <c r="D155" s="284"/>
      <c r="G155" s="284"/>
      <c r="H155" s="284"/>
    </row>
    <row r="156" spans="2:8" x14ac:dyDescent="0.2">
      <c r="B156" s="284"/>
      <c r="C156" s="284"/>
      <c r="D156" s="284"/>
      <c r="G156" s="284"/>
      <c r="H156" s="284"/>
    </row>
    <row r="157" spans="2:8" x14ac:dyDescent="0.2">
      <c r="B157" s="284"/>
      <c r="C157" s="284"/>
      <c r="D157" s="284"/>
      <c r="G157" s="284"/>
      <c r="H157" s="284"/>
    </row>
    <row r="158" spans="2:8" x14ac:dyDescent="0.2">
      <c r="B158" s="284"/>
      <c r="C158" s="284"/>
      <c r="D158" s="284"/>
      <c r="G158" s="284"/>
      <c r="H158" s="284"/>
    </row>
    <row r="159" spans="2:8" x14ac:dyDescent="0.2">
      <c r="B159" s="284"/>
      <c r="C159" s="284"/>
      <c r="D159" s="284"/>
      <c r="G159" s="284"/>
      <c r="H159" s="284"/>
    </row>
    <row r="160" spans="2:8" x14ac:dyDescent="0.2">
      <c r="B160" s="284"/>
      <c r="C160" s="284"/>
      <c r="D160" s="284"/>
      <c r="G160" s="284"/>
      <c r="H160" s="284"/>
    </row>
    <row r="161" spans="2:8" x14ac:dyDescent="0.2">
      <c r="B161" s="284"/>
      <c r="C161" s="284"/>
      <c r="D161" s="284"/>
      <c r="G161" s="284"/>
      <c r="H161" s="284"/>
    </row>
    <row r="162" spans="2:8" x14ac:dyDescent="0.2">
      <c r="B162" s="284"/>
      <c r="C162" s="284"/>
      <c r="D162" s="284"/>
      <c r="G162" s="284"/>
      <c r="H162" s="284"/>
    </row>
    <row r="163" spans="2:8" x14ac:dyDescent="0.2">
      <c r="B163" s="284"/>
      <c r="C163" s="284"/>
      <c r="D163" s="284"/>
      <c r="G163" s="284"/>
      <c r="H163" s="284"/>
    </row>
    <row r="164" spans="2:8" x14ac:dyDescent="0.2">
      <c r="B164" s="284"/>
      <c r="C164" s="284"/>
      <c r="D164" s="284"/>
      <c r="G164" s="284"/>
      <c r="H164" s="284"/>
    </row>
    <row r="165" spans="2:8" x14ac:dyDescent="0.2">
      <c r="B165" s="284"/>
      <c r="C165" s="284"/>
      <c r="D165" s="284"/>
      <c r="G165" s="284"/>
      <c r="H165" s="284"/>
    </row>
    <row r="166" spans="2:8" x14ac:dyDescent="0.2">
      <c r="B166" s="284"/>
      <c r="C166" s="284"/>
      <c r="D166" s="284"/>
      <c r="G166" s="284"/>
      <c r="H166" s="284"/>
    </row>
    <row r="167" spans="2:8" x14ac:dyDescent="0.2">
      <c r="B167" s="284"/>
      <c r="C167" s="284"/>
      <c r="D167" s="284"/>
      <c r="G167" s="284"/>
      <c r="H167" s="284"/>
    </row>
    <row r="168" spans="2:8" x14ac:dyDescent="0.2">
      <c r="B168" s="284"/>
      <c r="C168" s="284"/>
      <c r="D168" s="284"/>
      <c r="G168" s="284"/>
      <c r="H168" s="284"/>
    </row>
    <row r="169" spans="2:8" x14ac:dyDescent="0.2">
      <c r="B169" s="284"/>
      <c r="C169" s="284"/>
      <c r="D169" s="284"/>
      <c r="G169" s="284"/>
      <c r="H169" s="284"/>
    </row>
    <row r="170" spans="2:8" x14ac:dyDescent="0.2">
      <c r="B170" s="284"/>
      <c r="C170" s="284"/>
      <c r="D170" s="284"/>
      <c r="G170" s="284"/>
      <c r="H170" s="284"/>
    </row>
    <row r="171" spans="2:8" x14ac:dyDescent="0.2">
      <c r="B171" s="284"/>
      <c r="C171" s="284"/>
      <c r="D171" s="284"/>
      <c r="G171" s="284"/>
      <c r="H171" s="284"/>
    </row>
    <row r="172" spans="2:8" x14ac:dyDescent="0.2">
      <c r="B172" s="284"/>
      <c r="C172" s="284"/>
      <c r="D172" s="284"/>
      <c r="G172" s="284"/>
      <c r="H172" s="284"/>
    </row>
    <row r="173" spans="2:8" x14ac:dyDescent="0.2">
      <c r="B173" s="284"/>
      <c r="C173" s="284"/>
      <c r="D173" s="284"/>
      <c r="G173" s="284"/>
      <c r="H173" s="284"/>
    </row>
    <row r="174" spans="2:8" x14ac:dyDescent="0.2">
      <c r="B174" s="284"/>
      <c r="C174" s="284"/>
      <c r="D174" s="284"/>
      <c r="G174" s="284"/>
      <c r="H174" s="284"/>
    </row>
    <row r="175" spans="2:8" x14ac:dyDescent="0.2">
      <c r="B175" s="284"/>
      <c r="C175" s="284"/>
      <c r="D175" s="284"/>
      <c r="G175" s="284"/>
      <c r="H175" s="284"/>
    </row>
    <row r="176" spans="2:8" x14ac:dyDescent="0.2">
      <c r="B176" s="284"/>
      <c r="C176" s="284"/>
      <c r="D176" s="284"/>
      <c r="G176" s="284"/>
      <c r="H176" s="284"/>
    </row>
    <row r="177" spans="2:8" x14ac:dyDescent="0.2">
      <c r="B177" s="284"/>
      <c r="C177" s="284"/>
      <c r="D177" s="284"/>
      <c r="G177" s="284"/>
      <c r="H177" s="284"/>
    </row>
    <row r="178" spans="2:8" x14ac:dyDescent="0.2">
      <c r="B178" s="284"/>
      <c r="C178" s="284"/>
      <c r="D178" s="284"/>
      <c r="G178" s="284"/>
      <c r="H178" s="284"/>
    </row>
    <row r="179" spans="2:8" x14ac:dyDescent="0.2">
      <c r="B179" s="284"/>
      <c r="C179" s="284"/>
      <c r="D179" s="284"/>
      <c r="G179" s="284"/>
      <c r="H179" s="284"/>
    </row>
    <row r="180" spans="2:8" x14ac:dyDescent="0.2">
      <c r="B180" s="284"/>
      <c r="C180" s="284"/>
      <c r="D180" s="284"/>
      <c r="G180" s="284"/>
      <c r="H180" s="284"/>
    </row>
    <row r="181" spans="2:8" x14ac:dyDescent="0.2">
      <c r="B181" s="284"/>
      <c r="C181" s="284"/>
      <c r="D181" s="284"/>
      <c r="G181" s="284"/>
      <c r="H181" s="284"/>
    </row>
    <row r="182" spans="2:8" x14ac:dyDescent="0.2">
      <c r="B182" s="284"/>
      <c r="C182" s="284"/>
      <c r="D182" s="284"/>
      <c r="G182" s="284"/>
      <c r="H182" s="284"/>
    </row>
    <row r="183" spans="2:8" x14ac:dyDescent="0.2">
      <c r="B183" s="284"/>
      <c r="C183" s="284"/>
      <c r="D183" s="284"/>
      <c r="G183" s="284"/>
      <c r="H183" s="284"/>
    </row>
    <row r="184" spans="2:8" x14ac:dyDescent="0.2">
      <c r="B184" s="284"/>
      <c r="C184" s="284"/>
      <c r="D184" s="284"/>
      <c r="G184" s="284"/>
      <c r="H184" s="284"/>
    </row>
    <row r="185" spans="2:8" x14ac:dyDescent="0.2">
      <c r="B185" s="284"/>
      <c r="C185" s="284"/>
      <c r="D185" s="284"/>
      <c r="G185" s="284"/>
      <c r="H185" s="284"/>
    </row>
    <row r="186" spans="2:8" x14ac:dyDescent="0.2">
      <c r="B186" s="284"/>
      <c r="C186" s="284"/>
      <c r="D186" s="284"/>
      <c r="G186" s="284"/>
      <c r="H186" s="284"/>
    </row>
    <row r="187" spans="2:8" x14ac:dyDescent="0.2">
      <c r="B187" s="284"/>
      <c r="C187" s="284"/>
      <c r="D187" s="284"/>
      <c r="G187" s="284"/>
      <c r="H187" s="284"/>
    </row>
    <row r="188" spans="2:8" x14ac:dyDescent="0.2">
      <c r="B188" s="284"/>
      <c r="C188" s="284"/>
      <c r="D188" s="284"/>
      <c r="G188" s="284"/>
      <c r="H188" s="284"/>
    </row>
    <row r="189" spans="2:8" x14ac:dyDescent="0.2">
      <c r="B189" s="284"/>
      <c r="C189" s="284"/>
      <c r="D189" s="284"/>
      <c r="G189" s="284"/>
      <c r="H189" s="284"/>
    </row>
    <row r="190" spans="2:8" x14ac:dyDescent="0.2">
      <c r="B190" s="284"/>
      <c r="C190" s="284"/>
      <c r="D190" s="284"/>
      <c r="G190" s="284"/>
      <c r="H190" s="284"/>
    </row>
    <row r="191" spans="2:8" x14ac:dyDescent="0.2">
      <c r="B191" s="284"/>
      <c r="C191" s="284"/>
      <c r="D191" s="284"/>
      <c r="G191" s="284"/>
      <c r="H191" s="284"/>
    </row>
    <row r="192" spans="2:8" x14ac:dyDescent="0.2">
      <c r="B192" s="284"/>
      <c r="C192" s="284"/>
      <c r="D192" s="284"/>
      <c r="G192" s="284"/>
      <c r="H192" s="284"/>
    </row>
    <row r="193" spans="2:8" x14ac:dyDescent="0.2">
      <c r="B193" s="284"/>
      <c r="C193" s="284"/>
      <c r="D193" s="284"/>
      <c r="G193" s="284"/>
      <c r="H193" s="284"/>
    </row>
    <row r="194" spans="2:8" x14ac:dyDescent="0.2">
      <c r="B194" s="284"/>
      <c r="C194" s="284"/>
      <c r="D194" s="284"/>
      <c r="G194" s="284"/>
      <c r="H194" s="284"/>
    </row>
    <row r="195" spans="2:8" x14ac:dyDescent="0.2">
      <c r="B195" s="284"/>
      <c r="C195" s="284"/>
      <c r="D195" s="284"/>
      <c r="G195" s="284"/>
      <c r="H195" s="284"/>
    </row>
    <row r="196" spans="2:8" x14ac:dyDescent="0.2">
      <c r="B196" s="284"/>
      <c r="C196" s="284"/>
      <c r="D196" s="284"/>
      <c r="G196" s="284"/>
      <c r="H196" s="284"/>
    </row>
    <row r="197" spans="2:8" x14ac:dyDescent="0.2">
      <c r="B197" s="284"/>
      <c r="C197" s="284"/>
      <c r="D197" s="284"/>
      <c r="G197" s="284"/>
      <c r="H197" s="284"/>
    </row>
    <row r="198" spans="2:8" x14ac:dyDescent="0.2">
      <c r="B198" s="284"/>
      <c r="C198" s="284"/>
      <c r="D198" s="284"/>
      <c r="G198" s="284"/>
      <c r="H198" s="284"/>
    </row>
    <row r="199" spans="2:8" x14ac:dyDescent="0.2">
      <c r="B199" s="284"/>
      <c r="C199" s="284"/>
      <c r="D199" s="284"/>
      <c r="G199" s="284"/>
      <c r="H199" s="284"/>
    </row>
    <row r="200" spans="2:8" x14ac:dyDescent="0.2">
      <c r="B200" s="284"/>
      <c r="C200" s="284"/>
      <c r="D200" s="284"/>
      <c r="G200" s="284"/>
      <c r="H200" s="284"/>
    </row>
    <row r="201" spans="2:8" x14ac:dyDescent="0.2">
      <c r="B201" s="284"/>
      <c r="C201" s="284"/>
      <c r="D201" s="284"/>
      <c r="G201" s="284"/>
      <c r="H201" s="284"/>
    </row>
    <row r="202" spans="2:8" x14ac:dyDescent="0.2">
      <c r="B202" s="284"/>
      <c r="C202" s="284"/>
      <c r="D202" s="284"/>
      <c r="G202" s="284"/>
      <c r="H202" s="284"/>
    </row>
    <row r="203" spans="2:8" x14ac:dyDescent="0.2">
      <c r="B203" s="284"/>
      <c r="C203" s="284"/>
      <c r="D203" s="284"/>
      <c r="G203" s="284"/>
      <c r="H203" s="284"/>
    </row>
    <row r="204" spans="2:8" x14ac:dyDescent="0.2">
      <c r="B204" s="284"/>
      <c r="C204" s="284"/>
      <c r="D204" s="284"/>
      <c r="G204" s="284"/>
      <c r="H204" s="284"/>
    </row>
    <row r="205" spans="2:8" x14ac:dyDescent="0.2">
      <c r="B205" s="284"/>
      <c r="C205" s="284"/>
      <c r="D205" s="284"/>
      <c r="G205" s="284"/>
      <c r="H205" s="284"/>
    </row>
    <row r="206" spans="2:8" x14ac:dyDescent="0.2">
      <c r="B206" s="284"/>
      <c r="C206" s="284"/>
      <c r="D206" s="284"/>
      <c r="G206" s="284"/>
      <c r="H206" s="284"/>
    </row>
    <row r="207" spans="2:8" x14ac:dyDescent="0.2">
      <c r="B207" s="284"/>
      <c r="C207" s="284"/>
      <c r="D207" s="284"/>
      <c r="G207" s="284"/>
      <c r="H207" s="284"/>
    </row>
    <row r="208" spans="2:8" x14ac:dyDescent="0.2">
      <c r="B208" s="284"/>
      <c r="C208" s="284"/>
      <c r="D208" s="284"/>
      <c r="G208" s="284"/>
      <c r="H208" s="284"/>
    </row>
    <row r="209" spans="2:8" x14ac:dyDescent="0.2">
      <c r="B209" s="284"/>
      <c r="C209" s="284"/>
      <c r="D209" s="284"/>
      <c r="G209" s="284"/>
      <c r="H209" s="284"/>
    </row>
    <row r="210" spans="2:8" x14ac:dyDescent="0.2">
      <c r="B210" s="284"/>
      <c r="C210" s="284"/>
      <c r="D210" s="284"/>
      <c r="G210" s="284"/>
      <c r="H210" s="284"/>
    </row>
    <row r="211" spans="2:8" x14ac:dyDescent="0.2">
      <c r="B211" s="284"/>
      <c r="C211" s="284"/>
      <c r="D211" s="284"/>
      <c r="G211" s="284"/>
      <c r="H211" s="284"/>
    </row>
    <row r="212" spans="2:8" x14ac:dyDescent="0.2">
      <c r="B212" s="284"/>
      <c r="C212" s="284"/>
      <c r="D212" s="284"/>
      <c r="G212" s="284"/>
      <c r="H212" s="284"/>
    </row>
    <row r="213" spans="2:8" x14ac:dyDescent="0.2">
      <c r="B213" s="284"/>
      <c r="C213" s="284"/>
      <c r="D213" s="284"/>
      <c r="G213" s="284"/>
      <c r="H213" s="284"/>
    </row>
    <row r="214" spans="2:8" x14ac:dyDescent="0.2">
      <c r="B214" s="284"/>
      <c r="C214" s="284"/>
      <c r="D214" s="284"/>
      <c r="G214" s="284"/>
      <c r="H214" s="284"/>
    </row>
    <row r="215" spans="2:8" x14ac:dyDescent="0.2">
      <c r="B215" s="284"/>
      <c r="C215" s="284"/>
      <c r="D215" s="284"/>
      <c r="G215" s="284"/>
      <c r="H215" s="284"/>
    </row>
    <row r="216" spans="2:8" x14ac:dyDescent="0.2">
      <c r="B216" s="284"/>
      <c r="C216" s="284"/>
      <c r="D216" s="284"/>
      <c r="G216" s="284"/>
      <c r="H216" s="284"/>
    </row>
    <row r="217" spans="2:8" x14ac:dyDescent="0.2">
      <c r="B217" s="284"/>
      <c r="C217" s="284"/>
      <c r="D217" s="284"/>
      <c r="G217" s="284"/>
      <c r="H217" s="284"/>
    </row>
    <row r="218" spans="2:8" x14ac:dyDescent="0.2">
      <c r="B218" s="284"/>
      <c r="C218" s="284"/>
      <c r="D218" s="284"/>
      <c r="G218" s="284"/>
      <c r="H218" s="284"/>
    </row>
    <row r="219" spans="2:8" x14ac:dyDescent="0.2">
      <c r="B219" s="284"/>
      <c r="C219" s="284"/>
      <c r="D219" s="284"/>
      <c r="G219" s="284"/>
      <c r="H219" s="284"/>
    </row>
    <row r="220" spans="2:8" x14ac:dyDescent="0.2">
      <c r="B220" s="284"/>
      <c r="C220" s="284"/>
      <c r="D220" s="284"/>
      <c r="G220" s="284"/>
      <c r="H220" s="284"/>
    </row>
    <row r="221" spans="2:8" x14ac:dyDescent="0.2">
      <c r="B221" s="284"/>
      <c r="C221" s="284"/>
      <c r="D221" s="284"/>
      <c r="G221" s="284"/>
      <c r="H221" s="284"/>
    </row>
    <row r="222" spans="2:8" x14ac:dyDescent="0.2">
      <c r="B222" s="284"/>
      <c r="C222" s="284"/>
      <c r="D222" s="284"/>
      <c r="G222" s="284"/>
      <c r="H222" s="284"/>
    </row>
    <row r="223" spans="2:8" x14ac:dyDescent="0.2">
      <c r="B223" s="284"/>
      <c r="C223" s="284"/>
      <c r="D223" s="284"/>
      <c r="G223" s="284"/>
      <c r="H223" s="284"/>
    </row>
    <row r="224" spans="2:8" x14ac:dyDescent="0.2">
      <c r="B224" s="284"/>
      <c r="C224" s="284"/>
      <c r="D224" s="284"/>
      <c r="G224" s="284"/>
      <c r="H224" s="284"/>
    </row>
    <row r="225" spans="2:8" x14ac:dyDescent="0.2">
      <c r="B225" s="284"/>
      <c r="C225" s="284"/>
      <c r="D225" s="284"/>
      <c r="G225" s="284"/>
      <c r="H225" s="284"/>
    </row>
    <row r="226" spans="2:8" x14ac:dyDescent="0.2">
      <c r="B226" s="284"/>
      <c r="C226" s="284"/>
      <c r="D226" s="284"/>
      <c r="G226" s="284"/>
      <c r="H226" s="284"/>
    </row>
    <row r="227" spans="2:8" x14ac:dyDescent="0.2">
      <c r="B227" s="284"/>
      <c r="C227" s="284"/>
      <c r="D227" s="284"/>
      <c r="G227" s="284"/>
      <c r="H227" s="284"/>
    </row>
    <row r="228" spans="2:8" x14ac:dyDescent="0.2">
      <c r="B228" s="284"/>
      <c r="C228" s="284"/>
      <c r="D228" s="284"/>
      <c r="G228" s="284"/>
      <c r="H228" s="284"/>
    </row>
    <row r="229" spans="2:8" x14ac:dyDescent="0.2">
      <c r="B229" s="284"/>
      <c r="C229" s="284"/>
      <c r="D229" s="284"/>
      <c r="G229" s="284"/>
      <c r="H229" s="284"/>
    </row>
    <row r="230" spans="2:8" x14ac:dyDescent="0.2">
      <c r="B230" s="284"/>
      <c r="C230" s="284"/>
      <c r="D230" s="284"/>
      <c r="G230" s="284"/>
      <c r="H230" s="284"/>
    </row>
    <row r="231" spans="2:8" x14ac:dyDescent="0.2">
      <c r="B231" s="284"/>
      <c r="C231" s="284"/>
      <c r="D231" s="284"/>
      <c r="G231" s="284"/>
      <c r="H231" s="284"/>
    </row>
    <row r="232" spans="2:8" x14ac:dyDescent="0.2">
      <c r="B232" s="284"/>
      <c r="C232" s="284"/>
      <c r="D232" s="284"/>
      <c r="G232" s="284"/>
      <c r="H232" s="284"/>
    </row>
    <row r="233" spans="2:8" x14ac:dyDescent="0.2">
      <c r="B233" s="284"/>
      <c r="C233" s="284"/>
      <c r="D233" s="284"/>
      <c r="G233" s="284"/>
      <c r="H233" s="284"/>
    </row>
    <row r="234" spans="2:8" x14ac:dyDescent="0.2">
      <c r="B234" s="284"/>
      <c r="C234" s="284"/>
      <c r="D234" s="284"/>
      <c r="G234" s="284"/>
      <c r="H234" s="284"/>
    </row>
    <row r="235" spans="2:8" x14ac:dyDescent="0.2">
      <c r="B235" s="284"/>
      <c r="C235" s="284"/>
      <c r="D235" s="284"/>
      <c r="G235" s="284"/>
      <c r="H235" s="284"/>
    </row>
    <row r="236" spans="2:8" x14ac:dyDescent="0.2">
      <c r="B236" s="284"/>
      <c r="C236" s="284"/>
      <c r="D236" s="284"/>
      <c r="G236" s="284"/>
      <c r="H236" s="284"/>
    </row>
    <row r="237" spans="2:8" x14ac:dyDescent="0.2">
      <c r="B237" s="284"/>
      <c r="C237" s="284"/>
      <c r="D237" s="284"/>
      <c r="G237" s="284"/>
      <c r="H237" s="284"/>
    </row>
    <row r="238" spans="2:8" x14ac:dyDescent="0.2">
      <c r="B238" s="284"/>
      <c r="C238" s="284"/>
      <c r="D238" s="284"/>
      <c r="G238" s="284"/>
      <c r="H238" s="284"/>
    </row>
    <row r="239" spans="2:8" x14ac:dyDescent="0.2">
      <c r="B239" s="284"/>
      <c r="C239" s="284"/>
      <c r="D239" s="284"/>
      <c r="G239" s="284"/>
      <c r="H239" s="284"/>
    </row>
    <row r="240" spans="2:8" x14ac:dyDescent="0.2">
      <c r="B240" s="284"/>
      <c r="C240" s="284"/>
      <c r="D240" s="284"/>
      <c r="G240" s="284"/>
      <c r="H240" s="284"/>
    </row>
    <row r="241" spans="2:8" x14ac:dyDescent="0.2">
      <c r="B241" s="284"/>
      <c r="C241" s="284"/>
      <c r="D241" s="284"/>
      <c r="G241" s="284"/>
      <c r="H241" s="284"/>
    </row>
    <row r="242" spans="2:8" x14ac:dyDescent="0.2">
      <c r="B242" s="284"/>
      <c r="C242" s="284"/>
      <c r="D242" s="284"/>
      <c r="G242" s="284"/>
      <c r="H242" s="284"/>
    </row>
    <row r="243" spans="2:8" x14ac:dyDescent="0.2">
      <c r="B243" s="284"/>
      <c r="C243" s="284"/>
      <c r="D243" s="284"/>
      <c r="G243" s="284"/>
      <c r="H243" s="284"/>
    </row>
    <row r="244" spans="2:8" x14ac:dyDescent="0.2">
      <c r="B244" s="284"/>
      <c r="C244" s="284"/>
      <c r="D244" s="284"/>
      <c r="G244" s="284"/>
      <c r="H244" s="284"/>
    </row>
    <row r="245" spans="2:8" x14ac:dyDescent="0.2">
      <c r="B245" s="284"/>
      <c r="C245" s="284"/>
      <c r="D245" s="284"/>
      <c r="G245" s="284"/>
      <c r="H245" s="284"/>
    </row>
    <row r="246" spans="2:8" x14ac:dyDescent="0.2">
      <c r="B246" s="284"/>
      <c r="C246" s="284"/>
      <c r="D246" s="284"/>
      <c r="G246" s="284"/>
      <c r="H246" s="284"/>
    </row>
    <row r="247" spans="2:8" x14ac:dyDescent="0.2">
      <c r="B247" s="284"/>
      <c r="C247" s="284"/>
      <c r="D247" s="284"/>
      <c r="G247" s="284"/>
      <c r="H247" s="284"/>
    </row>
    <row r="248" spans="2:8" x14ac:dyDescent="0.2">
      <c r="B248" s="284"/>
      <c r="C248" s="284"/>
      <c r="D248" s="284"/>
      <c r="G248" s="284"/>
      <c r="H248" s="284"/>
    </row>
    <row r="249" spans="2:8" x14ac:dyDescent="0.2">
      <c r="B249" s="284"/>
      <c r="C249" s="284"/>
      <c r="D249" s="284"/>
      <c r="G249" s="284"/>
      <c r="H249" s="284"/>
    </row>
    <row r="250" spans="2:8" x14ac:dyDescent="0.2">
      <c r="B250" s="284"/>
      <c r="C250" s="284"/>
      <c r="D250" s="284"/>
      <c r="G250" s="284"/>
      <c r="H250" s="284"/>
    </row>
    <row r="251" spans="2:8" x14ac:dyDescent="0.2">
      <c r="B251" s="284"/>
      <c r="C251" s="284"/>
      <c r="D251" s="284"/>
      <c r="G251" s="284"/>
      <c r="H251" s="284"/>
    </row>
    <row r="252" spans="2:8" x14ac:dyDescent="0.2">
      <c r="B252" s="284"/>
      <c r="C252" s="284"/>
      <c r="D252" s="284"/>
      <c r="G252" s="284"/>
      <c r="H252" s="284"/>
    </row>
    <row r="253" spans="2:8" x14ac:dyDescent="0.2">
      <c r="B253" s="284"/>
      <c r="C253" s="284"/>
      <c r="D253" s="284"/>
      <c r="G253" s="284"/>
      <c r="H253" s="284"/>
    </row>
    <row r="254" spans="2:8" x14ac:dyDescent="0.2">
      <c r="B254" s="284"/>
      <c r="C254" s="284"/>
      <c r="D254" s="284"/>
      <c r="G254" s="284"/>
      <c r="H254" s="284"/>
    </row>
    <row r="255" spans="2:8" x14ac:dyDescent="0.2">
      <c r="B255" s="284"/>
      <c r="C255" s="284"/>
      <c r="D255" s="284"/>
      <c r="G255" s="284"/>
      <c r="H255" s="284"/>
    </row>
    <row r="256" spans="2:8" x14ac:dyDescent="0.2">
      <c r="B256" s="284"/>
      <c r="C256" s="284"/>
      <c r="D256" s="284"/>
      <c r="G256" s="284"/>
      <c r="H256" s="284"/>
    </row>
    <row r="257" spans="2:8" x14ac:dyDescent="0.2">
      <c r="B257" s="284"/>
      <c r="C257" s="284"/>
      <c r="D257" s="284"/>
      <c r="G257" s="284"/>
      <c r="H257" s="284"/>
    </row>
    <row r="258" spans="2:8" x14ac:dyDescent="0.2">
      <c r="B258" s="284"/>
      <c r="C258" s="284"/>
      <c r="D258" s="284"/>
      <c r="G258" s="284"/>
      <c r="H258" s="284"/>
    </row>
    <row r="259" spans="2:8" x14ac:dyDescent="0.2">
      <c r="B259" s="284"/>
      <c r="C259" s="284"/>
      <c r="D259" s="284"/>
      <c r="G259" s="284"/>
      <c r="H259" s="284"/>
    </row>
    <row r="260" spans="2:8" x14ac:dyDescent="0.2">
      <c r="B260" s="284"/>
      <c r="C260" s="284"/>
      <c r="D260" s="284"/>
      <c r="G260" s="284"/>
      <c r="H260" s="284"/>
    </row>
    <row r="261" spans="2:8" x14ac:dyDescent="0.2">
      <c r="B261" s="284"/>
      <c r="C261" s="284"/>
      <c r="D261" s="284"/>
      <c r="G261" s="284"/>
      <c r="H261" s="284"/>
    </row>
    <row r="262" spans="2:8" x14ac:dyDescent="0.2">
      <c r="B262" s="284"/>
      <c r="C262" s="284"/>
      <c r="D262" s="284"/>
      <c r="G262" s="284"/>
      <c r="H262" s="284"/>
    </row>
    <row r="263" spans="2:8" x14ac:dyDescent="0.2">
      <c r="B263" s="284"/>
      <c r="C263" s="284"/>
      <c r="D263" s="284"/>
      <c r="G263" s="284"/>
      <c r="H263" s="284"/>
    </row>
    <row r="264" spans="2:8" x14ac:dyDescent="0.2">
      <c r="B264" s="284"/>
      <c r="C264" s="284"/>
      <c r="D264" s="284"/>
      <c r="G264" s="284"/>
      <c r="H264" s="284"/>
    </row>
    <row r="265" spans="2:8" x14ac:dyDescent="0.2">
      <c r="B265" s="284"/>
      <c r="C265" s="284"/>
      <c r="D265" s="284"/>
      <c r="G265" s="284"/>
      <c r="H265" s="284"/>
    </row>
    <row r="266" spans="2:8" x14ac:dyDescent="0.2">
      <c r="B266" s="284"/>
      <c r="C266" s="284"/>
      <c r="D266" s="284"/>
      <c r="G266" s="284"/>
      <c r="H266" s="284"/>
    </row>
    <row r="267" spans="2:8" x14ac:dyDescent="0.2">
      <c r="B267" s="284"/>
      <c r="C267" s="284"/>
      <c r="D267" s="284"/>
      <c r="G267" s="284"/>
      <c r="H267" s="284"/>
    </row>
    <row r="268" spans="2:8" x14ac:dyDescent="0.2">
      <c r="B268" s="284"/>
      <c r="C268" s="284"/>
      <c r="D268" s="284"/>
      <c r="G268" s="284"/>
      <c r="H268" s="284"/>
    </row>
    <row r="269" spans="2:8" x14ac:dyDescent="0.2">
      <c r="B269" s="284"/>
      <c r="C269" s="284"/>
      <c r="D269" s="284"/>
      <c r="G269" s="284"/>
      <c r="H269" s="284"/>
    </row>
    <row r="270" spans="2:8" x14ac:dyDescent="0.2">
      <c r="B270" s="284"/>
      <c r="C270" s="284"/>
      <c r="D270" s="284"/>
      <c r="G270" s="284"/>
      <c r="H270" s="284"/>
    </row>
    <row r="271" spans="2:8" x14ac:dyDescent="0.2">
      <c r="B271" s="284"/>
      <c r="C271" s="284"/>
      <c r="D271" s="284"/>
      <c r="G271" s="284"/>
      <c r="H271" s="284"/>
    </row>
    <row r="272" spans="2:8" x14ac:dyDescent="0.2">
      <c r="B272" s="284"/>
      <c r="C272" s="284"/>
      <c r="D272" s="284"/>
      <c r="G272" s="284"/>
      <c r="H272" s="284"/>
    </row>
    <row r="273" spans="2:8" x14ac:dyDescent="0.2">
      <c r="B273" s="284"/>
      <c r="C273" s="284"/>
      <c r="D273" s="284"/>
      <c r="G273" s="284"/>
      <c r="H273" s="284"/>
    </row>
    <row r="274" spans="2:8" x14ac:dyDescent="0.2">
      <c r="B274" s="284"/>
      <c r="C274" s="284"/>
      <c r="D274" s="284"/>
      <c r="G274" s="284"/>
      <c r="H274" s="284"/>
    </row>
    <row r="275" spans="2:8" x14ac:dyDescent="0.2">
      <c r="B275" s="284"/>
      <c r="C275" s="284"/>
      <c r="D275" s="284"/>
      <c r="G275" s="284"/>
      <c r="H275" s="284"/>
    </row>
    <row r="276" spans="2:8" x14ac:dyDescent="0.2">
      <c r="B276" s="284"/>
      <c r="C276" s="284"/>
      <c r="D276" s="284"/>
      <c r="G276" s="284"/>
      <c r="H276" s="284"/>
    </row>
    <row r="277" spans="2:8" x14ac:dyDescent="0.2">
      <c r="B277" s="284"/>
      <c r="C277" s="284"/>
      <c r="D277" s="284"/>
      <c r="G277" s="284"/>
      <c r="H277" s="284"/>
    </row>
    <row r="278" spans="2:8" x14ac:dyDescent="0.2">
      <c r="B278" s="284"/>
      <c r="C278" s="284"/>
      <c r="D278" s="284"/>
      <c r="G278" s="284"/>
      <c r="H278" s="284"/>
    </row>
    <row r="279" spans="2:8" x14ac:dyDescent="0.2">
      <c r="B279" s="284"/>
      <c r="C279" s="284"/>
      <c r="D279" s="284"/>
      <c r="G279" s="284"/>
      <c r="H279" s="284"/>
    </row>
    <row r="280" spans="2:8" x14ac:dyDescent="0.2">
      <c r="B280" s="284"/>
      <c r="C280" s="284"/>
      <c r="D280" s="284"/>
      <c r="G280" s="284"/>
      <c r="H280" s="284"/>
    </row>
    <row r="281" spans="2:8" x14ac:dyDescent="0.2">
      <c r="B281" s="284"/>
      <c r="C281" s="284"/>
      <c r="D281" s="284"/>
      <c r="G281" s="284"/>
      <c r="H281" s="284"/>
    </row>
    <row r="282" spans="2:8" x14ac:dyDescent="0.2">
      <c r="B282" s="284"/>
      <c r="C282" s="284"/>
      <c r="D282" s="284"/>
      <c r="G282" s="284"/>
      <c r="H282" s="284"/>
    </row>
    <row r="283" spans="2:8" x14ac:dyDescent="0.2">
      <c r="B283" s="284"/>
      <c r="C283" s="284"/>
      <c r="D283" s="284"/>
      <c r="G283" s="284"/>
      <c r="H283" s="284"/>
    </row>
    <row r="284" spans="2:8" x14ac:dyDescent="0.2">
      <c r="B284" s="284"/>
      <c r="C284" s="284"/>
      <c r="D284" s="284"/>
      <c r="G284" s="284"/>
      <c r="H284" s="284"/>
    </row>
    <row r="285" spans="2:8" x14ac:dyDescent="0.2">
      <c r="B285" s="284"/>
      <c r="C285" s="284"/>
      <c r="D285" s="284"/>
      <c r="G285" s="284"/>
      <c r="H285" s="284"/>
    </row>
    <row r="286" spans="2:8" x14ac:dyDescent="0.2">
      <c r="B286" s="284"/>
      <c r="C286" s="284"/>
      <c r="D286" s="284"/>
      <c r="G286" s="284"/>
      <c r="H286" s="284"/>
    </row>
    <row r="287" spans="2:8" x14ac:dyDescent="0.2">
      <c r="B287" s="284"/>
      <c r="G287" s="284"/>
      <c r="H287" s="284"/>
    </row>
    <row r="288" spans="2:8" x14ac:dyDescent="0.2">
      <c r="B288" s="284"/>
      <c r="G288" s="284"/>
      <c r="H288" s="284"/>
    </row>
    <row r="289" spans="2:8" x14ac:dyDescent="0.2">
      <c r="B289" s="284"/>
      <c r="G289" s="284"/>
      <c r="H289" s="284"/>
    </row>
    <row r="290" spans="2:8" x14ac:dyDescent="0.2">
      <c r="B290" s="284"/>
      <c r="G290" s="284"/>
      <c r="H290" s="284"/>
    </row>
    <row r="291" spans="2:8" x14ac:dyDescent="0.2">
      <c r="B291" s="284"/>
      <c r="G291" s="284"/>
      <c r="H291" s="284"/>
    </row>
    <row r="292" spans="2:8" x14ac:dyDescent="0.2">
      <c r="B292" s="284"/>
      <c r="G292" s="284"/>
      <c r="H292" s="284"/>
    </row>
    <row r="293" spans="2:8" x14ac:dyDescent="0.2">
      <c r="B293" s="284"/>
      <c r="G293" s="284"/>
      <c r="H293" s="284"/>
    </row>
    <row r="294" spans="2:8" x14ac:dyDescent="0.2">
      <c r="B294" s="284"/>
      <c r="G294" s="284"/>
      <c r="H294" s="284"/>
    </row>
    <row r="295" spans="2:8" x14ac:dyDescent="0.2">
      <c r="B295" s="284"/>
      <c r="G295" s="284"/>
      <c r="H295" s="284"/>
    </row>
    <row r="296" spans="2:8" x14ac:dyDescent="0.2">
      <c r="B296" s="284"/>
      <c r="G296" s="284"/>
      <c r="H296" s="284"/>
    </row>
    <row r="297" spans="2:8" x14ac:dyDescent="0.2">
      <c r="B297" s="284"/>
      <c r="G297" s="284"/>
      <c r="H297" s="284"/>
    </row>
    <row r="298" spans="2:8" x14ac:dyDescent="0.2">
      <c r="B298" s="284"/>
      <c r="G298" s="284"/>
      <c r="H298" s="284"/>
    </row>
    <row r="299" spans="2:8" x14ac:dyDescent="0.2">
      <c r="B299" s="284"/>
      <c r="G299" s="284"/>
      <c r="H299" s="284"/>
    </row>
    <row r="300" spans="2:8" x14ac:dyDescent="0.2">
      <c r="B300" s="284"/>
      <c r="G300" s="284"/>
      <c r="H300" s="284"/>
    </row>
    <row r="301" spans="2:8" x14ac:dyDescent="0.2">
      <c r="B301" s="284"/>
      <c r="G301" s="284"/>
      <c r="H301" s="284"/>
    </row>
    <row r="302" spans="2:8" x14ac:dyDescent="0.2">
      <c r="B302" s="284"/>
      <c r="G302" s="284"/>
      <c r="H302" s="284"/>
    </row>
    <row r="303" spans="2:8" x14ac:dyDescent="0.2">
      <c r="B303" s="284"/>
      <c r="G303" s="284"/>
      <c r="H303" s="284"/>
    </row>
    <row r="304" spans="2:8" x14ac:dyDescent="0.2">
      <c r="B304" s="284"/>
      <c r="G304" s="284"/>
      <c r="H304" s="284"/>
    </row>
    <row r="305" spans="2:8" x14ac:dyDescent="0.2">
      <c r="B305" s="284"/>
      <c r="G305" s="284"/>
      <c r="H305" s="284"/>
    </row>
    <row r="306" spans="2:8" x14ac:dyDescent="0.2">
      <c r="B306" s="284"/>
      <c r="G306" s="284"/>
      <c r="H306" s="284"/>
    </row>
  </sheetData>
  <mergeCells count="4">
    <mergeCell ref="C47:E47"/>
    <mergeCell ref="C50:E50"/>
    <mergeCell ref="C60:E60"/>
    <mergeCell ref="C63:E63"/>
  </mergeCells>
  <conditionalFormatting sqref="F48">
    <cfRule type="cellIs" dxfId="1" priority="2" stopIfTrue="1" operator="greaterThan">
      <formula>0.4</formula>
    </cfRule>
  </conditionalFormatting>
  <conditionalFormatting sqref="F61">
    <cfRule type="cellIs" dxfId="0"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9"/>
  <sheetViews>
    <sheetView topLeftCell="A488" workbookViewId="0">
      <selection activeCell="O93" sqref="O93"/>
    </sheetView>
  </sheetViews>
  <sheetFormatPr defaultColWidth="8.85546875" defaultRowHeight="12.75" x14ac:dyDescent="0.2"/>
  <cols>
    <col min="1" max="2" width="8.85546875" style="277"/>
    <col min="3" max="3" width="15.42578125" style="277" customWidth="1"/>
    <col min="4" max="16384" width="8.85546875" style="277"/>
  </cols>
  <sheetData>
    <row r="1" spans="1:25" x14ac:dyDescent="0.2">
      <c r="A1" s="272" t="s">
        <v>480</v>
      </c>
      <c r="B1" s="272" t="s">
        <v>481</v>
      </c>
      <c r="C1" s="272" t="s">
        <v>28</v>
      </c>
      <c r="D1" s="272" t="s">
        <v>123</v>
      </c>
      <c r="E1" s="272" t="s">
        <v>482</v>
      </c>
      <c r="F1" s="272" t="s">
        <v>124</v>
      </c>
      <c r="G1" s="272" t="s">
        <v>483</v>
      </c>
      <c r="H1" s="272" t="s">
        <v>125</v>
      </c>
      <c r="I1" s="272" t="s">
        <v>484</v>
      </c>
      <c r="J1" s="272" t="s">
        <v>127</v>
      </c>
      <c r="K1" s="272" t="s">
        <v>485</v>
      </c>
      <c r="L1" s="272" t="s">
        <v>486</v>
      </c>
      <c r="M1" s="272" t="s">
        <v>487</v>
      </c>
      <c r="N1" s="272" t="s">
        <v>488</v>
      </c>
      <c r="O1" s="272" t="s">
        <v>489</v>
      </c>
      <c r="P1" s="272" t="s">
        <v>490</v>
      </c>
      <c r="Q1" s="272" t="s">
        <v>491</v>
      </c>
      <c r="R1" s="272" t="s">
        <v>492</v>
      </c>
      <c r="S1" s="272" t="s">
        <v>493</v>
      </c>
      <c r="T1" s="272" t="s">
        <v>494</v>
      </c>
      <c r="U1" s="272" t="s">
        <v>495</v>
      </c>
      <c r="V1" s="272" t="s">
        <v>496</v>
      </c>
      <c r="W1" s="272" t="s">
        <v>497</v>
      </c>
      <c r="X1" s="272" t="s">
        <v>498</v>
      </c>
      <c r="Y1" s="272" t="s">
        <v>499</v>
      </c>
    </row>
    <row r="2" spans="1:25" x14ac:dyDescent="0.2">
      <c r="A2" s="272" t="s">
        <v>500</v>
      </c>
      <c r="B2" s="272">
        <v>1</v>
      </c>
      <c r="C2" s="272" t="s">
        <v>501</v>
      </c>
      <c r="D2" s="272" t="s">
        <v>375</v>
      </c>
      <c r="E2" s="272" t="s">
        <v>502</v>
      </c>
      <c r="F2" s="272">
        <v>0.71399999999999997</v>
      </c>
      <c r="G2" s="272">
        <v>1</v>
      </c>
      <c r="H2" s="272">
        <v>3054</v>
      </c>
      <c r="I2" s="272">
        <v>-1.9E-2</v>
      </c>
      <c r="L2" s="272">
        <v>12.1531007</v>
      </c>
      <c r="M2" s="272">
        <v>60.290999999999997</v>
      </c>
      <c r="N2" s="272">
        <v>59.831000000000003</v>
      </c>
      <c r="O2" s="272" t="s">
        <v>503</v>
      </c>
      <c r="P2" s="272" t="s">
        <v>504</v>
      </c>
      <c r="Q2" s="272" t="s">
        <v>505</v>
      </c>
      <c r="W2" s="272">
        <v>0.36646499999999999</v>
      </c>
      <c r="Y2" s="272">
        <v>0.7284332</v>
      </c>
    </row>
    <row r="3" spans="1:25" x14ac:dyDescent="0.2">
      <c r="A3" s="272" t="s">
        <v>500</v>
      </c>
      <c r="B3" s="272">
        <v>1</v>
      </c>
      <c r="C3" s="272" t="s">
        <v>501</v>
      </c>
      <c r="D3" s="272" t="s">
        <v>375</v>
      </c>
      <c r="E3" s="272" t="s">
        <v>502</v>
      </c>
      <c r="F3" s="272">
        <v>0.71399999999999997</v>
      </c>
      <c r="G3" s="272">
        <v>2</v>
      </c>
      <c r="H3" s="272">
        <v>3050</v>
      </c>
      <c r="I3" s="272">
        <v>0</v>
      </c>
      <c r="L3" s="272">
        <v>12.1328163</v>
      </c>
      <c r="M3" s="272">
        <v>60.19</v>
      </c>
      <c r="N3" s="272">
        <v>59.731000000000002</v>
      </c>
      <c r="O3" s="272" t="s">
        <v>506</v>
      </c>
      <c r="P3" s="272" t="s">
        <v>504</v>
      </c>
      <c r="Q3" s="272" t="s">
        <v>507</v>
      </c>
      <c r="W3" s="272">
        <v>0.36647200000000002</v>
      </c>
      <c r="Y3" s="272">
        <v>0.72844719999999996</v>
      </c>
    </row>
    <row r="4" spans="1:25" x14ac:dyDescent="0.2">
      <c r="A4" s="272" t="s">
        <v>500</v>
      </c>
      <c r="B4" s="272">
        <v>1</v>
      </c>
      <c r="C4" s="272" t="s">
        <v>501</v>
      </c>
      <c r="D4" s="272" t="s">
        <v>375</v>
      </c>
      <c r="E4" s="272" t="s">
        <v>502</v>
      </c>
      <c r="F4" s="272">
        <v>0.71399999999999997</v>
      </c>
      <c r="G4" s="272">
        <v>3</v>
      </c>
      <c r="H4" s="272">
        <v>2139</v>
      </c>
      <c r="I4" s="272">
        <v>-4.1559999999999997</v>
      </c>
      <c r="L4" s="272">
        <v>10.2236283</v>
      </c>
      <c r="M4" s="272">
        <v>50.719000000000001</v>
      </c>
      <c r="N4" s="272">
        <v>50.332000000000001</v>
      </c>
      <c r="O4" s="272" t="s">
        <v>508</v>
      </c>
      <c r="P4" s="272" t="s">
        <v>504</v>
      </c>
      <c r="Q4" s="272" t="s">
        <v>509</v>
      </c>
      <c r="W4" s="272">
        <v>0.364954</v>
      </c>
      <c r="Y4" s="272">
        <v>0.72541949999999999</v>
      </c>
    </row>
    <row r="5" spans="1:25" x14ac:dyDescent="0.2">
      <c r="A5" s="272" t="s">
        <v>500</v>
      </c>
      <c r="B5" s="272">
        <v>1</v>
      </c>
      <c r="C5" s="272" t="s">
        <v>501</v>
      </c>
      <c r="D5" s="272" t="s">
        <v>375</v>
      </c>
      <c r="E5" s="272" t="s">
        <v>502</v>
      </c>
      <c r="F5" s="272">
        <v>0.71399999999999997</v>
      </c>
      <c r="G5" s="272">
        <v>4</v>
      </c>
      <c r="J5" s="272">
        <v>1661</v>
      </c>
      <c r="K5" s="272">
        <v>-14.172000000000001</v>
      </c>
      <c r="L5" s="272">
        <v>46.2615458</v>
      </c>
      <c r="M5" s="272">
        <v>42.860999999999997</v>
      </c>
      <c r="R5" s="272">
        <v>42.192999999999998</v>
      </c>
      <c r="S5" s="272" t="s">
        <v>510</v>
      </c>
      <c r="T5" s="272" t="s">
        <v>511</v>
      </c>
      <c r="U5" s="272" t="s">
        <v>512</v>
      </c>
      <c r="V5" s="272">
        <v>1.09016</v>
      </c>
      <c r="X5" s="272">
        <v>1.1611187999999999</v>
      </c>
    </row>
    <row r="6" spans="1:25" x14ac:dyDescent="0.2">
      <c r="A6" s="272" t="s">
        <v>500</v>
      </c>
      <c r="B6" s="272">
        <v>1</v>
      </c>
      <c r="C6" s="272" t="s">
        <v>501</v>
      </c>
      <c r="D6" s="272" t="s">
        <v>375</v>
      </c>
      <c r="E6" s="272" t="s">
        <v>502</v>
      </c>
      <c r="F6" s="272">
        <v>0.71399999999999997</v>
      </c>
      <c r="G6" s="272">
        <v>5</v>
      </c>
      <c r="J6" s="272">
        <v>3398</v>
      </c>
      <c r="K6" s="272">
        <v>0</v>
      </c>
      <c r="L6" s="272">
        <v>72.589902699999996</v>
      </c>
      <c r="M6" s="272">
        <v>67.254000000000005</v>
      </c>
      <c r="R6" s="272">
        <v>66.195999999999998</v>
      </c>
      <c r="S6" s="272" t="s">
        <v>513</v>
      </c>
      <c r="T6" s="272" t="s">
        <v>514</v>
      </c>
      <c r="U6" s="272" t="s">
        <v>515</v>
      </c>
      <c r="V6" s="272">
        <v>1.1056589999999999</v>
      </c>
      <c r="X6" s="272">
        <v>1.1766075</v>
      </c>
    </row>
    <row r="7" spans="1:25" x14ac:dyDescent="0.2">
      <c r="A7" s="272" t="s">
        <v>516</v>
      </c>
      <c r="B7" s="272">
        <v>2</v>
      </c>
      <c r="C7" s="272" t="s">
        <v>517</v>
      </c>
      <c r="D7" s="272" t="s">
        <v>375</v>
      </c>
      <c r="E7" s="272" t="s">
        <v>518</v>
      </c>
      <c r="F7" s="272">
        <v>0.79</v>
      </c>
      <c r="G7" s="272">
        <v>1</v>
      </c>
      <c r="H7" s="272">
        <v>3046</v>
      </c>
      <c r="I7" s="272">
        <v>-1.7000000000000001E-2</v>
      </c>
      <c r="M7" s="272">
        <v>60.118000000000002</v>
      </c>
      <c r="N7" s="272">
        <v>59.66</v>
      </c>
      <c r="O7" s="272" t="s">
        <v>519</v>
      </c>
      <c r="P7" s="272" t="s">
        <v>520</v>
      </c>
      <c r="Q7" s="272" t="s">
        <v>509</v>
      </c>
      <c r="W7" s="272">
        <v>0.36646600000000001</v>
      </c>
      <c r="Y7" s="272">
        <v>0.72847720000000005</v>
      </c>
    </row>
    <row r="8" spans="1:25" x14ac:dyDescent="0.2">
      <c r="A8" s="272" t="s">
        <v>516</v>
      </c>
      <c r="B8" s="272">
        <v>2</v>
      </c>
      <c r="C8" s="272" t="s">
        <v>517</v>
      </c>
      <c r="D8" s="272" t="s">
        <v>375</v>
      </c>
      <c r="E8" s="272" t="s">
        <v>518</v>
      </c>
      <c r="F8" s="272">
        <v>0.79</v>
      </c>
      <c r="G8" s="272">
        <v>2</v>
      </c>
      <c r="H8" s="272">
        <v>3039</v>
      </c>
      <c r="I8" s="272">
        <v>0</v>
      </c>
      <c r="M8" s="272">
        <v>60.01</v>
      </c>
      <c r="N8" s="272">
        <v>59.552999999999997</v>
      </c>
      <c r="O8" s="272" t="s">
        <v>521</v>
      </c>
      <c r="P8" s="272" t="s">
        <v>522</v>
      </c>
      <c r="Q8" s="272" t="s">
        <v>523</v>
      </c>
      <c r="W8" s="272">
        <v>0.36647200000000002</v>
      </c>
      <c r="Y8" s="272">
        <v>0.72848959999999996</v>
      </c>
    </row>
    <row r="9" spans="1:25" x14ac:dyDescent="0.2">
      <c r="A9" s="272" t="s">
        <v>516</v>
      </c>
      <c r="B9" s="272">
        <v>2</v>
      </c>
      <c r="C9" s="272" t="s">
        <v>517</v>
      </c>
      <c r="D9" s="272" t="s">
        <v>375</v>
      </c>
      <c r="E9" s="272" t="s">
        <v>518</v>
      </c>
      <c r="F9" s="272">
        <v>0.79</v>
      </c>
      <c r="G9" s="272">
        <v>3</v>
      </c>
      <c r="H9" s="272">
        <v>2385</v>
      </c>
      <c r="I9" s="272">
        <v>-4.1719999999999997</v>
      </c>
      <c r="L9" s="272">
        <v>9.52</v>
      </c>
      <c r="M9" s="272">
        <v>55.951000000000001</v>
      </c>
      <c r="N9" s="272">
        <v>55.524000000000001</v>
      </c>
      <c r="O9" s="272" t="s">
        <v>521</v>
      </c>
      <c r="P9" s="272" t="s">
        <v>524</v>
      </c>
      <c r="Q9" s="272" t="s">
        <v>525</v>
      </c>
      <c r="W9" s="272">
        <v>0.36494900000000002</v>
      </c>
      <c r="Y9" s="272">
        <v>0.7254505</v>
      </c>
    </row>
    <row r="10" spans="1:25" x14ac:dyDescent="0.2">
      <c r="A10" s="272" t="s">
        <v>516</v>
      </c>
      <c r="B10" s="272">
        <v>2</v>
      </c>
      <c r="C10" s="272" t="s">
        <v>517</v>
      </c>
      <c r="D10" s="272" t="s">
        <v>375</v>
      </c>
      <c r="E10" s="272" t="s">
        <v>518</v>
      </c>
      <c r="F10" s="272">
        <v>0.79</v>
      </c>
      <c r="G10" s="272">
        <v>4</v>
      </c>
      <c r="J10" s="272">
        <v>1843</v>
      </c>
      <c r="K10" s="272">
        <v>-14.071999999999999</v>
      </c>
      <c r="L10" s="272">
        <v>40.81</v>
      </c>
      <c r="M10" s="272">
        <v>47.158000000000001</v>
      </c>
      <c r="R10" s="272">
        <v>46.423000000000002</v>
      </c>
      <c r="S10" s="272" t="s">
        <v>526</v>
      </c>
      <c r="T10" s="272" t="s">
        <v>527</v>
      </c>
      <c r="U10" s="272" t="s">
        <v>528</v>
      </c>
      <c r="V10" s="272">
        <v>1.0902689999999999</v>
      </c>
      <c r="X10" s="272">
        <v>1.1612038</v>
      </c>
    </row>
    <row r="11" spans="1:25" x14ac:dyDescent="0.2">
      <c r="A11" s="272" t="s">
        <v>516</v>
      </c>
      <c r="B11" s="272">
        <v>2</v>
      </c>
      <c r="C11" s="272" t="s">
        <v>517</v>
      </c>
      <c r="D11" s="272" t="s">
        <v>375</v>
      </c>
      <c r="E11" s="272" t="s">
        <v>518</v>
      </c>
      <c r="F11" s="272">
        <v>0.79</v>
      </c>
      <c r="G11" s="272">
        <v>5</v>
      </c>
      <c r="J11" s="272">
        <v>3380</v>
      </c>
      <c r="K11" s="272">
        <v>0</v>
      </c>
      <c r="M11" s="272">
        <v>66.91</v>
      </c>
      <c r="R11" s="272">
        <v>65.858000000000004</v>
      </c>
      <c r="S11" s="272" t="s">
        <v>529</v>
      </c>
      <c r="T11" s="272" t="s">
        <v>530</v>
      </c>
      <c r="U11" s="272" t="s">
        <v>531</v>
      </c>
      <c r="V11" s="272">
        <v>1.1056589999999999</v>
      </c>
      <c r="X11" s="272">
        <v>1.1765814999999999</v>
      </c>
    </row>
    <row r="12" spans="1:25" x14ac:dyDescent="0.2">
      <c r="A12" s="272" t="s">
        <v>532</v>
      </c>
      <c r="B12" s="272">
        <v>3</v>
      </c>
      <c r="C12" s="272" t="s">
        <v>533</v>
      </c>
      <c r="D12" s="272" t="s">
        <v>375</v>
      </c>
      <c r="E12" s="272" t="s">
        <v>534</v>
      </c>
      <c r="F12" s="272">
        <v>0.40200000000000002</v>
      </c>
      <c r="G12" s="272">
        <v>1</v>
      </c>
      <c r="H12" s="272">
        <v>3020</v>
      </c>
      <c r="I12" s="272">
        <v>3.0000000000000001E-3</v>
      </c>
      <c r="L12" s="272">
        <v>19.923632399999999</v>
      </c>
      <c r="M12" s="272">
        <v>59.585000000000001</v>
      </c>
      <c r="N12" s="272">
        <v>59.131999999999998</v>
      </c>
      <c r="O12" s="272" t="s">
        <v>535</v>
      </c>
      <c r="P12" s="272" t="s">
        <v>536</v>
      </c>
      <c r="Q12" s="272" t="s">
        <v>537</v>
      </c>
      <c r="W12" s="272">
        <v>0.36647299999999999</v>
      </c>
      <c r="Y12" s="272">
        <v>0.72857629999999995</v>
      </c>
    </row>
    <row r="13" spans="1:25" x14ac:dyDescent="0.2">
      <c r="A13" s="272" t="s">
        <v>532</v>
      </c>
      <c r="B13" s="272">
        <v>3</v>
      </c>
      <c r="C13" s="272" t="s">
        <v>533</v>
      </c>
      <c r="D13" s="272" t="s">
        <v>375</v>
      </c>
      <c r="E13" s="272" t="s">
        <v>534</v>
      </c>
      <c r="F13" s="272">
        <v>0.40200000000000002</v>
      </c>
      <c r="G13" s="272">
        <v>2</v>
      </c>
      <c r="H13" s="272">
        <v>3024</v>
      </c>
      <c r="I13" s="272">
        <v>0</v>
      </c>
      <c r="L13" s="272">
        <v>19.936970500000001</v>
      </c>
      <c r="M13" s="272">
        <v>59.625</v>
      </c>
      <c r="N13" s="272">
        <v>59.170999999999999</v>
      </c>
      <c r="O13" s="272" t="s">
        <v>538</v>
      </c>
      <c r="P13" s="272" t="s">
        <v>539</v>
      </c>
      <c r="Q13" s="272" t="s">
        <v>540</v>
      </c>
      <c r="W13" s="272">
        <v>0.36647200000000002</v>
      </c>
      <c r="Y13" s="272">
        <v>0.72857430000000001</v>
      </c>
    </row>
    <row r="14" spans="1:25" x14ac:dyDescent="0.2">
      <c r="A14" s="272" t="s">
        <v>532</v>
      </c>
      <c r="B14" s="272">
        <v>3</v>
      </c>
      <c r="C14" s="272" t="s">
        <v>533</v>
      </c>
      <c r="D14" s="272" t="s">
        <v>375</v>
      </c>
      <c r="E14" s="272" t="s">
        <v>534</v>
      </c>
      <c r="F14" s="272">
        <v>0.40200000000000002</v>
      </c>
      <c r="G14" s="272">
        <v>3</v>
      </c>
      <c r="H14" s="272">
        <v>1185</v>
      </c>
      <c r="I14" s="272">
        <v>-4.2320000000000002</v>
      </c>
      <c r="L14" s="272">
        <v>9.4110087999999994</v>
      </c>
      <c r="M14" s="272">
        <v>28.145</v>
      </c>
      <c r="N14" s="272">
        <v>27.931999999999999</v>
      </c>
      <c r="O14" s="272" t="s">
        <v>538</v>
      </c>
      <c r="P14" s="272" t="s">
        <v>541</v>
      </c>
      <c r="Q14" s="272" t="s">
        <v>542</v>
      </c>
      <c r="W14" s="272">
        <v>0.364927</v>
      </c>
      <c r="Y14" s="272">
        <v>0.725491</v>
      </c>
    </row>
    <row r="15" spans="1:25" x14ac:dyDescent="0.2">
      <c r="A15" s="272" t="s">
        <v>532</v>
      </c>
      <c r="B15" s="272">
        <v>3</v>
      </c>
      <c r="C15" s="272" t="s">
        <v>533</v>
      </c>
      <c r="D15" s="272" t="s">
        <v>375</v>
      </c>
      <c r="E15" s="272" t="s">
        <v>534</v>
      </c>
      <c r="F15" s="272">
        <v>0.40200000000000002</v>
      </c>
      <c r="G15" s="272">
        <v>4</v>
      </c>
      <c r="J15" s="272">
        <v>930</v>
      </c>
      <c r="K15" s="272">
        <v>-13.904</v>
      </c>
      <c r="L15" s="272">
        <v>39.986966500000001</v>
      </c>
      <c r="M15" s="272">
        <v>23.513000000000002</v>
      </c>
      <c r="R15" s="272">
        <v>23.146000000000001</v>
      </c>
      <c r="S15" s="272" t="s">
        <v>543</v>
      </c>
      <c r="T15" s="272" t="s">
        <v>544</v>
      </c>
      <c r="U15" s="272" t="s">
        <v>545</v>
      </c>
      <c r="V15" s="272">
        <v>1.0904529999999999</v>
      </c>
      <c r="X15" s="272">
        <v>1.161519</v>
      </c>
    </row>
    <row r="16" spans="1:25" x14ac:dyDescent="0.2">
      <c r="A16" s="272" t="s">
        <v>532</v>
      </c>
      <c r="B16" s="272">
        <v>3</v>
      </c>
      <c r="C16" s="272" t="s">
        <v>533</v>
      </c>
      <c r="D16" s="272" t="s">
        <v>375</v>
      </c>
      <c r="E16" s="272" t="s">
        <v>534</v>
      </c>
      <c r="F16" s="272">
        <v>0.40200000000000002</v>
      </c>
      <c r="G16" s="272">
        <v>5</v>
      </c>
      <c r="J16" s="272">
        <v>3364</v>
      </c>
      <c r="K16" s="272">
        <v>0</v>
      </c>
      <c r="L16" s="272">
        <v>113.22954609999999</v>
      </c>
      <c r="M16" s="272">
        <v>66.58</v>
      </c>
      <c r="R16" s="272">
        <v>65.533000000000001</v>
      </c>
      <c r="S16" s="272" t="s">
        <v>546</v>
      </c>
      <c r="T16" s="272" t="s">
        <v>547</v>
      </c>
      <c r="U16" s="272" t="s">
        <v>548</v>
      </c>
      <c r="V16" s="272">
        <v>1.1056589999999999</v>
      </c>
      <c r="X16" s="272">
        <v>1.1766719000000001</v>
      </c>
    </row>
    <row r="17" spans="1:25" x14ac:dyDescent="0.2">
      <c r="A17" s="272" t="s">
        <v>373</v>
      </c>
      <c r="B17" s="272">
        <v>4</v>
      </c>
      <c r="C17" s="272" t="s">
        <v>374</v>
      </c>
      <c r="D17" s="272" t="s">
        <v>375</v>
      </c>
      <c r="E17" s="272" t="s">
        <v>549</v>
      </c>
      <c r="F17" s="272">
        <v>0.76400000000000001</v>
      </c>
      <c r="G17" s="272">
        <v>1</v>
      </c>
      <c r="H17" s="272">
        <v>3019</v>
      </c>
      <c r="I17" s="272">
        <v>5.8000000000000003E-2</v>
      </c>
      <c r="L17" s="272">
        <v>10.4784086</v>
      </c>
      <c r="M17" s="272">
        <v>59.557000000000002</v>
      </c>
      <c r="N17" s="272">
        <v>59.103999999999999</v>
      </c>
      <c r="O17" s="272" t="s">
        <v>550</v>
      </c>
      <c r="P17" s="272" t="s">
        <v>551</v>
      </c>
      <c r="Q17" s="272" t="s">
        <v>552</v>
      </c>
      <c r="W17" s="272">
        <v>0.36649300000000001</v>
      </c>
      <c r="Y17" s="272">
        <v>0.72860190000000002</v>
      </c>
    </row>
    <row r="18" spans="1:25" x14ac:dyDescent="0.2">
      <c r="A18" s="272" t="s">
        <v>373</v>
      </c>
      <c r="B18" s="272">
        <v>4</v>
      </c>
      <c r="C18" s="272" t="s">
        <v>374</v>
      </c>
      <c r="D18" s="272" t="s">
        <v>375</v>
      </c>
      <c r="E18" s="272" t="s">
        <v>549</v>
      </c>
      <c r="F18" s="272">
        <v>0.76400000000000001</v>
      </c>
      <c r="G18" s="272">
        <v>2</v>
      </c>
      <c r="H18" s="272">
        <v>3019</v>
      </c>
      <c r="I18" s="272">
        <v>0</v>
      </c>
      <c r="L18" s="272">
        <v>10.4822647</v>
      </c>
      <c r="M18" s="272">
        <v>59.579000000000001</v>
      </c>
      <c r="N18" s="272">
        <v>59.125999999999998</v>
      </c>
      <c r="O18" s="272" t="s">
        <v>550</v>
      </c>
      <c r="P18" s="272" t="s">
        <v>553</v>
      </c>
      <c r="Q18" s="272" t="s">
        <v>554</v>
      </c>
      <c r="W18" s="272">
        <v>0.36647200000000002</v>
      </c>
      <c r="Y18" s="272">
        <v>0.72855959999999997</v>
      </c>
    </row>
    <row r="19" spans="1:25" x14ac:dyDescent="0.2">
      <c r="A19" s="272" t="s">
        <v>373</v>
      </c>
      <c r="B19" s="272">
        <v>4</v>
      </c>
      <c r="C19" s="272" t="s">
        <v>374</v>
      </c>
      <c r="D19" s="272" t="s">
        <v>375</v>
      </c>
      <c r="E19" s="272" t="s">
        <v>549</v>
      </c>
      <c r="F19" s="272">
        <v>0.76400000000000001</v>
      </c>
      <c r="G19" s="272">
        <v>3</v>
      </c>
      <c r="H19" s="272">
        <v>2302</v>
      </c>
      <c r="I19" s="272">
        <v>-4.12</v>
      </c>
      <c r="L19" s="272">
        <v>9.4961500000000001</v>
      </c>
      <c r="M19" s="272">
        <v>53.973999999999997</v>
      </c>
      <c r="N19" s="272">
        <v>53.563000000000002</v>
      </c>
      <c r="O19" s="272" t="s">
        <v>550</v>
      </c>
      <c r="P19" s="272" t="s">
        <v>553</v>
      </c>
      <c r="Q19" s="272" t="s">
        <v>555</v>
      </c>
      <c r="W19" s="272">
        <v>0.36496800000000001</v>
      </c>
      <c r="Y19" s="272">
        <v>0.72555789999999998</v>
      </c>
    </row>
    <row r="20" spans="1:25" x14ac:dyDescent="0.2">
      <c r="A20" s="272" t="s">
        <v>373</v>
      </c>
      <c r="B20" s="272">
        <v>4</v>
      </c>
      <c r="C20" s="272" t="s">
        <v>374</v>
      </c>
      <c r="D20" s="272" t="s">
        <v>375</v>
      </c>
      <c r="E20" s="272" t="s">
        <v>549</v>
      </c>
      <c r="F20" s="272">
        <v>0.76400000000000001</v>
      </c>
      <c r="G20" s="272">
        <v>4</v>
      </c>
      <c r="J20" s="272">
        <v>1786</v>
      </c>
      <c r="K20" s="272">
        <v>-14.122</v>
      </c>
      <c r="L20" s="272">
        <v>40.703049200000002</v>
      </c>
      <c r="M20" s="272">
        <v>45.485999999999997</v>
      </c>
      <c r="R20" s="272">
        <v>44.777000000000001</v>
      </c>
      <c r="S20" s="272" t="s">
        <v>556</v>
      </c>
      <c r="T20" s="272" t="s">
        <v>526</v>
      </c>
      <c r="U20" s="272" t="s">
        <v>557</v>
      </c>
      <c r="V20" s="272">
        <v>1.090214</v>
      </c>
      <c r="X20" s="272">
        <v>1.161251</v>
      </c>
    </row>
    <row r="21" spans="1:25" x14ac:dyDescent="0.2">
      <c r="A21" s="272" t="s">
        <v>373</v>
      </c>
      <c r="B21" s="272">
        <v>4</v>
      </c>
      <c r="C21" s="272" t="s">
        <v>374</v>
      </c>
      <c r="D21" s="272" t="s">
        <v>375</v>
      </c>
      <c r="E21" s="272" t="s">
        <v>549</v>
      </c>
      <c r="F21" s="272">
        <v>0.76400000000000001</v>
      </c>
      <c r="G21" s="272">
        <v>5</v>
      </c>
      <c r="J21" s="272">
        <v>3364</v>
      </c>
      <c r="K21" s="272">
        <v>0</v>
      </c>
      <c r="L21" s="272">
        <v>59.601708700000003</v>
      </c>
      <c r="M21" s="272">
        <v>66.605999999999995</v>
      </c>
      <c r="R21" s="272">
        <v>65.558000000000007</v>
      </c>
      <c r="S21" s="272" t="s">
        <v>558</v>
      </c>
      <c r="T21" s="272" t="s">
        <v>559</v>
      </c>
      <c r="U21" s="272" t="s">
        <v>560</v>
      </c>
      <c r="V21" s="272">
        <v>1.1056589999999999</v>
      </c>
      <c r="X21" s="272">
        <v>1.1766359</v>
      </c>
    </row>
    <row r="22" spans="1:25" x14ac:dyDescent="0.2">
      <c r="A22" s="272" t="s">
        <v>376</v>
      </c>
      <c r="B22" s="272">
        <v>5</v>
      </c>
      <c r="C22" s="272" t="s">
        <v>377</v>
      </c>
      <c r="D22" s="272" t="s">
        <v>375</v>
      </c>
      <c r="E22" s="272" t="s">
        <v>561</v>
      </c>
      <c r="F22" s="272">
        <v>1.0269999999999999</v>
      </c>
      <c r="G22" s="272">
        <v>1</v>
      </c>
      <c r="H22" s="272">
        <v>3028</v>
      </c>
      <c r="I22" s="272">
        <v>3.4000000000000002E-2</v>
      </c>
      <c r="L22" s="272">
        <v>7.8218724000000002</v>
      </c>
      <c r="M22" s="272">
        <v>59.762</v>
      </c>
      <c r="N22" s="272">
        <v>59.307000000000002</v>
      </c>
      <c r="O22" s="272" t="s">
        <v>562</v>
      </c>
      <c r="P22" s="272" t="s">
        <v>563</v>
      </c>
      <c r="Q22" s="272" t="s">
        <v>564</v>
      </c>
      <c r="W22" s="272">
        <v>0.36648500000000001</v>
      </c>
      <c r="Y22" s="272">
        <v>0.72866779999999998</v>
      </c>
    </row>
    <row r="23" spans="1:25" x14ac:dyDescent="0.2">
      <c r="A23" s="272" t="s">
        <v>376</v>
      </c>
      <c r="B23" s="272">
        <v>5</v>
      </c>
      <c r="C23" s="272" t="s">
        <v>377</v>
      </c>
      <c r="D23" s="272" t="s">
        <v>375</v>
      </c>
      <c r="E23" s="272" t="s">
        <v>561</v>
      </c>
      <c r="F23" s="272">
        <v>1.0269999999999999</v>
      </c>
      <c r="G23" s="272">
        <v>2</v>
      </c>
      <c r="H23" s="272">
        <v>3027</v>
      </c>
      <c r="I23" s="272">
        <v>0</v>
      </c>
      <c r="L23" s="272">
        <v>7.8203348999999998</v>
      </c>
      <c r="M23" s="272">
        <v>59.75</v>
      </c>
      <c r="N23" s="272">
        <v>59.295999999999999</v>
      </c>
      <c r="O23" s="272" t="s">
        <v>565</v>
      </c>
      <c r="P23" s="272" t="s">
        <v>566</v>
      </c>
      <c r="Q23" s="272" t="s">
        <v>567</v>
      </c>
      <c r="W23" s="272">
        <v>0.36647200000000002</v>
      </c>
      <c r="Y23" s="272">
        <v>0.72864269999999998</v>
      </c>
    </row>
    <row r="24" spans="1:25" x14ac:dyDescent="0.2">
      <c r="A24" s="272" t="s">
        <v>376</v>
      </c>
      <c r="B24" s="272">
        <v>5</v>
      </c>
      <c r="C24" s="272" t="s">
        <v>377</v>
      </c>
      <c r="D24" s="272" t="s">
        <v>375</v>
      </c>
      <c r="E24" s="272" t="s">
        <v>561</v>
      </c>
      <c r="F24" s="272">
        <v>1.0269999999999999</v>
      </c>
      <c r="G24" s="272">
        <v>3</v>
      </c>
      <c r="H24" s="272">
        <v>3138</v>
      </c>
      <c r="I24" s="272">
        <v>-4.1059999999999999</v>
      </c>
      <c r="L24" s="272">
        <v>9.5206114999999993</v>
      </c>
      <c r="M24" s="272">
        <v>72.741</v>
      </c>
      <c r="N24" s="272">
        <v>72.186000000000007</v>
      </c>
      <c r="O24" s="272" t="s">
        <v>565</v>
      </c>
      <c r="P24" s="272" t="s">
        <v>568</v>
      </c>
      <c r="Q24" s="272" t="s">
        <v>569</v>
      </c>
      <c r="W24" s="272">
        <v>0.36497299999999999</v>
      </c>
      <c r="Y24" s="272">
        <v>0.72565100000000005</v>
      </c>
    </row>
    <row r="25" spans="1:25" x14ac:dyDescent="0.2">
      <c r="A25" s="272" t="s">
        <v>376</v>
      </c>
      <c r="B25" s="272">
        <v>5</v>
      </c>
      <c r="C25" s="272" t="s">
        <v>377</v>
      </c>
      <c r="D25" s="272" t="s">
        <v>375</v>
      </c>
      <c r="E25" s="272" t="s">
        <v>561</v>
      </c>
      <c r="F25" s="272">
        <v>1.0269999999999999</v>
      </c>
      <c r="G25" s="272">
        <v>4</v>
      </c>
      <c r="J25" s="272">
        <v>2390</v>
      </c>
      <c r="K25" s="272">
        <v>-14.182</v>
      </c>
      <c r="L25" s="272">
        <v>40.752160400000001</v>
      </c>
      <c r="M25" s="272">
        <v>61.218000000000004</v>
      </c>
      <c r="R25" s="272">
        <v>60.262999999999998</v>
      </c>
      <c r="S25" s="272" t="s">
        <v>556</v>
      </c>
      <c r="T25" s="272" t="s">
        <v>526</v>
      </c>
      <c r="U25" s="272" t="s">
        <v>570</v>
      </c>
      <c r="V25" s="272">
        <v>1.090149</v>
      </c>
      <c r="X25" s="272">
        <v>1.1611993</v>
      </c>
    </row>
    <row r="26" spans="1:25" x14ac:dyDescent="0.2">
      <c r="A26" s="272" t="s">
        <v>376</v>
      </c>
      <c r="B26" s="272">
        <v>5</v>
      </c>
      <c r="C26" s="272" t="s">
        <v>377</v>
      </c>
      <c r="D26" s="272" t="s">
        <v>375</v>
      </c>
      <c r="E26" s="272" t="s">
        <v>561</v>
      </c>
      <c r="F26" s="272">
        <v>1.0269999999999999</v>
      </c>
      <c r="G26" s="272">
        <v>5</v>
      </c>
      <c r="J26" s="272">
        <v>3368</v>
      </c>
      <c r="K26" s="272">
        <v>0</v>
      </c>
      <c r="L26" s="272">
        <v>44.380666499999997</v>
      </c>
      <c r="M26" s="272">
        <v>66.668999999999997</v>
      </c>
      <c r="R26" s="272">
        <v>65.62</v>
      </c>
      <c r="S26" s="272" t="s">
        <v>571</v>
      </c>
      <c r="T26" s="272" t="s">
        <v>572</v>
      </c>
      <c r="U26" s="272" t="s">
        <v>573</v>
      </c>
      <c r="V26" s="272">
        <v>1.1056589999999999</v>
      </c>
      <c r="X26" s="272">
        <v>1.1765885</v>
      </c>
    </row>
    <row r="27" spans="1:25" x14ac:dyDescent="0.2">
      <c r="A27" s="272" t="s">
        <v>390</v>
      </c>
      <c r="B27" s="272">
        <v>6</v>
      </c>
      <c r="C27" s="272" t="s">
        <v>391</v>
      </c>
      <c r="D27" s="272" t="s">
        <v>392</v>
      </c>
      <c r="E27" s="272" t="s">
        <v>574</v>
      </c>
      <c r="F27" s="272">
        <v>0.75549999999999995</v>
      </c>
      <c r="G27" s="272">
        <v>1</v>
      </c>
      <c r="H27" s="272">
        <v>3033</v>
      </c>
      <c r="I27" s="272">
        <v>1.2E-2</v>
      </c>
      <c r="L27" s="272">
        <v>10.6475747</v>
      </c>
      <c r="M27" s="272">
        <v>59.844999999999999</v>
      </c>
      <c r="N27" s="272">
        <v>59.39</v>
      </c>
      <c r="O27" s="272" t="s">
        <v>565</v>
      </c>
      <c r="P27" s="272" t="s">
        <v>566</v>
      </c>
      <c r="Q27" s="272" t="s">
        <v>575</v>
      </c>
      <c r="W27" s="272">
        <v>0.36647600000000002</v>
      </c>
      <c r="Y27" s="272">
        <v>0.72868379999999999</v>
      </c>
    </row>
    <row r="28" spans="1:25" x14ac:dyDescent="0.2">
      <c r="A28" s="272" t="s">
        <v>390</v>
      </c>
      <c r="B28" s="272">
        <v>6</v>
      </c>
      <c r="C28" s="272" t="s">
        <v>391</v>
      </c>
      <c r="D28" s="272" t="s">
        <v>392</v>
      </c>
      <c r="E28" s="272" t="s">
        <v>574</v>
      </c>
      <c r="F28" s="272">
        <v>0.75549999999999995</v>
      </c>
      <c r="G28" s="272">
        <v>2</v>
      </c>
      <c r="H28" s="272">
        <v>3029</v>
      </c>
      <c r="I28" s="272">
        <v>0</v>
      </c>
      <c r="L28" s="272">
        <v>10.6294168</v>
      </c>
      <c r="M28" s="272">
        <v>59.743000000000002</v>
      </c>
      <c r="N28" s="272">
        <v>59.287999999999997</v>
      </c>
      <c r="O28" s="272" t="s">
        <v>576</v>
      </c>
      <c r="P28" s="272" t="s">
        <v>577</v>
      </c>
      <c r="Q28" s="272" t="s">
        <v>578</v>
      </c>
      <c r="W28" s="272">
        <v>0.36647200000000002</v>
      </c>
      <c r="Y28" s="272">
        <v>0.72867539999999997</v>
      </c>
    </row>
    <row r="29" spans="1:25" x14ac:dyDescent="0.2">
      <c r="A29" s="272" t="s">
        <v>390</v>
      </c>
      <c r="B29" s="272">
        <v>6</v>
      </c>
      <c r="C29" s="272" t="s">
        <v>391</v>
      </c>
      <c r="D29" s="272" t="s">
        <v>392</v>
      </c>
      <c r="E29" s="272" t="s">
        <v>574</v>
      </c>
      <c r="F29" s="272">
        <v>0.75549999999999995</v>
      </c>
      <c r="G29" s="272">
        <v>3</v>
      </c>
      <c r="H29" s="272">
        <v>2471</v>
      </c>
      <c r="I29" s="272">
        <v>28.253</v>
      </c>
      <c r="L29" s="272">
        <v>10.306041199999999</v>
      </c>
      <c r="M29" s="272">
        <v>57.924999999999997</v>
      </c>
      <c r="N29" s="272">
        <v>57.470999999999997</v>
      </c>
      <c r="O29" s="272" t="s">
        <v>576</v>
      </c>
      <c r="P29" s="272" t="s">
        <v>577</v>
      </c>
      <c r="Q29" s="272" t="s">
        <v>579</v>
      </c>
      <c r="W29" s="272">
        <v>0.37678699999999998</v>
      </c>
      <c r="Y29" s="272">
        <v>0.7492626</v>
      </c>
    </row>
    <row r="30" spans="1:25" x14ac:dyDescent="0.2">
      <c r="A30" s="272" t="s">
        <v>390</v>
      </c>
      <c r="B30" s="272">
        <v>6</v>
      </c>
      <c r="C30" s="272" t="s">
        <v>391</v>
      </c>
      <c r="D30" s="272" t="s">
        <v>392</v>
      </c>
      <c r="E30" s="272" t="s">
        <v>574</v>
      </c>
      <c r="F30" s="272">
        <v>0.75549999999999995</v>
      </c>
      <c r="G30" s="272">
        <v>4</v>
      </c>
      <c r="J30" s="272">
        <v>1908</v>
      </c>
      <c r="K30" s="272">
        <v>37.591000000000001</v>
      </c>
      <c r="L30" s="272">
        <v>44.045598499999997</v>
      </c>
      <c r="M30" s="272">
        <v>48.673999999999999</v>
      </c>
      <c r="R30" s="272">
        <v>47.887999999999998</v>
      </c>
      <c r="S30" s="272" t="s">
        <v>580</v>
      </c>
      <c r="T30" s="272" t="s">
        <v>581</v>
      </c>
      <c r="U30" s="272" t="s">
        <v>582</v>
      </c>
      <c r="V30" s="272">
        <v>1.1467449999999999</v>
      </c>
      <c r="X30" s="272">
        <v>1.2183980999999999</v>
      </c>
    </row>
    <row r="31" spans="1:25" x14ac:dyDescent="0.2">
      <c r="A31" s="272" t="s">
        <v>390</v>
      </c>
      <c r="B31" s="272">
        <v>6</v>
      </c>
      <c r="C31" s="272" t="s">
        <v>391</v>
      </c>
      <c r="D31" s="272" t="s">
        <v>392</v>
      </c>
      <c r="E31" s="272" t="s">
        <v>574</v>
      </c>
      <c r="F31" s="272">
        <v>0.75549999999999995</v>
      </c>
      <c r="G31" s="272">
        <v>5</v>
      </c>
      <c r="J31" s="272">
        <v>3358</v>
      </c>
      <c r="K31" s="272">
        <v>0</v>
      </c>
      <c r="L31" s="272">
        <v>60.191077700000001</v>
      </c>
      <c r="M31" s="272">
        <v>66.516000000000005</v>
      </c>
      <c r="R31" s="272">
        <v>65.468999999999994</v>
      </c>
      <c r="S31" s="272" t="s">
        <v>583</v>
      </c>
      <c r="T31" s="272" t="s">
        <v>529</v>
      </c>
      <c r="U31" s="272" t="s">
        <v>584</v>
      </c>
      <c r="V31" s="272">
        <v>1.1056589999999999</v>
      </c>
      <c r="X31" s="272">
        <v>1.1769388000000001</v>
      </c>
    </row>
    <row r="32" spans="1:25" x14ac:dyDescent="0.2">
      <c r="A32" s="272" t="s">
        <v>393</v>
      </c>
      <c r="B32" s="272">
        <v>7</v>
      </c>
      <c r="C32" s="272" t="s">
        <v>394</v>
      </c>
      <c r="D32" s="272" t="s">
        <v>392</v>
      </c>
      <c r="E32" s="272" t="s">
        <v>585</v>
      </c>
      <c r="F32" s="272">
        <v>0.77010000000000001</v>
      </c>
      <c r="G32" s="272">
        <v>1</v>
      </c>
      <c r="H32" s="272">
        <v>3022</v>
      </c>
      <c r="I32" s="272">
        <v>3.3000000000000002E-2</v>
      </c>
      <c r="L32" s="272">
        <v>10.416064</v>
      </c>
      <c r="M32" s="272">
        <v>59.674999999999997</v>
      </c>
      <c r="N32" s="272">
        <v>59.220999999999997</v>
      </c>
      <c r="O32" s="272" t="s">
        <v>586</v>
      </c>
      <c r="P32" s="272" t="s">
        <v>587</v>
      </c>
      <c r="Q32" s="272" t="s">
        <v>588</v>
      </c>
      <c r="W32" s="272">
        <v>0.36648399999999998</v>
      </c>
      <c r="Y32" s="272">
        <v>0.72870939999999995</v>
      </c>
    </row>
    <row r="33" spans="1:25" x14ac:dyDescent="0.2">
      <c r="A33" s="272" t="s">
        <v>393</v>
      </c>
      <c r="B33" s="272">
        <v>7</v>
      </c>
      <c r="C33" s="272" t="s">
        <v>394</v>
      </c>
      <c r="D33" s="272" t="s">
        <v>392</v>
      </c>
      <c r="E33" s="272" t="s">
        <v>585</v>
      </c>
      <c r="F33" s="272">
        <v>0.77010000000000001</v>
      </c>
      <c r="G33" s="272">
        <v>2</v>
      </c>
      <c r="H33" s="272">
        <v>3020</v>
      </c>
      <c r="I33" s="272">
        <v>0</v>
      </c>
      <c r="L33" s="272">
        <v>10.392467999999999</v>
      </c>
      <c r="M33" s="272">
        <v>59.54</v>
      </c>
      <c r="N33" s="272">
        <v>59.087000000000003</v>
      </c>
      <c r="O33" s="272" t="s">
        <v>589</v>
      </c>
      <c r="P33" s="272" t="s">
        <v>590</v>
      </c>
      <c r="Q33" s="272" t="s">
        <v>591</v>
      </c>
      <c r="W33" s="272">
        <v>0.36647200000000002</v>
      </c>
      <c r="Y33" s="272">
        <v>0.72868500000000003</v>
      </c>
    </row>
    <row r="34" spans="1:25" x14ac:dyDescent="0.2">
      <c r="A34" s="272" t="s">
        <v>393</v>
      </c>
      <c r="B34" s="272">
        <v>7</v>
      </c>
      <c r="C34" s="272" t="s">
        <v>394</v>
      </c>
      <c r="D34" s="272" t="s">
        <v>392</v>
      </c>
      <c r="E34" s="272" t="s">
        <v>585</v>
      </c>
      <c r="F34" s="272">
        <v>0.77010000000000001</v>
      </c>
      <c r="G34" s="272">
        <v>3</v>
      </c>
      <c r="H34" s="272">
        <v>2514</v>
      </c>
      <c r="I34" s="272">
        <v>28.306999999999999</v>
      </c>
      <c r="L34" s="272">
        <v>10.280450699999999</v>
      </c>
      <c r="M34" s="272">
        <v>58.898000000000003</v>
      </c>
      <c r="N34" s="272">
        <v>58.436</v>
      </c>
      <c r="O34" s="272" t="s">
        <v>586</v>
      </c>
      <c r="P34" s="272" t="s">
        <v>590</v>
      </c>
      <c r="Q34" s="272" t="s">
        <v>537</v>
      </c>
      <c r="W34" s="272">
        <v>0.376807</v>
      </c>
      <c r="Y34" s="272">
        <v>0.74931170000000002</v>
      </c>
    </row>
    <row r="35" spans="1:25" x14ac:dyDescent="0.2">
      <c r="A35" s="272" t="s">
        <v>393</v>
      </c>
      <c r="B35" s="272">
        <v>7</v>
      </c>
      <c r="C35" s="272" t="s">
        <v>394</v>
      </c>
      <c r="D35" s="272" t="s">
        <v>392</v>
      </c>
      <c r="E35" s="272" t="s">
        <v>585</v>
      </c>
      <c r="F35" s="272">
        <v>0.77010000000000001</v>
      </c>
      <c r="G35" s="272">
        <v>4</v>
      </c>
      <c r="J35" s="272">
        <v>1934</v>
      </c>
      <c r="K35" s="272">
        <v>37.692</v>
      </c>
      <c r="L35" s="272">
        <v>43.932498500000001</v>
      </c>
      <c r="M35" s="272">
        <v>49.487000000000002</v>
      </c>
      <c r="R35" s="272">
        <v>48.688000000000002</v>
      </c>
      <c r="S35" s="272" t="s">
        <v>592</v>
      </c>
      <c r="T35" s="272" t="s">
        <v>543</v>
      </c>
      <c r="U35" s="272" t="s">
        <v>559</v>
      </c>
      <c r="V35" s="272">
        <v>1.1468560000000001</v>
      </c>
      <c r="X35" s="272">
        <v>1.2185998</v>
      </c>
    </row>
    <row r="36" spans="1:25" x14ac:dyDescent="0.2">
      <c r="A36" s="272" t="s">
        <v>393</v>
      </c>
      <c r="B36" s="272">
        <v>7</v>
      </c>
      <c r="C36" s="272" t="s">
        <v>394</v>
      </c>
      <c r="D36" s="272" t="s">
        <v>392</v>
      </c>
      <c r="E36" s="272" t="s">
        <v>585</v>
      </c>
      <c r="F36" s="272">
        <v>0.77010000000000001</v>
      </c>
      <c r="G36" s="272">
        <v>5</v>
      </c>
      <c r="J36" s="272">
        <v>3360</v>
      </c>
      <c r="K36" s="272">
        <v>0</v>
      </c>
      <c r="L36" s="272">
        <v>59.069189700000003</v>
      </c>
      <c r="M36" s="272">
        <v>66.537999999999997</v>
      </c>
      <c r="R36" s="272">
        <v>65.491</v>
      </c>
      <c r="S36" s="272" t="s">
        <v>546</v>
      </c>
      <c r="T36" s="272" t="s">
        <v>593</v>
      </c>
      <c r="U36" s="272" t="s">
        <v>584</v>
      </c>
      <c r="V36" s="272">
        <v>1.1056589999999999</v>
      </c>
      <c r="X36" s="272">
        <v>1.1770164000000001</v>
      </c>
    </row>
    <row r="37" spans="1:25" x14ac:dyDescent="0.2">
      <c r="A37" s="272" t="s">
        <v>354</v>
      </c>
      <c r="B37" s="272">
        <v>8</v>
      </c>
      <c r="C37" s="272" t="s">
        <v>355</v>
      </c>
      <c r="D37" s="272" t="s">
        <v>356</v>
      </c>
      <c r="E37" s="272" t="s">
        <v>594</v>
      </c>
      <c r="F37" s="272">
        <v>0.76819999999999999</v>
      </c>
      <c r="G37" s="272">
        <v>1</v>
      </c>
      <c r="H37" s="272">
        <v>3024</v>
      </c>
      <c r="I37" s="272">
        <v>-6.0000000000000001E-3</v>
      </c>
      <c r="L37" s="272">
        <v>10.4411463</v>
      </c>
      <c r="M37" s="272">
        <v>59.670999999999999</v>
      </c>
      <c r="N37" s="272">
        <v>59.216999999999999</v>
      </c>
      <c r="O37" s="272" t="s">
        <v>589</v>
      </c>
      <c r="P37" s="272" t="s">
        <v>590</v>
      </c>
      <c r="Q37" s="272" t="s">
        <v>595</v>
      </c>
      <c r="W37" s="272">
        <v>0.36647000000000002</v>
      </c>
      <c r="Y37" s="272">
        <v>0.72867749999999998</v>
      </c>
    </row>
    <row r="38" spans="1:25" x14ac:dyDescent="0.2">
      <c r="A38" s="272" t="s">
        <v>354</v>
      </c>
      <c r="B38" s="272">
        <v>8</v>
      </c>
      <c r="C38" s="272" t="s">
        <v>355</v>
      </c>
      <c r="D38" s="272" t="s">
        <v>356</v>
      </c>
      <c r="E38" s="272" t="s">
        <v>594</v>
      </c>
      <c r="F38" s="272">
        <v>0.76819999999999999</v>
      </c>
      <c r="G38" s="272">
        <v>2</v>
      </c>
      <c r="H38" s="272">
        <v>3025</v>
      </c>
      <c r="I38" s="272">
        <v>0</v>
      </c>
      <c r="L38" s="272">
        <v>10.438818599999999</v>
      </c>
      <c r="M38" s="272">
        <v>59.658000000000001</v>
      </c>
      <c r="N38" s="272">
        <v>59.204000000000001</v>
      </c>
      <c r="O38" s="272" t="s">
        <v>596</v>
      </c>
      <c r="P38" s="272" t="s">
        <v>597</v>
      </c>
      <c r="Q38" s="272" t="s">
        <v>598</v>
      </c>
      <c r="W38" s="272">
        <v>0.36647200000000002</v>
      </c>
      <c r="Y38" s="272">
        <v>0.72868160000000004</v>
      </c>
    </row>
    <row r="39" spans="1:25" x14ac:dyDescent="0.2">
      <c r="A39" s="272" t="s">
        <v>354</v>
      </c>
      <c r="B39" s="272">
        <v>8</v>
      </c>
      <c r="C39" s="272" t="s">
        <v>355</v>
      </c>
      <c r="D39" s="272" t="s">
        <v>356</v>
      </c>
      <c r="E39" s="272" t="s">
        <v>594</v>
      </c>
      <c r="F39" s="272">
        <v>0.76819999999999999</v>
      </c>
      <c r="G39" s="272">
        <v>3</v>
      </c>
      <c r="H39" s="272">
        <v>3203</v>
      </c>
      <c r="I39" s="272">
        <v>7.2910000000000004</v>
      </c>
      <c r="L39" s="272">
        <v>13.0217396</v>
      </c>
      <c r="M39" s="272">
        <v>74.418999999999997</v>
      </c>
      <c r="N39" s="272">
        <v>73.846000000000004</v>
      </c>
      <c r="O39" s="272" t="s">
        <v>596</v>
      </c>
      <c r="P39" s="272" t="s">
        <v>599</v>
      </c>
      <c r="Q39" s="272" t="s">
        <v>600</v>
      </c>
      <c r="W39" s="272">
        <v>0.36913400000000002</v>
      </c>
      <c r="Y39" s="272">
        <v>0.73399460000000005</v>
      </c>
    </row>
    <row r="40" spans="1:25" x14ac:dyDescent="0.2">
      <c r="A40" s="272" t="s">
        <v>354</v>
      </c>
      <c r="B40" s="272">
        <v>8</v>
      </c>
      <c r="C40" s="272" t="s">
        <v>355</v>
      </c>
      <c r="D40" s="272" t="s">
        <v>356</v>
      </c>
      <c r="E40" s="272" t="s">
        <v>594</v>
      </c>
      <c r="F40" s="272">
        <v>0.76819999999999999</v>
      </c>
      <c r="G40" s="272">
        <v>4</v>
      </c>
      <c r="J40" s="272">
        <v>2195</v>
      </c>
      <c r="K40" s="272">
        <v>-3.8319999999999999</v>
      </c>
      <c r="L40" s="272">
        <v>50.007321900000001</v>
      </c>
      <c r="M40" s="272">
        <v>56.191000000000003</v>
      </c>
      <c r="R40" s="272">
        <v>55.308</v>
      </c>
      <c r="S40" s="272" t="s">
        <v>592</v>
      </c>
      <c r="T40" s="272" t="s">
        <v>601</v>
      </c>
      <c r="U40" s="272" t="s">
        <v>559</v>
      </c>
      <c r="V40" s="272">
        <v>1.1014679999999999</v>
      </c>
      <c r="X40" s="272">
        <v>1.172777</v>
      </c>
    </row>
    <row r="41" spans="1:25" x14ac:dyDescent="0.2">
      <c r="A41" s="272" t="s">
        <v>354</v>
      </c>
      <c r="B41" s="272">
        <v>8</v>
      </c>
      <c r="C41" s="272" t="s">
        <v>355</v>
      </c>
      <c r="D41" s="272" t="s">
        <v>356</v>
      </c>
      <c r="E41" s="272" t="s">
        <v>594</v>
      </c>
      <c r="F41" s="272">
        <v>0.76819999999999999</v>
      </c>
      <c r="G41" s="272">
        <v>5</v>
      </c>
      <c r="J41" s="272">
        <v>3357</v>
      </c>
      <c r="K41" s="272">
        <v>0</v>
      </c>
      <c r="L41" s="272">
        <v>59.098162899999998</v>
      </c>
      <c r="M41" s="272">
        <v>66.406000000000006</v>
      </c>
      <c r="R41" s="272">
        <v>65.361000000000004</v>
      </c>
      <c r="S41" s="272" t="s">
        <v>583</v>
      </c>
      <c r="T41" s="272" t="s">
        <v>529</v>
      </c>
      <c r="U41" s="272" t="s">
        <v>584</v>
      </c>
      <c r="V41" s="272">
        <v>1.1056589999999999</v>
      </c>
      <c r="X41" s="272">
        <v>1.1767599</v>
      </c>
    </row>
    <row r="42" spans="1:25" x14ac:dyDescent="0.2">
      <c r="A42" s="272" t="s">
        <v>357</v>
      </c>
      <c r="B42" s="272">
        <v>9</v>
      </c>
      <c r="C42" s="272" t="s">
        <v>358</v>
      </c>
      <c r="D42" s="272" t="s">
        <v>356</v>
      </c>
      <c r="E42" s="272" t="s">
        <v>602</v>
      </c>
      <c r="F42" s="272">
        <v>0.73</v>
      </c>
      <c r="G42" s="272">
        <v>1</v>
      </c>
      <c r="H42" s="272">
        <v>3017</v>
      </c>
      <c r="I42" s="272">
        <v>-4.4999999999999998E-2</v>
      </c>
      <c r="L42" s="272">
        <v>10.9628949</v>
      </c>
      <c r="M42" s="272">
        <v>59.537999999999997</v>
      </c>
      <c r="N42" s="272">
        <v>59.085000000000001</v>
      </c>
      <c r="O42" s="272" t="s">
        <v>603</v>
      </c>
      <c r="P42" s="272" t="s">
        <v>597</v>
      </c>
      <c r="Q42" s="272" t="s">
        <v>604</v>
      </c>
      <c r="W42" s="272">
        <v>0.366456</v>
      </c>
      <c r="Y42" s="272">
        <v>0.72873580000000004</v>
      </c>
    </row>
    <row r="43" spans="1:25" x14ac:dyDescent="0.2">
      <c r="A43" s="272" t="s">
        <v>357</v>
      </c>
      <c r="B43" s="272">
        <v>9</v>
      </c>
      <c r="C43" s="272" t="s">
        <v>358</v>
      </c>
      <c r="D43" s="272" t="s">
        <v>356</v>
      </c>
      <c r="E43" s="272" t="s">
        <v>602</v>
      </c>
      <c r="F43" s="272">
        <v>0.73</v>
      </c>
      <c r="G43" s="272">
        <v>2</v>
      </c>
      <c r="H43" s="272">
        <v>3016</v>
      </c>
      <c r="I43" s="272">
        <v>0</v>
      </c>
      <c r="L43" s="272">
        <v>10.961145699999999</v>
      </c>
      <c r="M43" s="272">
        <v>59.527999999999999</v>
      </c>
      <c r="N43" s="272">
        <v>59.075000000000003</v>
      </c>
      <c r="O43" s="272" t="s">
        <v>605</v>
      </c>
      <c r="P43" s="272" t="s">
        <v>606</v>
      </c>
      <c r="Q43" s="272" t="s">
        <v>607</v>
      </c>
      <c r="W43" s="272">
        <v>0.36647200000000002</v>
      </c>
      <c r="Y43" s="272">
        <v>0.72876839999999998</v>
      </c>
    </row>
    <row r="44" spans="1:25" x14ac:dyDescent="0.2">
      <c r="A44" s="272" t="s">
        <v>357</v>
      </c>
      <c r="B44" s="272">
        <v>9</v>
      </c>
      <c r="C44" s="272" t="s">
        <v>358</v>
      </c>
      <c r="D44" s="272" t="s">
        <v>356</v>
      </c>
      <c r="E44" s="272" t="s">
        <v>602</v>
      </c>
      <c r="F44" s="272">
        <v>0.73</v>
      </c>
      <c r="G44" s="272">
        <v>3</v>
      </c>
      <c r="H44" s="272">
        <v>3034</v>
      </c>
      <c r="I44" s="272">
        <v>7.1639999999999997</v>
      </c>
      <c r="L44" s="272">
        <v>12.926826800000001</v>
      </c>
      <c r="M44" s="272">
        <v>70.203000000000003</v>
      </c>
      <c r="N44" s="272">
        <v>69.662000000000006</v>
      </c>
      <c r="O44" s="272" t="s">
        <v>603</v>
      </c>
      <c r="P44" s="272" t="s">
        <v>606</v>
      </c>
      <c r="Q44" s="272" t="s">
        <v>575</v>
      </c>
      <c r="W44" s="272">
        <v>0.36908800000000003</v>
      </c>
      <c r="Y44" s="272">
        <v>0.73398920000000001</v>
      </c>
    </row>
    <row r="45" spans="1:25" x14ac:dyDescent="0.2">
      <c r="A45" s="272" t="s">
        <v>357</v>
      </c>
      <c r="B45" s="272">
        <v>9</v>
      </c>
      <c r="C45" s="272" t="s">
        <v>358</v>
      </c>
      <c r="D45" s="272" t="s">
        <v>356</v>
      </c>
      <c r="E45" s="272" t="s">
        <v>602</v>
      </c>
      <c r="F45" s="272">
        <v>0.73</v>
      </c>
      <c r="G45" s="272">
        <v>4</v>
      </c>
      <c r="J45" s="272">
        <v>2085</v>
      </c>
      <c r="K45" s="272">
        <v>-3.89</v>
      </c>
      <c r="L45" s="272">
        <v>49.658141700000002</v>
      </c>
      <c r="M45" s="272">
        <v>53.024000000000001</v>
      </c>
      <c r="R45" s="272">
        <v>52.191000000000003</v>
      </c>
      <c r="S45" s="272" t="s">
        <v>608</v>
      </c>
      <c r="T45" s="272" t="s">
        <v>601</v>
      </c>
      <c r="U45" s="272" t="s">
        <v>529</v>
      </c>
      <c r="V45" s="272">
        <v>1.101405</v>
      </c>
      <c r="X45" s="272">
        <v>1.1727574000000001</v>
      </c>
    </row>
    <row r="46" spans="1:25" x14ac:dyDescent="0.2">
      <c r="A46" s="272" t="s">
        <v>357</v>
      </c>
      <c r="B46" s="272">
        <v>9</v>
      </c>
      <c r="C46" s="272" t="s">
        <v>358</v>
      </c>
      <c r="D46" s="272" t="s">
        <v>356</v>
      </c>
      <c r="E46" s="272" t="s">
        <v>602</v>
      </c>
      <c r="F46" s="272">
        <v>0.73</v>
      </c>
      <c r="G46" s="272">
        <v>5</v>
      </c>
      <c r="J46" s="272">
        <v>3349</v>
      </c>
      <c r="K46" s="272">
        <v>0</v>
      </c>
      <c r="L46" s="272">
        <v>62.117808799999999</v>
      </c>
      <c r="M46" s="272">
        <v>66.328000000000003</v>
      </c>
      <c r="R46" s="272">
        <v>65.284999999999997</v>
      </c>
      <c r="S46" s="272" t="s">
        <v>546</v>
      </c>
      <c r="T46" s="272" t="s">
        <v>593</v>
      </c>
      <c r="U46" s="272" t="s">
        <v>548</v>
      </c>
      <c r="V46" s="272">
        <v>1.1056589999999999</v>
      </c>
      <c r="X46" s="272">
        <v>1.1767818999999999</v>
      </c>
    </row>
    <row r="47" spans="1:25" x14ac:dyDescent="0.2">
      <c r="A47" s="272" t="s">
        <v>135</v>
      </c>
      <c r="B47" s="272">
        <v>10</v>
      </c>
      <c r="C47" s="272" t="s">
        <v>136</v>
      </c>
      <c r="D47" s="272" t="s">
        <v>137</v>
      </c>
      <c r="E47" s="272" t="s">
        <v>609</v>
      </c>
      <c r="F47" s="272">
        <v>0.79300000000000004</v>
      </c>
      <c r="G47" s="272">
        <v>1</v>
      </c>
      <c r="H47" s="272">
        <v>3013</v>
      </c>
      <c r="I47" s="272">
        <v>2.4E-2</v>
      </c>
      <c r="L47" s="272">
        <v>10.0787587</v>
      </c>
      <c r="M47" s="272">
        <v>59.46</v>
      </c>
      <c r="N47" s="272">
        <v>59.006999999999998</v>
      </c>
      <c r="O47" s="272" t="s">
        <v>605</v>
      </c>
      <c r="P47" s="272" t="s">
        <v>606</v>
      </c>
      <c r="Q47" s="272" t="s">
        <v>610</v>
      </c>
      <c r="W47" s="272">
        <v>0.366481</v>
      </c>
      <c r="Y47" s="272">
        <v>0.72878980000000004</v>
      </c>
    </row>
    <row r="48" spans="1:25" x14ac:dyDescent="0.2">
      <c r="A48" s="272" t="s">
        <v>135</v>
      </c>
      <c r="B48" s="272">
        <v>10</v>
      </c>
      <c r="C48" s="272" t="s">
        <v>136</v>
      </c>
      <c r="D48" s="272" t="s">
        <v>137</v>
      </c>
      <c r="E48" s="272" t="s">
        <v>609</v>
      </c>
      <c r="F48" s="272">
        <v>0.79300000000000004</v>
      </c>
      <c r="G48" s="272">
        <v>2</v>
      </c>
      <c r="H48" s="272">
        <v>3013</v>
      </c>
      <c r="I48" s="272">
        <v>0</v>
      </c>
      <c r="L48" s="272">
        <v>10.0874142</v>
      </c>
      <c r="M48" s="272">
        <v>59.511000000000003</v>
      </c>
      <c r="N48" s="272">
        <v>59.058</v>
      </c>
      <c r="O48" s="272" t="s">
        <v>611</v>
      </c>
      <c r="P48" s="272" t="s">
        <v>612</v>
      </c>
      <c r="Q48" s="272" t="s">
        <v>613</v>
      </c>
      <c r="W48" s="272">
        <v>0.36647200000000002</v>
      </c>
      <c r="Y48" s="272">
        <v>0.72877210000000003</v>
      </c>
    </row>
    <row r="49" spans="1:25" x14ac:dyDescent="0.2">
      <c r="A49" s="272" t="s">
        <v>135</v>
      </c>
      <c r="B49" s="272">
        <v>10</v>
      </c>
      <c r="C49" s="272" t="s">
        <v>136</v>
      </c>
      <c r="D49" s="272" t="s">
        <v>137</v>
      </c>
      <c r="E49" s="272" t="s">
        <v>609</v>
      </c>
      <c r="F49" s="272">
        <v>0.79300000000000004</v>
      </c>
      <c r="G49" s="272">
        <v>3</v>
      </c>
      <c r="H49" s="272">
        <v>1052</v>
      </c>
      <c r="I49" s="272">
        <v>12.596</v>
      </c>
      <c r="L49" s="272">
        <v>4.2289744999999996</v>
      </c>
      <c r="M49" s="272">
        <v>24.949000000000002</v>
      </c>
      <c r="N49" s="272">
        <v>24.757000000000001</v>
      </c>
      <c r="O49" s="272" t="s">
        <v>611</v>
      </c>
      <c r="P49" s="272" t="s">
        <v>612</v>
      </c>
      <c r="Q49" s="272" t="s">
        <v>614</v>
      </c>
      <c r="W49" s="272">
        <v>0.37107099999999998</v>
      </c>
      <c r="Y49" s="272">
        <v>0.73795169999999999</v>
      </c>
    </row>
    <row r="50" spans="1:25" x14ac:dyDescent="0.2">
      <c r="A50" s="272" t="s">
        <v>135</v>
      </c>
      <c r="B50" s="272">
        <v>10</v>
      </c>
      <c r="C50" s="272" t="s">
        <v>136</v>
      </c>
      <c r="D50" s="272" t="s">
        <v>137</v>
      </c>
      <c r="E50" s="272" t="s">
        <v>609</v>
      </c>
      <c r="F50" s="272">
        <v>0.79300000000000004</v>
      </c>
      <c r="G50" s="272">
        <v>4</v>
      </c>
      <c r="J50" s="272">
        <v>711</v>
      </c>
      <c r="K50" s="272">
        <v>-13.462</v>
      </c>
      <c r="L50" s="272">
        <v>15.422951100000001</v>
      </c>
      <c r="M50" s="272">
        <v>17.89</v>
      </c>
      <c r="R50" s="272">
        <v>17.61</v>
      </c>
      <c r="S50" s="272" t="s">
        <v>615</v>
      </c>
      <c r="T50" s="272" t="s">
        <v>556</v>
      </c>
      <c r="U50" s="272" t="s">
        <v>593</v>
      </c>
      <c r="V50" s="272">
        <v>1.0909359999999999</v>
      </c>
      <c r="X50" s="272">
        <v>1.1623330999999999</v>
      </c>
    </row>
    <row r="51" spans="1:25" x14ac:dyDescent="0.2">
      <c r="A51" s="272" t="s">
        <v>135</v>
      </c>
      <c r="B51" s="272">
        <v>10</v>
      </c>
      <c r="C51" s="272" t="s">
        <v>136</v>
      </c>
      <c r="D51" s="272" t="s">
        <v>137</v>
      </c>
      <c r="E51" s="272" t="s">
        <v>609</v>
      </c>
      <c r="F51" s="272">
        <v>0.79300000000000004</v>
      </c>
      <c r="G51" s="272">
        <v>5</v>
      </c>
      <c r="J51" s="272">
        <v>3352</v>
      </c>
      <c r="K51" s="272">
        <v>0</v>
      </c>
      <c r="L51" s="272">
        <v>57.122981600000003</v>
      </c>
      <c r="M51" s="272">
        <v>66.259</v>
      </c>
      <c r="R51" s="272">
        <v>65.215999999999994</v>
      </c>
      <c r="S51" s="272" t="s">
        <v>616</v>
      </c>
      <c r="T51" s="272" t="s">
        <v>617</v>
      </c>
      <c r="U51" s="272" t="s">
        <v>514</v>
      </c>
      <c r="V51" s="272">
        <v>1.1056589999999999</v>
      </c>
      <c r="X51" s="272">
        <v>1.1768619</v>
      </c>
    </row>
    <row r="52" spans="1:25" x14ac:dyDescent="0.2">
      <c r="A52" s="272" t="s">
        <v>139</v>
      </c>
      <c r="B52" s="272">
        <v>11</v>
      </c>
      <c r="C52" s="272" t="s">
        <v>140</v>
      </c>
      <c r="D52" s="272" t="s">
        <v>141</v>
      </c>
      <c r="E52" s="272" t="s">
        <v>618</v>
      </c>
      <c r="F52" s="272">
        <v>0.76500000000000001</v>
      </c>
      <c r="G52" s="272">
        <v>1</v>
      </c>
      <c r="H52" s="272">
        <v>3013</v>
      </c>
      <c r="I52" s="272">
        <v>-2.5999999999999999E-2</v>
      </c>
      <c r="L52" s="272">
        <v>10.4457646</v>
      </c>
      <c r="M52" s="272">
        <v>59.448999999999998</v>
      </c>
      <c r="N52" s="272">
        <v>58.997</v>
      </c>
      <c r="O52" s="272" t="s">
        <v>619</v>
      </c>
      <c r="P52" s="272" t="s">
        <v>620</v>
      </c>
      <c r="Q52" s="272" t="s">
        <v>621</v>
      </c>
      <c r="W52" s="272">
        <v>0.36646200000000001</v>
      </c>
      <c r="Y52" s="272">
        <v>0.72875789999999996</v>
      </c>
    </row>
    <row r="53" spans="1:25" x14ac:dyDescent="0.2">
      <c r="A53" s="272" t="s">
        <v>139</v>
      </c>
      <c r="B53" s="272">
        <v>11</v>
      </c>
      <c r="C53" s="272" t="s">
        <v>140</v>
      </c>
      <c r="D53" s="272" t="s">
        <v>141</v>
      </c>
      <c r="E53" s="272" t="s">
        <v>618</v>
      </c>
      <c r="F53" s="272">
        <v>0.76500000000000001</v>
      </c>
      <c r="G53" s="272">
        <v>2</v>
      </c>
      <c r="H53" s="272">
        <v>3009</v>
      </c>
      <c r="I53" s="272">
        <v>0</v>
      </c>
      <c r="L53" s="272">
        <v>10.435124099999999</v>
      </c>
      <c r="M53" s="272">
        <v>59.389000000000003</v>
      </c>
      <c r="N53" s="272">
        <v>58.936999999999998</v>
      </c>
      <c r="O53" s="272" t="s">
        <v>622</v>
      </c>
      <c r="P53" s="272" t="s">
        <v>623</v>
      </c>
      <c r="Q53" s="272" t="s">
        <v>507</v>
      </c>
      <c r="W53" s="272">
        <v>0.36647200000000002</v>
      </c>
      <c r="Y53" s="272">
        <v>0.72877700000000001</v>
      </c>
    </row>
    <row r="54" spans="1:25" x14ac:dyDescent="0.2">
      <c r="A54" s="272" t="s">
        <v>139</v>
      </c>
      <c r="B54" s="272">
        <v>11</v>
      </c>
      <c r="C54" s="272" t="s">
        <v>140</v>
      </c>
      <c r="D54" s="272" t="s">
        <v>141</v>
      </c>
      <c r="E54" s="272" t="s">
        <v>618</v>
      </c>
      <c r="F54" s="272">
        <v>0.76500000000000001</v>
      </c>
      <c r="G54" s="272">
        <v>3</v>
      </c>
      <c r="H54" s="272">
        <v>2617</v>
      </c>
      <c r="I54" s="272">
        <v>13.824999999999999</v>
      </c>
      <c r="L54" s="272">
        <v>10.731979900000001</v>
      </c>
      <c r="M54" s="272">
        <v>61.078000000000003</v>
      </c>
      <c r="N54" s="272">
        <v>60.604999999999997</v>
      </c>
      <c r="O54" s="272" t="s">
        <v>622</v>
      </c>
      <c r="P54" s="272" t="s">
        <v>623</v>
      </c>
      <c r="Q54" s="272" t="s">
        <v>624</v>
      </c>
      <c r="W54" s="272">
        <v>0.37152000000000002</v>
      </c>
      <c r="Y54" s="272">
        <v>0.73885270000000003</v>
      </c>
    </row>
    <row r="55" spans="1:25" x14ac:dyDescent="0.2">
      <c r="A55" s="272" t="s">
        <v>139</v>
      </c>
      <c r="B55" s="272">
        <v>11</v>
      </c>
      <c r="C55" s="272" t="s">
        <v>140</v>
      </c>
      <c r="D55" s="272" t="s">
        <v>141</v>
      </c>
      <c r="E55" s="272" t="s">
        <v>618</v>
      </c>
      <c r="F55" s="272">
        <v>0.76500000000000001</v>
      </c>
      <c r="G55" s="272">
        <v>4</v>
      </c>
      <c r="J55" s="272">
        <v>2178</v>
      </c>
      <c r="K55" s="272">
        <v>-15.07</v>
      </c>
      <c r="L55" s="272">
        <v>50.020173700000001</v>
      </c>
      <c r="M55" s="272">
        <v>55.972000000000001</v>
      </c>
      <c r="R55" s="272">
        <v>55.097999999999999</v>
      </c>
      <c r="S55" s="272" t="s">
        <v>615</v>
      </c>
      <c r="T55" s="272" t="s">
        <v>580</v>
      </c>
      <c r="U55" s="272" t="s">
        <v>625</v>
      </c>
      <c r="V55" s="272">
        <v>1.089178</v>
      </c>
      <c r="X55" s="272">
        <v>1.1604627000000001</v>
      </c>
    </row>
    <row r="56" spans="1:25" x14ac:dyDescent="0.2">
      <c r="A56" s="272" t="s">
        <v>139</v>
      </c>
      <c r="B56" s="272">
        <v>11</v>
      </c>
      <c r="C56" s="272" t="s">
        <v>140</v>
      </c>
      <c r="D56" s="272" t="s">
        <v>141</v>
      </c>
      <c r="E56" s="272" t="s">
        <v>618</v>
      </c>
      <c r="F56" s="272">
        <v>0.76500000000000001</v>
      </c>
      <c r="G56" s="272">
        <v>5</v>
      </c>
      <c r="J56" s="272">
        <v>3341</v>
      </c>
      <c r="K56" s="272">
        <v>0</v>
      </c>
      <c r="L56" s="272">
        <v>59.1011405</v>
      </c>
      <c r="M56" s="272">
        <v>66.132999999999996</v>
      </c>
      <c r="R56" s="272">
        <v>65.091999999999999</v>
      </c>
      <c r="S56" s="272" t="s">
        <v>511</v>
      </c>
      <c r="T56" s="272" t="s">
        <v>625</v>
      </c>
      <c r="U56" s="272" t="s">
        <v>626</v>
      </c>
      <c r="V56" s="272">
        <v>1.1056589999999999</v>
      </c>
      <c r="X56" s="272">
        <v>1.1767372</v>
      </c>
    </row>
    <row r="57" spans="1:25" x14ac:dyDescent="0.2">
      <c r="A57" s="272" t="s">
        <v>142</v>
      </c>
      <c r="B57" s="272">
        <v>12</v>
      </c>
      <c r="C57" s="272" t="s">
        <v>143</v>
      </c>
      <c r="D57" s="272" t="s">
        <v>144</v>
      </c>
      <c r="E57" s="272" t="s">
        <v>49</v>
      </c>
      <c r="F57" s="272">
        <v>0.84899999999999998</v>
      </c>
      <c r="G57" s="272">
        <v>1</v>
      </c>
      <c r="H57" s="272">
        <v>3006</v>
      </c>
      <c r="I57" s="272">
        <v>4.3999999999999997E-2</v>
      </c>
      <c r="L57" s="272">
        <v>9.3967177999999993</v>
      </c>
      <c r="M57" s="272">
        <v>59.350999999999999</v>
      </c>
      <c r="N57" s="272">
        <v>58.899000000000001</v>
      </c>
      <c r="O57" s="272" t="s">
        <v>622</v>
      </c>
      <c r="P57" s="272" t="s">
        <v>620</v>
      </c>
      <c r="Q57" s="272" t="s">
        <v>627</v>
      </c>
      <c r="W57" s="272">
        <v>0.36648799999999998</v>
      </c>
      <c r="Y57" s="272">
        <v>0.72873019999999999</v>
      </c>
    </row>
    <row r="58" spans="1:25" x14ac:dyDescent="0.2">
      <c r="A58" s="272" t="s">
        <v>142</v>
      </c>
      <c r="B58" s="272">
        <v>12</v>
      </c>
      <c r="C58" s="272" t="s">
        <v>143</v>
      </c>
      <c r="D58" s="272" t="s">
        <v>144</v>
      </c>
      <c r="E58" s="272" t="s">
        <v>49</v>
      </c>
      <c r="F58" s="272">
        <v>0.84899999999999998</v>
      </c>
      <c r="G58" s="272">
        <v>2</v>
      </c>
      <c r="H58" s="272">
        <v>3005</v>
      </c>
      <c r="I58" s="272">
        <v>0</v>
      </c>
      <c r="L58" s="272">
        <v>9.3925760999999994</v>
      </c>
      <c r="M58" s="272">
        <v>59.325000000000003</v>
      </c>
      <c r="N58" s="272">
        <v>58.874000000000002</v>
      </c>
      <c r="O58" s="272" t="s">
        <v>628</v>
      </c>
      <c r="P58" s="272" t="s">
        <v>623</v>
      </c>
      <c r="Q58" s="272" t="s">
        <v>629</v>
      </c>
      <c r="W58" s="272">
        <v>0.36647200000000002</v>
      </c>
      <c r="Y58" s="272">
        <v>0.72869799999999996</v>
      </c>
    </row>
    <row r="59" spans="1:25" x14ac:dyDescent="0.2">
      <c r="A59" s="272" t="s">
        <v>142</v>
      </c>
      <c r="B59" s="272">
        <v>12</v>
      </c>
      <c r="C59" s="272" t="s">
        <v>143</v>
      </c>
      <c r="D59" s="272" t="s">
        <v>144</v>
      </c>
      <c r="E59" s="272" t="s">
        <v>49</v>
      </c>
      <c r="F59" s="272">
        <v>0.84899999999999998</v>
      </c>
      <c r="G59" s="272">
        <v>3</v>
      </c>
      <c r="H59" s="272">
        <v>3206</v>
      </c>
      <c r="I59" s="272">
        <v>14.776</v>
      </c>
      <c r="L59" s="272">
        <v>11.735885700000001</v>
      </c>
      <c r="M59" s="272">
        <v>74.125</v>
      </c>
      <c r="N59" s="272">
        <v>73.55</v>
      </c>
      <c r="O59" s="272" t="s">
        <v>622</v>
      </c>
      <c r="P59" s="272" t="s">
        <v>623</v>
      </c>
      <c r="Q59" s="272" t="s">
        <v>630</v>
      </c>
      <c r="W59" s="272">
        <v>0.371867</v>
      </c>
      <c r="Y59" s="272">
        <v>0.73946520000000004</v>
      </c>
    </row>
    <row r="60" spans="1:25" x14ac:dyDescent="0.2">
      <c r="A60" s="272" t="s">
        <v>142</v>
      </c>
      <c r="B60" s="272">
        <v>12</v>
      </c>
      <c r="C60" s="272" t="s">
        <v>143</v>
      </c>
      <c r="D60" s="272" t="s">
        <v>144</v>
      </c>
      <c r="E60" s="272" t="s">
        <v>49</v>
      </c>
      <c r="F60" s="272">
        <v>0.84899999999999998</v>
      </c>
      <c r="G60" s="272">
        <v>4</v>
      </c>
      <c r="J60" s="272">
        <v>2383</v>
      </c>
      <c r="K60" s="272">
        <v>-14.615</v>
      </c>
      <c r="L60" s="272">
        <v>49.304213099999998</v>
      </c>
      <c r="M60" s="272">
        <v>61.228000000000002</v>
      </c>
      <c r="R60" s="272">
        <v>60.271999999999998</v>
      </c>
      <c r="S60" s="272" t="s">
        <v>615</v>
      </c>
      <c r="T60" s="272" t="s">
        <v>580</v>
      </c>
      <c r="U60" s="272" t="s">
        <v>547</v>
      </c>
      <c r="V60" s="272">
        <v>1.0896749999999999</v>
      </c>
      <c r="X60" s="272">
        <v>1.1610028999999999</v>
      </c>
    </row>
    <row r="61" spans="1:25" x14ac:dyDescent="0.2">
      <c r="A61" s="272" t="s">
        <v>142</v>
      </c>
      <c r="B61" s="272">
        <v>12</v>
      </c>
      <c r="C61" s="272" t="s">
        <v>143</v>
      </c>
      <c r="D61" s="272" t="s">
        <v>144</v>
      </c>
      <c r="E61" s="272" t="s">
        <v>49</v>
      </c>
      <c r="F61" s="272">
        <v>0.84899999999999998</v>
      </c>
      <c r="G61" s="272">
        <v>5</v>
      </c>
      <c r="J61" s="272">
        <v>3336</v>
      </c>
      <c r="K61" s="272">
        <v>0</v>
      </c>
      <c r="L61" s="272">
        <v>53.145394799999998</v>
      </c>
      <c r="M61" s="272">
        <v>65.998000000000005</v>
      </c>
      <c r="R61" s="272">
        <v>64.959999999999994</v>
      </c>
      <c r="S61" s="272" t="s">
        <v>546</v>
      </c>
      <c r="T61" s="272" t="s">
        <v>547</v>
      </c>
      <c r="U61" s="272" t="s">
        <v>548</v>
      </c>
      <c r="V61" s="272">
        <v>1.1056589999999999</v>
      </c>
      <c r="X61" s="272">
        <v>1.1767091999999999</v>
      </c>
    </row>
    <row r="62" spans="1:25" x14ac:dyDescent="0.2">
      <c r="A62" s="272" t="s">
        <v>145</v>
      </c>
      <c r="B62" s="272">
        <v>13</v>
      </c>
      <c r="C62" s="272" t="s">
        <v>146</v>
      </c>
      <c r="D62" s="272" t="s">
        <v>147</v>
      </c>
      <c r="F62" s="272">
        <v>0.83899999999999997</v>
      </c>
      <c r="G62" s="272">
        <v>1</v>
      </c>
      <c r="H62" s="272">
        <v>3006</v>
      </c>
      <c r="I62" s="272">
        <v>2.9000000000000001E-2</v>
      </c>
      <c r="L62" s="272">
        <v>9.5063955</v>
      </c>
      <c r="M62" s="272">
        <v>59.335999999999999</v>
      </c>
      <c r="N62" s="272">
        <v>58.884999999999998</v>
      </c>
      <c r="O62" s="272" t="s">
        <v>622</v>
      </c>
      <c r="P62" s="272" t="s">
        <v>623</v>
      </c>
      <c r="Q62" s="272" t="s">
        <v>631</v>
      </c>
      <c r="W62" s="272">
        <v>0.366483</v>
      </c>
      <c r="Y62" s="272">
        <v>0.72879280000000002</v>
      </c>
    </row>
    <row r="63" spans="1:25" x14ac:dyDescent="0.2">
      <c r="A63" s="272" t="s">
        <v>145</v>
      </c>
      <c r="B63" s="272">
        <v>13</v>
      </c>
      <c r="C63" s="272" t="s">
        <v>146</v>
      </c>
      <c r="D63" s="272" t="s">
        <v>147</v>
      </c>
      <c r="F63" s="272">
        <v>0.83899999999999997</v>
      </c>
      <c r="G63" s="272">
        <v>2</v>
      </c>
      <c r="H63" s="272">
        <v>3005</v>
      </c>
      <c r="I63" s="272">
        <v>0</v>
      </c>
      <c r="L63" s="272">
        <v>9.5060892999999993</v>
      </c>
      <c r="M63" s="272">
        <v>59.334000000000003</v>
      </c>
      <c r="N63" s="272">
        <v>58.883000000000003</v>
      </c>
      <c r="O63" s="272" t="s">
        <v>628</v>
      </c>
      <c r="P63" s="272" t="s">
        <v>632</v>
      </c>
      <c r="Q63" s="272" t="s">
        <v>633</v>
      </c>
      <c r="W63" s="272">
        <v>0.36647200000000002</v>
      </c>
      <c r="Y63" s="272">
        <v>0.72877190000000003</v>
      </c>
    </row>
    <row r="64" spans="1:25" x14ac:dyDescent="0.2">
      <c r="A64" s="272" t="s">
        <v>145</v>
      </c>
      <c r="B64" s="272">
        <v>13</v>
      </c>
      <c r="C64" s="272" t="s">
        <v>146</v>
      </c>
      <c r="D64" s="272" t="s">
        <v>147</v>
      </c>
      <c r="F64" s="272">
        <v>0.83899999999999997</v>
      </c>
      <c r="G64" s="272">
        <v>3</v>
      </c>
      <c r="H64" s="272">
        <v>3515</v>
      </c>
      <c r="I64" s="272">
        <v>14.398</v>
      </c>
      <c r="L64" s="272">
        <v>13.0407765</v>
      </c>
      <c r="M64" s="272">
        <v>81.397000000000006</v>
      </c>
      <c r="N64" s="272">
        <v>80.765000000000001</v>
      </c>
      <c r="O64" s="272" t="s">
        <v>628</v>
      </c>
      <c r="P64" s="272" t="s">
        <v>632</v>
      </c>
      <c r="Q64" s="272" t="s">
        <v>634</v>
      </c>
      <c r="W64" s="272">
        <v>0.37172899999999998</v>
      </c>
      <c r="Y64" s="272">
        <v>0.73926449999999999</v>
      </c>
    </row>
    <row r="65" spans="1:25" x14ac:dyDescent="0.2">
      <c r="A65" s="272" t="s">
        <v>145</v>
      </c>
      <c r="B65" s="272">
        <v>13</v>
      </c>
      <c r="C65" s="272" t="s">
        <v>146</v>
      </c>
      <c r="D65" s="272" t="s">
        <v>147</v>
      </c>
      <c r="F65" s="272">
        <v>0.83899999999999997</v>
      </c>
      <c r="G65" s="272">
        <v>4</v>
      </c>
      <c r="J65" s="272">
        <v>2213</v>
      </c>
      <c r="K65" s="272">
        <v>-14.256</v>
      </c>
      <c r="L65" s="272">
        <v>46.160762400000003</v>
      </c>
      <c r="M65" s="272">
        <v>56.649000000000001</v>
      </c>
      <c r="R65" s="272">
        <v>55.764000000000003</v>
      </c>
      <c r="S65" s="272" t="s">
        <v>615</v>
      </c>
      <c r="T65" s="272" t="s">
        <v>580</v>
      </c>
      <c r="U65" s="272" t="s">
        <v>593</v>
      </c>
      <c r="V65" s="272">
        <v>1.090069</v>
      </c>
      <c r="X65" s="272">
        <v>1.161395</v>
      </c>
    </row>
    <row r="66" spans="1:25" x14ac:dyDescent="0.2">
      <c r="A66" s="272" t="s">
        <v>145</v>
      </c>
      <c r="B66" s="272">
        <v>13</v>
      </c>
      <c r="C66" s="272" t="s">
        <v>146</v>
      </c>
      <c r="D66" s="272" t="s">
        <v>147</v>
      </c>
      <c r="F66" s="272">
        <v>0.83899999999999997</v>
      </c>
      <c r="G66" s="272">
        <v>5</v>
      </c>
      <c r="J66" s="272">
        <v>3335</v>
      </c>
      <c r="K66" s="272">
        <v>0</v>
      </c>
      <c r="L66" s="272">
        <v>53.7943432</v>
      </c>
      <c r="M66" s="272">
        <v>66.016999999999996</v>
      </c>
      <c r="R66" s="272">
        <v>64.978999999999999</v>
      </c>
      <c r="S66" s="272" t="s">
        <v>511</v>
      </c>
      <c r="T66" s="272" t="s">
        <v>625</v>
      </c>
      <c r="U66" s="272" t="s">
        <v>626</v>
      </c>
      <c r="V66" s="272">
        <v>1.1056589999999999</v>
      </c>
      <c r="X66" s="272">
        <v>1.1766896</v>
      </c>
    </row>
    <row r="67" spans="1:25" x14ac:dyDescent="0.2">
      <c r="A67" s="272" t="s">
        <v>148</v>
      </c>
      <c r="B67" s="272">
        <v>14</v>
      </c>
      <c r="C67" s="272" t="s">
        <v>149</v>
      </c>
      <c r="D67" s="272" t="s">
        <v>150</v>
      </c>
      <c r="F67" s="272">
        <v>0.82299999999999995</v>
      </c>
      <c r="G67" s="272">
        <v>1</v>
      </c>
      <c r="H67" s="272">
        <v>2996</v>
      </c>
      <c r="I67" s="272">
        <v>-2.1000000000000001E-2</v>
      </c>
      <c r="L67" s="272">
        <v>9.6602511999999994</v>
      </c>
      <c r="M67" s="272">
        <v>59.146999999999998</v>
      </c>
      <c r="N67" s="272">
        <v>58.697000000000003</v>
      </c>
      <c r="O67" s="272" t="s">
        <v>628</v>
      </c>
      <c r="P67" s="272" t="s">
        <v>632</v>
      </c>
      <c r="Q67" s="272" t="s">
        <v>635</v>
      </c>
      <c r="W67" s="272">
        <v>0.36646400000000001</v>
      </c>
      <c r="Y67" s="272">
        <v>0.72872139999999996</v>
      </c>
    </row>
    <row r="68" spans="1:25" x14ac:dyDescent="0.2">
      <c r="A68" s="272" t="s">
        <v>148</v>
      </c>
      <c r="B68" s="272">
        <v>14</v>
      </c>
      <c r="C68" s="272" t="s">
        <v>149</v>
      </c>
      <c r="D68" s="272" t="s">
        <v>150</v>
      </c>
      <c r="F68" s="272">
        <v>0.82299999999999995</v>
      </c>
      <c r="G68" s="272">
        <v>2</v>
      </c>
      <c r="H68" s="272">
        <v>2999</v>
      </c>
      <c r="I68" s="272">
        <v>0</v>
      </c>
      <c r="L68" s="272">
        <v>9.6569739999999999</v>
      </c>
      <c r="M68" s="272">
        <v>59.127000000000002</v>
      </c>
      <c r="N68" s="272">
        <v>58.677</v>
      </c>
      <c r="O68" s="272" t="s">
        <v>636</v>
      </c>
      <c r="P68" s="272" t="s">
        <v>637</v>
      </c>
      <c r="Q68" s="272" t="s">
        <v>638</v>
      </c>
      <c r="W68" s="272">
        <v>0.36647200000000002</v>
      </c>
      <c r="Y68" s="272">
        <v>0.72873670000000002</v>
      </c>
    </row>
    <row r="69" spans="1:25" x14ac:dyDescent="0.2">
      <c r="A69" s="272" t="s">
        <v>148</v>
      </c>
      <c r="B69" s="272">
        <v>14</v>
      </c>
      <c r="C69" s="272" t="s">
        <v>149</v>
      </c>
      <c r="D69" s="272" t="s">
        <v>150</v>
      </c>
      <c r="F69" s="272">
        <v>0.82299999999999995</v>
      </c>
      <c r="G69" s="272">
        <v>3</v>
      </c>
      <c r="H69" s="272">
        <v>3082</v>
      </c>
      <c r="I69" s="272">
        <v>12.586</v>
      </c>
      <c r="L69" s="272">
        <v>11.669436299999999</v>
      </c>
      <c r="M69" s="272">
        <v>71.447999999999993</v>
      </c>
      <c r="N69" s="272">
        <v>70.894999999999996</v>
      </c>
      <c r="O69" s="272" t="s">
        <v>636</v>
      </c>
      <c r="P69" s="272" t="s">
        <v>637</v>
      </c>
      <c r="Q69" s="272" t="s">
        <v>639</v>
      </c>
      <c r="W69" s="272">
        <v>0.37106699999999998</v>
      </c>
      <c r="Y69" s="272">
        <v>0.73790880000000003</v>
      </c>
    </row>
    <row r="70" spans="1:25" x14ac:dyDescent="0.2">
      <c r="A70" s="272" t="s">
        <v>148</v>
      </c>
      <c r="B70" s="272">
        <v>14</v>
      </c>
      <c r="C70" s="272" t="s">
        <v>149</v>
      </c>
      <c r="D70" s="272" t="s">
        <v>150</v>
      </c>
      <c r="F70" s="272">
        <v>0.82299999999999995</v>
      </c>
      <c r="G70" s="272">
        <v>4</v>
      </c>
      <c r="J70" s="272">
        <v>2041</v>
      </c>
      <c r="K70" s="272">
        <v>-14.228999999999999</v>
      </c>
      <c r="L70" s="272">
        <v>43.333969099999997</v>
      </c>
      <c r="M70" s="272">
        <v>52.165999999999997</v>
      </c>
      <c r="R70" s="272">
        <v>51.350999999999999</v>
      </c>
      <c r="S70" s="272" t="s">
        <v>640</v>
      </c>
      <c r="T70" s="272" t="s">
        <v>592</v>
      </c>
      <c r="U70" s="272" t="s">
        <v>625</v>
      </c>
      <c r="V70" s="272">
        <v>1.090098</v>
      </c>
      <c r="X70" s="272">
        <v>1.1614800000000001</v>
      </c>
    </row>
    <row r="71" spans="1:25" x14ac:dyDescent="0.2">
      <c r="A71" s="272" t="s">
        <v>148</v>
      </c>
      <c r="B71" s="272">
        <v>14</v>
      </c>
      <c r="C71" s="272" t="s">
        <v>149</v>
      </c>
      <c r="D71" s="272" t="s">
        <v>150</v>
      </c>
      <c r="F71" s="272">
        <v>0.82299999999999995</v>
      </c>
      <c r="G71" s="272">
        <v>5</v>
      </c>
      <c r="J71" s="272">
        <v>3329</v>
      </c>
      <c r="K71" s="272">
        <v>0</v>
      </c>
      <c r="L71" s="272">
        <v>54.744610899999998</v>
      </c>
      <c r="M71" s="272">
        <v>65.902000000000001</v>
      </c>
      <c r="R71" s="272">
        <v>64.864999999999995</v>
      </c>
      <c r="S71" s="272" t="s">
        <v>617</v>
      </c>
      <c r="T71" s="272" t="s">
        <v>641</v>
      </c>
      <c r="U71" s="272" t="s">
        <v>642</v>
      </c>
      <c r="V71" s="272">
        <v>1.1056589999999999</v>
      </c>
      <c r="X71" s="272">
        <v>1.1767217000000001</v>
      </c>
    </row>
    <row r="72" spans="1:25" x14ac:dyDescent="0.2">
      <c r="A72" s="272" t="s">
        <v>151</v>
      </c>
      <c r="B72" s="272">
        <v>15</v>
      </c>
      <c r="C72" s="272" t="s">
        <v>152</v>
      </c>
      <c r="D72" s="272" t="s">
        <v>153</v>
      </c>
      <c r="F72" s="272">
        <v>0.85199999999999998</v>
      </c>
      <c r="G72" s="272">
        <v>1</v>
      </c>
      <c r="H72" s="272">
        <v>2993</v>
      </c>
      <c r="I72" s="272">
        <v>5.0000000000000001E-3</v>
      </c>
      <c r="L72" s="272">
        <v>9.3256993999999995</v>
      </c>
      <c r="M72" s="272">
        <v>59.11</v>
      </c>
      <c r="N72" s="272">
        <v>58.661000000000001</v>
      </c>
      <c r="O72" s="272" t="s">
        <v>636</v>
      </c>
      <c r="P72" s="272" t="s">
        <v>637</v>
      </c>
      <c r="Q72" s="272" t="s">
        <v>643</v>
      </c>
      <c r="W72" s="272">
        <v>0.36647400000000002</v>
      </c>
      <c r="Y72" s="272">
        <v>0.72877309999999995</v>
      </c>
    </row>
    <row r="73" spans="1:25" x14ac:dyDescent="0.2">
      <c r="A73" s="272" t="s">
        <v>151</v>
      </c>
      <c r="B73" s="272">
        <v>15</v>
      </c>
      <c r="C73" s="272" t="s">
        <v>152</v>
      </c>
      <c r="D73" s="272" t="s">
        <v>153</v>
      </c>
      <c r="F73" s="272">
        <v>0.85199999999999998</v>
      </c>
      <c r="G73" s="272">
        <v>2</v>
      </c>
      <c r="H73" s="272">
        <v>2993</v>
      </c>
      <c r="I73" s="272">
        <v>0</v>
      </c>
      <c r="L73" s="272">
        <v>9.3164160000000003</v>
      </c>
      <c r="M73" s="272">
        <v>59.052</v>
      </c>
      <c r="N73" s="272">
        <v>58.601999999999997</v>
      </c>
      <c r="O73" s="272" t="s">
        <v>644</v>
      </c>
      <c r="P73" s="272" t="s">
        <v>645</v>
      </c>
      <c r="Q73" s="272" t="s">
        <v>646</v>
      </c>
      <c r="W73" s="272">
        <v>0.36647200000000002</v>
      </c>
      <c r="Y73" s="272">
        <v>0.72876929999999995</v>
      </c>
    </row>
    <row r="74" spans="1:25" x14ac:dyDescent="0.2">
      <c r="A74" s="272" t="s">
        <v>151</v>
      </c>
      <c r="B74" s="272">
        <v>15</v>
      </c>
      <c r="C74" s="272" t="s">
        <v>152</v>
      </c>
      <c r="D74" s="272" t="s">
        <v>153</v>
      </c>
      <c r="F74" s="272">
        <v>0.85199999999999998</v>
      </c>
      <c r="G74" s="272">
        <v>3</v>
      </c>
      <c r="H74" s="272">
        <v>2551</v>
      </c>
      <c r="I74" s="272">
        <v>14.722</v>
      </c>
      <c r="L74" s="272">
        <v>9.3890171999999996</v>
      </c>
      <c r="M74" s="272">
        <v>59.512</v>
      </c>
      <c r="N74" s="272">
        <v>59.05</v>
      </c>
      <c r="O74" s="272" t="s">
        <v>644</v>
      </c>
      <c r="P74" s="272" t="s">
        <v>645</v>
      </c>
      <c r="Q74" s="272" t="s">
        <v>647</v>
      </c>
      <c r="W74" s="272">
        <v>0.37184699999999998</v>
      </c>
      <c r="Y74" s="272">
        <v>0.73949799999999999</v>
      </c>
    </row>
    <row r="75" spans="1:25" x14ac:dyDescent="0.2">
      <c r="A75" s="272" t="s">
        <v>151</v>
      </c>
      <c r="B75" s="272">
        <v>15</v>
      </c>
      <c r="C75" s="272" t="s">
        <v>152</v>
      </c>
      <c r="D75" s="272" t="s">
        <v>153</v>
      </c>
      <c r="F75" s="272">
        <v>0.85199999999999998</v>
      </c>
      <c r="G75" s="272">
        <v>4</v>
      </c>
      <c r="J75" s="272">
        <v>1664</v>
      </c>
      <c r="K75" s="272">
        <v>-14.74</v>
      </c>
      <c r="L75" s="272">
        <v>33.945430399999999</v>
      </c>
      <c r="M75" s="272">
        <v>42.304000000000002</v>
      </c>
      <c r="R75" s="272">
        <v>41.643000000000001</v>
      </c>
      <c r="S75" s="272" t="s">
        <v>640</v>
      </c>
      <c r="T75" s="272" t="s">
        <v>592</v>
      </c>
      <c r="U75" s="272" t="s">
        <v>625</v>
      </c>
      <c r="V75" s="272">
        <v>1.089539</v>
      </c>
      <c r="X75" s="272">
        <v>1.1609533999999999</v>
      </c>
    </row>
    <row r="76" spans="1:25" x14ac:dyDescent="0.2">
      <c r="A76" s="272" t="s">
        <v>151</v>
      </c>
      <c r="B76" s="272">
        <v>15</v>
      </c>
      <c r="C76" s="272" t="s">
        <v>152</v>
      </c>
      <c r="D76" s="272" t="s">
        <v>153</v>
      </c>
      <c r="F76" s="272">
        <v>0.85199999999999998</v>
      </c>
      <c r="G76" s="272">
        <v>5</v>
      </c>
      <c r="J76" s="272">
        <v>3324</v>
      </c>
      <c r="K76" s="272">
        <v>0</v>
      </c>
      <c r="L76" s="272">
        <v>52.768785299999998</v>
      </c>
      <c r="M76" s="272">
        <v>65.762</v>
      </c>
      <c r="R76" s="272">
        <v>64.727000000000004</v>
      </c>
      <c r="S76" s="272" t="s">
        <v>527</v>
      </c>
      <c r="T76" s="272" t="s">
        <v>583</v>
      </c>
      <c r="U76" s="272" t="s">
        <v>648</v>
      </c>
      <c r="V76" s="272">
        <v>1.1056589999999999</v>
      </c>
      <c r="X76" s="272">
        <v>1.1767502000000001</v>
      </c>
    </row>
    <row r="77" spans="1:25" x14ac:dyDescent="0.2">
      <c r="A77" s="272" t="s">
        <v>154</v>
      </c>
      <c r="B77" s="272">
        <v>16</v>
      </c>
      <c r="C77" s="272" t="s">
        <v>155</v>
      </c>
      <c r="D77" s="272" t="s">
        <v>156</v>
      </c>
      <c r="F77" s="272">
        <v>0.81100000000000005</v>
      </c>
      <c r="G77" s="272">
        <v>1</v>
      </c>
      <c r="H77" s="272">
        <v>2987</v>
      </c>
      <c r="I77" s="272">
        <v>1.9E-2</v>
      </c>
      <c r="L77" s="272">
        <v>9.7685604999999995</v>
      </c>
      <c r="M77" s="272">
        <v>58.938000000000002</v>
      </c>
      <c r="N77" s="272">
        <v>58.49</v>
      </c>
      <c r="O77" s="272" t="s">
        <v>649</v>
      </c>
      <c r="P77" s="272" t="s">
        <v>645</v>
      </c>
      <c r="Q77" s="272" t="s">
        <v>650</v>
      </c>
      <c r="W77" s="272">
        <v>0.366479</v>
      </c>
      <c r="Y77" s="272">
        <v>0.72875579999999995</v>
      </c>
    </row>
    <row r="78" spans="1:25" x14ac:dyDescent="0.2">
      <c r="A78" s="272" t="s">
        <v>154</v>
      </c>
      <c r="B78" s="272">
        <v>16</v>
      </c>
      <c r="C78" s="272" t="s">
        <v>155</v>
      </c>
      <c r="D78" s="272" t="s">
        <v>156</v>
      </c>
      <c r="F78" s="272">
        <v>0.81100000000000005</v>
      </c>
      <c r="G78" s="272">
        <v>2</v>
      </c>
      <c r="H78" s="272">
        <v>2984</v>
      </c>
      <c r="I78" s="272">
        <v>0</v>
      </c>
      <c r="L78" s="272">
        <v>9.7578242999999993</v>
      </c>
      <c r="M78" s="272">
        <v>58.872999999999998</v>
      </c>
      <c r="N78" s="272">
        <v>58.424999999999997</v>
      </c>
      <c r="O78" s="272" t="s">
        <v>651</v>
      </c>
      <c r="P78" s="272" t="s">
        <v>652</v>
      </c>
      <c r="Q78" s="272" t="s">
        <v>653</v>
      </c>
      <c r="W78" s="272">
        <v>0.36647200000000002</v>
      </c>
      <c r="Y78" s="272">
        <v>0.72874209999999995</v>
      </c>
    </row>
    <row r="79" spans="1:25" x14ac:dyDescent="0.2">
      <c r="A79" s="272" t="s">
        <v>154</v>
      </c>
      <c r="B79" s="272">
        <v>16</v>
      </c>
      <c r="C79" s="272" t="s">
        <v>155</v>
      </c>
      <c r="D79" s="272" t="s">
        <v>156</v>
      </c>
      <c r="F79" s="272">
        <v>0.81100000000000005</v>
      </c>
      <c r="G79" s="272">
        <v>3</v>
      </c>
      <c r="H79" s="272">
        <v>2810</v>
      </c>
      <c r="I79" s="272">
        <v>14.541</v>
      </c>
      <c r="L79" s="272">
        <v>10.818773200000001</v>
      </c>
      <c r="M79" s="272">
        <v>65.274000000000001</v>
      </c>
      <c r="N79" s="272">
        <v>64.768000000000001</v>
      </c>
      <c r="O79" s="272" t="s">
        <v>649</v>
      </c>
      <c r="P79" s="272" t="s">
        <v>652</v>
      </c>
      <c r="Q79" s="272" t="s">
        <v>647</v>
      </c>
      <c r="W79" s="272">
        <v>0.37178099999999997</v>
      </c>
      <c r="Y79" s="272">
        <v>0.73933839999999995</v>
      </c>
    </row>
    <row r="80" spans="1:25" x14ac:dyDescent="0.2">
      <c r="A80" s="272" t="s">
        <v>154</v>
      </c>
      <c r="B80" s="272">
        <v>16</v>
      </c>
      <c r="C80" s="272" t="s">
        <v>155</v>
      </c>
      <c r="D80" s="272" t="s">
        <v>156</v>
      </c>
      <c r="F80" s="272">
        <v>0.81100000000000005</v>
      </c>
      <c r="G80" s="272">
        <v>4</v>
      </c>
      <c r="J80" s="272">
        <v>2254</v>
      </c>
      <c r="K80" s="272">
        <v>-15.404</v>
      </c>
      <c r="L80" s="272">
        <v>48.807042099999997</v>
      </c>
      <c r="M80" s="272">
        <v>57.898000000000003</v>
      </c>
      <c r="R80" s="272">
        <v>56.994</v>
      </c>
      <c r="S80" s="272" t="s">
        <v>654</v>
      </c>
      <c r="T80" s="272" t="s">
        <v>608</v>
      </c>
      <c r="U80" s="272" t="s">
        <v>571</v>
      </c>
      <c r="V80" s="272">
        <v>1.088813</v>
      </c>
      <c r="X80" s="272">
        <v>1.1602604999999999</v>
      </c>
    </row>
    <row r="81" spans="1:25" x14ac:dyDescent="0.2">
      <c r="A81" s="272" t="s">
        <v>154</v>
      </c>
      <c r="B81" s="272">
        <v>16</v>
      </c>
      <c r="C81" s="272" t="s">
        <v>155</v>
      </c>
      <c r="D81" s="272" t="s">
        <v>156</v>
      </c>
      <c r="F81" s="272">
        <v>0.81100000000000005</v>
      </c>
      <c r="G81" s="272">
        <v>5</v>
      </c>
      <c r="J81" s="272">
        <v>3315</v>
      </c>
      <c r="K81" s="272">
        <v>0</v>
      </c>
      <c r="L81" s="272">
        <v>55.308951899999997</v>
      </c>
      <c r="M81" s="272">
        <v>65.611000000000004</v>
      </c>
      <c r="R81" s="272">
        <v>64.578999999999994</v>
      </c>
      <c r="S81" s="272" t="s">
        <v>655</v>
      </c>
      <c r="T81" s="272" t="s">
        <v>558</v>
      </c>
      <c r="U81" s="272" t="s">
        <v>642</v>
      </c>
      <c r="V81" s="272">
        <v>1.1056589999999999</v>
      </c>
      <c r="X81" s="272">
        <v>1.1767335999999999</v>
      </c>
    </row>
    <row r="82" spans="1:25" x14ac:dyDescent="0.2">
      <c r="A82" s="272" t="s">
        <v>157</v>
      </c>
      <c r="B82" s="272">
        <v>17</v>
      </c>
      <c r="C82" s="272" t="s">
        <v>158</v>
      </c>
      <c r="D82" s="272" t="s">
        <v>159</v>
      </c>
      <c r="F82" s="272">
        <v>0.78200000000000003</v>
      </c>
      <c r="G82" s="272">
        <v>1</v>
      </c>
      <c r="H82" s="272">
        <v>2983</v>
      </c>
      <c r="I82" s="272">
        <v>3.4000000000000002E-2</v>
      </c>
      <c r="L82" s="272">
        <v>10.119544599999999</v>
      </c>
      <c r="M82" s="272">
        <v>58.872</v>
      </c>
      <c r="N82" s="272">
        <v>58.424999999999997</v>
      </c>
      <c r="O82" s="272" t="s">
        <v>649</v>
      </c>
      <c r="P82" s="272" t="s">
        <v>652</v>
      </c>
      <c r="Q82" s="272" t="s">
        <v>656</v>
      </c>
      <c r="W82" s="272">
        <v>0.36648500000000001</v>
      </c>
      <c r="Y82" s="272">
        <v>0.72879470000000002</v>
      </c>
    </row>
    <row r="83" spans="1:25" x14ac:dyDescent="0.2">
      <c r="A83" s="272" t="s">
        <v>157</v>
      </c>
      <c r="B83" s="272">
        <v>17</v>
      </c>
      <c r="C83" s="272" t="s">
        <v>158</v>
      </c>
      <c r="D83" s="272" t="s">
        <v>159</v>
      </c>
      <c r="F83" s="272">
        <v>0.78200000000000003</v>
      </c>
      <c r="G83" s="272">
        <v>2</v>
      </c>
      <c r="H83" s="272">
        <v>2986</v>
      </c>
      <c r="I83" s="272">
        <v>0</v>
      </c>
      <c r="L83" s="272">
        <v>10.125492599999999</v>
      </c>
      <c r="M83" s="272">
        <v>58.906999999999996</v>
      </c>
      <c r="N83" s="272">
        <v>58.459000000000003</v>
      </c>
      <c r="O83" s="272" t="s">
        <v>651</v>
      </c>
      <c r="P83" s="272" t="s">
        <v>657</v>
      </c>
      <c r="Q83" s="272" t="s">
        <v>658</v>
      </c>
      <c r="W83" s="272">
        <v>0.36647200000000002</v>
      </c>
      <c r="Y83" s="272">
        <v>0.72876980000000002</v>
      </c>
    </row>
    <row r="84" spans="1:25" x14ac:dyDescent="0.2">
      <c r="A84" s="272" t="s">
        <v>157</v>
      </c>
      <c r="B84" s="272">
        <v>17</v>
      </c>
      <c r="C84" s="272" t="s">
        <v>158</v>
      </c>
      <c r="D84" s="272" t="s">
        <v>159</v>
      </c>
      <c r="F84" s="272">
        <v>0.78200000000000003</v>
      </c>
      <c r="G84" s="272">
        <v>3</v>
      </c>
      <c r="H84" s="272">
        <v>3347</v>
      </c>
      <c r="I84" s="272">
        <v>14.121</v>
      </c>
      <c r="L84" s="272">
        <v>13.378066</v>
      </c>
      <c r="M84" s="272">
        <v>77.828999999999994</v>
      </c>
      <c r="N84" s="272">
        <v>77.224999999999994</v>
      </c>
      <c r="O84" s="272" t="s">
        <v>649</v>
      </c>
      <c r="P84" s="272" t="s">
        <v>652</v>
      </c>
      <c r="Q84" s="272" t="s">
        <v>659</v>
      </c>
      <c r="W84" s="272">
        <v>0.37162800000000001</v>
      </c>
      <c r="Y84" s="272">
        <v>0.73906079999999996</v>
      </c>
    </row>
    <row r="85" spans="1:25" x14ac:dyDescent="0.2">
      <c r="A85" s="272" t="s">
        <v>157</v>
      </c>
      <c r="B85" s="272">
        <v>17</v>
      </c>
      <c r="C85" s="272" t="s">
        <v>158</v>
      </c>
      <c r="D85" s="272" t="s">
        <v>159</v>
      </c>
      <c r="F85" s="272">
        <v>0.78200000000000003</v>
      </c>
      <c r="G85" s="272">
        <v>4</v>
      </c>
      <c r="J85" s="272">
        <v>2140</v>
      </c>
      <c r="K85" s="272">
        <v>-14.391999999999999</v>
      </c>
      <c r="L85" s="272">
        <v>47.932815400000003</v>
      </c>
      <c r="M85" s="272">
        <v>54.828000000000003</v>
      </c>
      <c r="R85" s="272">
        <v>53.970999999999997</v>
      </c>
      <c r="S85" s="272" t="s">
        <v>654</v>
      </c>
      <c r="T85" s="272" t="s">
        <v>608</v>
      </c>
      <c r="U85" s="272" t="s">
        <v>571</v>
      </c>
      <c r="V85" s="272">
        <v>1.0899190000000001</v>
      </c>
      <c r="X85" s="272">
        <v>1.1613275000000001</v>
      </c>
    </row>
    <row r="86" spans="1:25" x14ac:dyDescent="0.2">
      <c r="A86" s="272" t="s">
        <v>157</v>
      </c>
      <c r="B86" s="272">
        <v>17</v>
      </c>
      <c r="C86" s="272" t="s">
        <v>158</v>
      </c>
      <c r="D86" s="272" t="s">
        <v>159</v>
      </c>
      <c r="F86" s="272">
        <v>0.78200000000000003</v>
      </c>
      <c r="G86" s="272">
        <v>5</v>
      </c>
      <c r="J86" s="272">
        <v>3314</v>
      </c>
      <c r="K86" s="272">
        <v>0</v>
      </c>
      <c r="L86" s="272">
        <v>57.313257200000002</v>
      </c>
      <c r="M86" s="272">
        <v>65.557000000000002</v>
      </c>
      <c r="R86" s="272">
        <v>64.525999999999996</v>
      </c>
      <c r="S86" s="272" t="s">
        <v>660</v>
      </c>
      <c r="T86" s="272" t="s">
        <v>558</v>
      </c>
      <c r="U86" s="272" t="s">
        <v>661</v>
      </c>
      <c r="V86" s="272">
        <v>1.1056589999999999</v>
      </c>
      <c r="X86" s="272">
        <v>1.1766810999999999</v>
      </c>
    </row>
    <row r="87" spans="1:25" x14ac:dyDescent="0.2">
      <c r="A87" s="272" t="s">
        <v>160</v>
      </c>
      <c r="B87" s="272">
        <v>18</v>
      </c>
      <c r="C87" s="272" t="s">
        <v>161</v>
      </c>
      <c r="D87" s="272" t="s">
        <v>162</v>
      </c>
      <c r="F87" s="272">
        <v>0.78500000000000003</v>
      </c>
      <c r="G87" s="272">
        <v>1</v>
      </c>
      <c r="H87" s="272">
        <v>2981</v>
      </c>
      <c r="I87" s="272">
        <v>-1.6E-2</v>
      </c>
      <c r="L87" s="272">
        <v>10.076382499999999</v>
      </c>
      <c r="M87" s="272">
        <v>58.845999999999997</v>
      </c>
      <c r="N87" s="272">
        <v>58.399000000000001</v>
      </c>
      <c r="O87" s="272" t="s">
        <v>651</v>
      </c>
      <c r="P87" s="272" t="s">
        <v>652</v>
      </c>
      <c r="Q87" s="272" t="s">
        <v>662</v>
      </c>
      <c r="W87" s="272">
        <v>0.36646600000000001</v>
      </c>
      <c r="Y87" s="272">
        <v>0.72879400000000005</v>
      </c>
    </row>
    <row r="88" spans="1:25" x14ac:dyDescent="0.2">
      <c r="A88" s="272" t="s">
        <v>160</v>
      </c>
      <c r="B88" s="272">
        <v>18</v>
      </c>
      <c r="C88" s="272" t="s">
        <v>161</v>
      </c>
      <c r="D88" s="272" t="s">
        <v>162</v>
      </c>
      <c r="F88" s="272">
        <v>0.78500000000000003</v>
      </c>
      <c r="G88" s="272">
        <v>2</v>
      </c>
      <c r="H88" s="272">
        <v>2977</v>
      </c>
      <c r="I88" s="272">
        <v>0</v>
      </c>
      <c r="L88" s="272">
        <v>10.049693899999999</v>
      </c>
      <c r="M88" s="272">
        <v>58.69</v>
      </c>
      <c r="N88" s="272">
        <v>58.244</v>
      </c>
      <c r="O88" s="272" t="s">
        <v>663</v>
      </c>
      <c r="P88" s="272" t="s">
        <v>657</v>
      </c>
      <c r="Q88" s="272" t="s">
        <v>664</v>
      </c>
      <c r="W88" s="272">
        <v>0.36647200000000002</v>
      </c>
      <c r="Y88" s="272">
        <v>0.72880529999999999</v>
      </c>
    </row>
    <row r="89" spans="1:25" x14ac:dyDescent="0.2">
      <c r="A89" s="272" t="s">
        <v>160</v>
      </c>
      <c r="B89" s="272">
        <v>18</v>
      </c>
      <c r="C89" s="272" t="s">
        <v>161</v>
      </c>
      <c r="D89" s="272" t="s">
        <v>162</v>
      </c>
      <c r="F89" s="272">
        <v>0.78500000000000003</v>
      </c>
      <c r="G89" s="272">
        <v>3</v>
      </c>
      <c r="H89" s="272">
        <v>2949</v>
      </c>
      <c r="I89" s="272">
        <v>14.901</v>
      </c>
      <c r="L89" s="272">
        <v>11.7412893</v>
      </c>
      <c r="M89" s="272">
        <v>68.569000000000003</v>
      </c>
      <c r="N89" s="272">
        <v>68.037000000000006</v>
      </c>
      <c r="O89" s="272" t="s">
        <v>651</v>
      </c>
      <c r="P89" s="272" t="s">
        <v>657</v>
      </c>
      <c r="Q89" s="272" t="s">
        <v>665</v>
      </c>
      <c r="W89" s="272">
        <v>0.37191299999999999</v>
      </c>
      <c r="Y89" s="272">
        <v>0.73966560000000003</v>
      </c>
    </row>
    <row r="90" spans="1:25" x14ac:dyDescent="0.2">
      <c r="A90" s="272" t="s">
        <v>160</v>
      </c>
      <c r="B90" s="272">
        <v>18</v>
      </c>
      <c r="C90" s="272" t="s">
        <v>161</v>
      </c>
      <c r="D90" s="272" t="s">
        <v>162</v>
      </c>
      <c r="F90" s="272">
        <v>0.78500000000000003</v>
      </c>
      <c r="G90" s="272">
        <v>4</v>
      </c>
      <c r="J90" s="272">
        <v>2074</v>
      </c>
      <c r="K90" s="272">
        <v>-14.122999999999999</v>
      </c>
      <c r="L90" s="272">
        <v>46.288201700000002</v>
      </c>
      <c r="M90" s="272">
        <v>53.15</v>
      </c>
      <c r="R90" s="272">
        <v>52.319000000000003</v>
      </c>
      <c r="S90" s="272" t="s">
        <v>654</v>
      </c>
      <c r="T90" s="272" t="s">
        <v>615</v>
      </c>
      <c r="U90" s="272" t="s">
        <v>571</v>
      </c>
      <c r="V90" s="272">
        <v>1.0902130000000001</v>
      </c>
      <c r="X90" s="272">
        <v>1.1616997</v>
      </c>
    </row>
    <row r="91" spans="1:25" x14ac:dyDescent="0.2">
      <c r="A91" s="272" t="s">
        <v>160</v>
      </c>
      <c r="B91" s="272">
        <v>18</v>
      </c>
      <c r="C91" s="272" t="s">
        <v>161</v>
      </c>
      <c r="D91" s="272" t="s">
        <v>162</v>
      </c>
      <c r="F91" s="272">
        <v>0.78500000000000003</v>
      </c>
      <c r="G91" s="272">
        <v>5</v>
      </c>
      <c r="J91" s="272">
        <v>3311</v>
      </c>
      <c r="K91" s="272">
        <v>0</v>
      </c>
      <c r="L91" s="272">
        <v>57.016351399999998</v>
      </c>
      <c r="M91" s="272">
        <v>65.468000000000004</v>
      </c>
      <c r="R91" s="272">
        <v>64.438000000000002</v>
      </c>
      <c r="S91" s="272" t="s">
        <v>527</v>
      </c>
      <c r="T91" s="272" t="s">
        <v>583</v>
      </c>
      <c r="U91" s="272" t="s">
        <v>666</v>
      </c>
      <c r="V91" s="272">
        <v>1.1056589999999999</v>
      </c>
      <c r="X91" s="272">
        <v>1.1767474</v>
      </c>
    </row>
    <row r="92" spans="1:25" x14ac:dyDescent="0.2">
      <c r="A92" s="272" t="s">
        <v>163</v>
      </c>
      <c r="B92" s="272">
        <v>19</v>
      </c>
      <c r="C92" s="272" t="s">
        <v>164</v>
      </c>
      <c r="D92" s="272" t="s">
        <v>165</v>
      </c>
      <c r="F92" s="272">
        <v>0.79400000000000004</v>
      </c>
      <c r="G92" s="272">
        <v>1</v>
      </c>
      <c r="H92" s="272">
        <v>2972</v>
      </c>
      <c r="I92" s="272">
        <v>1.0999999999999999E-2</v>
      </c>
      <c r="L92" s="272">
        <v>9.9338987999999997</v>
      </c>
      <c r="M92" s="272">
        <v>58.679000000000002</v>
      </c>
      <c r="N92" s="272">
        <v>58.232999999999997</v>
      </c>
      <c r="O92" s="272" t="s">
        <v>663</v>
      </c>
      <c r="P92" s="272" t="s">
        <v>657</v>
      </c>
      <c r="Q92" s="272" t="s">
        <v>667</v>
      </c>
      <c r="W92" s="272">
        <v>0.36647600000000002</v>
      </c>
      <c r="Y92" s="272">
        <v>0.72880489999999998</v>
      </c>
    </row>
    <row r="93" spans="1:25" x14ac:dyDescent="0.2">
      <c r="A93" s="272" t="s">
        <v>163</v>
      </c>
      <c r="B93" s="272">
        <v>19</v>
      </c>
      <c r="C93" s="272" t="s">
        <v>164</v>
      </c>
      <c r="D93" s="272" t="s">
        <v>165</v>
      </c>
      <c r="F93" s="272">
        <v>0.79400000000000004</v>
      </c>
      <c r="G93" s="272">
        <v>2</v>
      </c>
      <c r="H93" s="272">
        <v>2968</v>
      </c>
      <c r="I93" s="272">
        <v>0</v>
      </c>
      <c r="L93" s="272">
        <v>9.9134072999999994</v>
      </c>
      <c r="M93" s="272">
        <v>58.558</v>
      </c>
      <c r="N93" s="272">
        <v>58.113</v>
      </c>
      <c r="O93" s="272" t="s">
        <v>668</v>
      </c>
      <c r="P93" s="272" t="s">
        <v>669</v>
      </c>
      <c r="Q93" s="272" t="s">
        <v>670</v>
      </c>
      <c r="W93" s="272">
        <v>0.36647200000000002</v>
      </c>
      <c r="Y93" s="272">
        <v>0.72879680000000002</v>
      </c>
    </row>
    <row r="94" spans="1:25" x14ac:dyDescent="0.2">
      <c r="A94" s="272" t="s">
        <v>163</v>
      </c>
      <c r="B94" s="272">
        <v>19</v>
      </c>
      <c r="C94" s="272" t="s">
        <v>164</v>
      </c>
      <c r="D94" s="272" t="s">
        <v>165</v>
      </c>
      <c r="F94" s="272">
        <v>0.79400000000000004</v>
      </c>
      <c r="G94" s="272">
        <v>3</v>
      </c>
      <c r="H94" s="272">
        <v>2626</v>
      </c>
      <c r="I94" s="272">
        <v>13.340999999999999</v>
      </c>
      <c r="L94" s="272">
        <v>10.258926000000001</v>
      </c>
      <c r="M94" s="272">
        <v>60.598999999999997</v>
      </c>
      <c r="N94" s="272">
        <v>60.13</v>
      </c>
      <c r="O94" s="272" t="s">
        <v>663</v>
      </c>
      <c r="P94" s="272" t="s">
        <v>669</v>
      </c>
      <c r="Q94" s="272" t="s">
        <v>671</v>
      </c>
      <c r="W94" s="272">
        <v>0.37134299999999998</v>
      </c>
      <c r="Y94" s="272">
        <v>0.73851999999999995</v>
      </c>
    </row>
    <row r="95" spans="1:25" x14ac:dyDescent="0.2">
      <c r="A95" s="272" t="s">
        <v>163</v>
      </c>
      <c r="B95" s="272">
        <v>19</v>
      </c>
      <c r="C95" s="272" t="s">
        <v>164</v>
      </c>
      <c r="D95" s="272" t="s">
        <v>165</v>
      </c>
      <c r="F95" s="272">
        <v>0.79400000000000004</v>
      </c>
      <c r="G95" s="272">
        <v>4</v>
      </c>
      <c r="J95" s="272">
        <v>2292</v>
      </c>
      <c r="K95" s="272">
        <v>-15.981</v>
      </c>
      <c r="L95" s="272">
        <v>50.436862300000001</v>
      </c>
      <c r="M95" s="272">
        <v>58.576999999999998</v>
      </c>
      <c r="R95" s="272">
        <v>57.661999999999999</v>
      </c>
      <c r="S95" s="272" t="s">
        <v>672</v>
      </c>
      <c r="T95" s="272" t="s">
        <v>615</v>
      </c>
      <c r="U95" s="272" t="s">
        <v>641</v>
      </c>
      <c r="V95" s="272">
        <v>1.0881810000000001</v>
      </c>
      <c r="X95" s="272">
        <v>1.1596417000000001</v>
      </c>
    </row>
    <row r="96" spans="1:25" x14ac:dyDescent="0.2">
      <c r="A96" s="272" t="s">
        <v>163</v>
      </c>
      <c r="B96" s="272">
        <v>19</v>
      </c>
      <c r="C96" s="272" t="s">
        <v>164</v>
      </c>
      <c r="D96" s="272" t="s">
        <v>165</v>
      </c>
      <c r="F96" s="272">
        <v>0.79400000000000004</v>
      </c>
      <c r="G96" s="272">
        <v>5</v>
      </c>
      <c r="J96" s="272">
        <v>3300</v>
      </c>
      <c r="K96" s="272">
        <v>0</v>
      </c>
      <c r="L96" s="272">
        <v>56.235018400000001</v>
      </c>
      <c r="M96" s="272">
        <v>65.311000000000007</v>
      </c>
      <c r="R96" s="272">
        <v>64.283000000000001</v>
      </c>
      <c r="S96" s="272" t="s">
        <v>660</v>
      </c>
      <c r="T96" s="272" t="s">
        <v>583</v>
      </c>
      <c r="U96" s="272" t="s">
        <v>666</v>
      </c>
      <c r="V96" s="272">
        <v>1.1056589999999999</v>
      </c>
      <c r="X96" s="272">
        <v>1.1767034999999999</v>
      </c>
    </row>
    <row r="97" spans="1:25" x14ac:dyDescent="0.2">
      <c r="A97" s="272" t="s">
        <v>166</v>
      </c>
      <c r="B97" s="272">
        <v>20</v>
      </c>
      <c r="C97" s="272" t="s">
        <v>167</v>
      </c>
      <c r="D97" s="272" t="s">
        <v>168</v>
      </c>
      <c r="F97" s="272">
        <v>0.81</v>
      </c>
      <c r="G97" s="272">
        <v>1</v>
      </c>
      <c r="H97" s="272">
        <v>2966</v>
      </c>
      <c r="I97" s="272">
        <v>1.4999999999999999E-2</v>
      </c>
      <c r="L97" s="272">
        <v>9.7258350999999994</v>
      </c>
      <c r="M97" s="272">
        <v>58.607999999999997</v>
      </c>
      <c r="N97" s="272">
        <v>58.161999999999999</v>
      </c>
      <c r="O97" s="272" t="s">
        <v>668</v>
      </c>
      <c r="P97" s="272" t="s">
        <v>657</v>
      </c>
      <c r="Q97" s="272" t="s">
        <v>673</v>
      </c>
      <c r="W97" s="272">
        <v>0.366477</v>
      </c>
      <c r="Y97" s="272">
        <v>0.72880560000000005</v>
      </c>
    </row>
    <row r="98" spans="1:25" x14ac:dyDescent="0.2">
      <c r="A98" s="272" t="s">
        <v>166</v>
      </c>
      <c r="B98" s="272">
        <v>20</v>
      </c>
      <c r="C98" s="272" t="s">
        <v>167</v>
      </c>
      <c r="D98" s="272" t="s">
        <v>168</v>
      </c>
      <c r="F98" s="272">
        <v>0.81</v>
      </c>
      <c r="G98" s="272">
        <v>2</v>
      </c>
      <c r="H98" s="272">
        <v>2967</v>
      </c>
      <c r="I98" s="272">
        <v>0</v>
      </c>
      <c r="L98" s="272">
        <v>9.7140208999999995</v>
      </c>
      <c r="M98" s="272">
        <v>58.536999999999999</v>
      </c>
      <c r="N98" s="272">
        <v>58.091000000000001</v>
      </c>
      <c r="O98" s="272" t="s">
        <v>674</v>
      </c>
      <c r="P98" s="272" t="s">
        <v>669</v>
      </c>
      <c r="Q98" s="272" t="s">
        <v>675</v>
      </c>
      <c r="W98" s="272">
        <v>0.36647200000000002</v>
      </c>
      <c r="Y98" s="272">
        <v>0.72879490000000002</v>
      </c>
    </row>
    <row r="99" spans="1:25" x14ac:dyDescent="0.2">
      <c r="A99" s="272" t="s">
        <v>166</v>
      </c>
      <c r="B99" s="272">
        <v>20</v>
      </c>
      <c r="C99" s="272" t="s">
        <v>167</v>
      </c>
      <c r="D99" s="272" t="s">
        <v>168</v>
      </c>
      <c r="F99" s="272">
        <v>0.81</v>
      </c>
      <c r="G99" s="272">
        <v>3</v>
      </c>
      <c r="H99" s="272">
        <v>2658</v>
      </c>
      <c r="I99" s="272">
        <v>13.305999999999999</v>
      </c>
      <c r="L99" s="272">
        <v>10.237997200000001</v>
      </c>
      <c r="M99" s="272">
        <v>61.694000000000003</v>
      </c>
      <c r="N99" s="272">
        <v>61.216000000000001</v>
      </c>
      <c r="O99" s="272" t="s">
        <v>668</v>
      </c>
      <c r="P99" s="272" t="s">
        <v>669</v>
      </c>
      <c r="Q99" s="272" t="s">
        <v>676</v>
      </c>
      <c r="W99" s="272">
        <v>0.37132999999999999</v>
      </c>
      <c r="Y99" s="272">
        <v>0.73849220000000004</v>
      </c>
    </row>
    <row r="100" spans="1:25" x14ac:dyDescent="0.2">
      <c r="A100" s="272" t="s">
        <v>166</v>
      </c>
      <c r="B100" s="272">
        <v>20</v>
      </c>
      <c r="C100" s="272" t="s">
        <v>167</v>
      </c>
      <c r="D100" s="272" t="s">
        <v>168</v>
      </c>
      <c r="F100" s="272">
        <v>0.81</v>
      </c>
      <c r="G100" s="272">
        <v>4</v>
      </c>
      <c r="J100" s="272">
        <v>2170</v>
      </c>
      <c r="K100" s="272">
        <v>-16.556999999999999</v>
      </c>
      <c r="L100" s="272">
        <v>46.809185399999997</v>
      </c>
      <c r="M100" s="272">
        <v>55.46</v>
      </c>
      <c r="R100" s="272">
        <v>54.594000000000001</v>
      </c>
      <c r="S100" s="272" t="s">
        <v>672</v>
      </c>
      <c r="T100" s="272" t="s">
        <v>615</v>
      </c>
      <c r="U100" s="272" t="s">
        <v>641</v>
      </c>
      <c r="V100" s="272">
        <v>1.0875520000000001</v>
      </c>
      <c r="X100" s="272">
        <v>1.1590608</v>
      </c>
    </row>
    <row r="101" spans="1:25" x14ac:dyDescent="0.2">
      <c r="A101" s="272" t="s">
        <v>166</v>
      </c>
      <c r="B101" s="272">
        <v>20</v>
      </c>
      <c r="C101" s="272" t="s">
        <v>167</v>
      </c>
      <c r="D101" s="272" t="s">
        <v>168</v>
      </c>
      <c r="F101" s="272">
        <v>0.81</v>
      </c>
      <c r="G101" s="272">
        <v>5</v>
      </c>
      <c r="J101" s="272">
        <v>3289</v>
      </c>
      <c r="K101" s="272">
        <v>0</v>
      </c>
      <c r="L101" s="272">
        <v>54.9139293</v>
      </c>
      <c r="M101" s="272">
        <v>65.061999999999998</v>
      </c>
      <c r="R101" s="272">
        <v>64.037999999999997</v>
      </c>
      <c r="S101" s="272" t="s">
        <v>527</v>
      </c>
      <c r="T101" s="272" t="s">
        <v>546</v>
      </c>
      <c r="U101" s="272" t="s">
        <v>648</v>
      </c>
      <c r="V101" s="272">
        <v>1.1056589999999999</v>
      </c>
      <c r="X101" s="272">
        <v>1.1767468999999999</v>
      </c>
    </row>
    <row r="102" spans="1:25" x14ac:dyDescent="0.2">
      <c r="A102" s="272" t="s">
        <v>169</v>
      </c>
      <c r="B102" s="272">
        <v>21</v>
      </c>
      <c r="C102" s="272" t="s">
        <v>170</v>
      </c>
      <c r="D102" s="272" t="s">
        <v>171</v>
      </c>
      <c r="F102" s="272">
        <v>0.83899999999999997</v>
      </c>
      <c r="G102" s="272">
        <v>1</v>
      </c>
      <c r="H102" s="272">
        <v>2959</v>
      </c>
      <c r="I102" s="272">
        <v>0.02</v>
      </c>
      <c r="L102" s="272">
        <v>9.3538443999999998</v>
      </c>
      <c r="M102" s="272">
        <v>58.384</v>
      </c>
      <c r="N102" s="272">
        <v>57.94</v>
      </c>
      <c r="O102" s="272" t="s">
        <v>674</v>
      </c>
      <c r="P102" s="272" t="s">
        <v>669</v>
      </c>
      <c r="Q102" s="272" t="s">
        <v>677</v>
      </c>
      <c r="W102" s="272">
        <v>0.366479</v>
      </c>
      <c r="Y102" s="272">
        <v>0.72882270000000005</v>
      </c>
    </row>
    <row r="103" spans="1:25" x14ac:dyDescent="0.2">
      <c r="A103" s="272" t="s">
        <v>169</v>
      </c>
      <c r="B103" s="272">
        <v>21</v>
      </c>
      <c r="C103" s="272" t="s">
        <v>170</v>
      </c>
      <c r="D103" s="272" t="s">
        <v>171</v>
      </c>
      <c r="F103" s="272">
        <v>0.83899999999999997</v>
      </c>
      <c r="G103" s="272">
        <v>2</v>
      </c>
      <c r="H103" s="272">
        <v>2954</v>
      </c>
      <c r="I103" s="272">
        <v>0</v>
      </c>
      <c r="L103" s="272">
        <v>9.3401679000000009</v>
      </c>
      <c r="M103" s="272">
        <v>58.298999999999999</v>
      </c>
      <c r="N103" s="272">
        <v>57.856000000000002</v>
      </c>
      <c r="O103" s="272" t="s">
        <v>504</v>
      </c>
      <c r="P103" s="272" t="s">
        <v>678</v>
      </c>
      <c r="Q103" s="272" t="s">
        <v>679</v>
      </c>
      <c r="W103" s="272">
        <v>0.36647200000000002</v>
      </c>
      <c r="Y103" s="272">
        <v>0.72880829999999996</v>
      </c>
    </row>
    <row r="104" spans="1:25" x14ac:dyDescent="0.2">
      <c r="A104" s="272" t="s">
        <v>169</v>
      </c>
      <c r="B104" s="272">
        <v>21</v>
      </c>
      <c r="C104" s="272" t="s">
        <v>170</v>
      </c>
      <c r="D104" s="272" t="s">
        <v>171</v>
      </c>
      <c r="F104" s="272">
        <v>0.83899999999999997</v>
      </c>
      <c r="G104" s="272">
        <v>3</v>
      </c>
      <c r="H104" s="272">
        <v>2887</v>
      </c>
      <c r="I104" s="272">
        <v>13.78</v>
      </c>
      <c r="L104" s="272">
        <v>10.6857925</v>
      </c>
      <c r="M104" s="272">
        <v>66.697999999999993</v>
      </c>
      <c r="N104" s="272">
        <v>66.180999999999997</v>
      </c>
      <c r="O104" s="272" t="s">
        <v>674</v>
      </c>
      <c r="P104" s="272" t="s">
        <v>678</v>
      </c>
      <c r="Q104" s="272" t="s">
        <v>680</v>
      </c>
      <c r="W104" s="272">
        <v>0.37150300000000003</v>
      </c>
      <c r="Y104" s="272">
        <v>0.73885100000000004</v>
      </c>
    </row>
    <row r="105" spans="1:25" x14ac:dyDescent="0.2">
      <c r="A105" s="272" t="s">
        <v>169</v>
      </c>
      <c r="B105" s="272">
        <v>21</v>
      </c>
      <c r="C105" s="272" t="s">
        <v>170</v>
      </c>
      <c r="D105" s="272" t="s">
        <v>171</v>
      </c>
      <c r="F105" s="272">
        <v>0.83899999999999997</v>
      </c>
      <c r="G105" s="272">
        <v>4</v>
      </c>
      <c r="J105" s="272">
        <v>2242</v>
      </c>
      <c r="K105" s="272">
        <v>-14.606999999999999</v>
      </c>
      <c r="L105" s="272">
        <v>46.663035100000002</v>
      </c>
      <c r="M105" s="272">
        <v>57.265999999999998</v>
      </c>
      <c r="R105" s="272">
        <v>56.37</v>
      </c>
      <c r="S105" s="272" t="s">
        <v>672</v>
      </c>
      <c r="T105" s="272" t="s">
        <v>640</v>
      </c>
      <c r="U105" s="272" t="s">
        <v>558</v>
      </c>
      <c r="V105" s="272">
        <v>1.0896840000000001</v>
      </c>
      <c r="X105" s="272">
        <v>1.1611975000000001</v>
      </c>
    </row>
    <row r="106" spans="1:25" x14ac:dyDescent="0.2">
      <c r="A106" s="272" t="s">
        <v>169</v>
      </c>
      <c r="B106" s="272">
        <v>21</v>
      </c>
      <c r="C106" s="272" t="s">
        <v>170</v>
      </c>
      <c r="D106" s="272" t="s">
        <v>171</v>
      </c>
      <c r="F106" s="272">
        <v>0.83899999999999997</v>
      </c>
      <c r="G106" s="272">
        <v>5</v>
      </c>
      <c r="J106" s="272">
        <v>3285</v>
      </c>
      <c r="K106" s="272">
        <v>0</v>
      </c>
      <c r="L106" s="272">
        <v>53.0154195</v>
      </c>
      <c r="M106" s="272">
        <v>65.061999999999998</v>
      </c>
      <c r="R106" s="272">
        <v>64.037999999999997</v>
      </c>
      <c r="S106" s="272" t="s">
        <v>527</v>
      </c>
      <c r="T106" s="272" t="s">
        <v>546</v>
      </c>
      <c r="U106" s="272" t="s">
        <v>648</v>
      </c>
      <c r="V106" s="272">
        <v>1.1056589999999999</v>
      </c>
      <c r="X106" s="272">
        <v>1.1767295</v>
      </c>
    </row>
    <row r="107" spans="1:25" x14ac:dyDescent="0.2">
      <c r="A107" s="272" t="s">
        <v>172</v>
      </c>
      <c r="B107" s="272">
        <v>22</v>
      </c>
      <c r="C107" s="272" t="s">
        <v>173</v>
      </c>
      <c r="D107" s="272" t="s">
        <v>174</v>
      </c>
      <c r="F107" s="272">
        <v>0.80400000000000005</v>
      </c>
      <c r="G107" s="272">
        <v>1</v>
      </c>
      <c r="H107" s="272">
        <v>2960</v>
      </c>
      <c r="I107" s="272">
        <v>-2.7E-2</v>
      </c>
      <c r="L107" s="272">
        <v>9.7653011000000003</v>
      </c>
      <c r="M107" s="272">
        <v>58.41</v>
      </c>
      <c r="N107" s="272">
        <v>57.966000000000001</v>
      </c>
      <c r="O107" s="272" t="s">
        <v>674</v>
      </c>
      <c r="P107" s="272" t="s">
        <v>669</v>
      </c>
      <c r="Q107" s="272" t="s">
        <v>681</v>
      </c>
      <c r="W107" s="272">
        <v>0.36646200000000001</v>
      </c>
      <c r="Y107" s="272">
        <v>0.72881209999999996</v>
      </c>
    </row>
    <row r="108" spans="1:25" x14ac:dyDescent="0.2">
      <c r="A108" s="272" t="s">
        <v>172</v>
      </c>
      <c r="B108" s="272">
        <v>22</v>
      </c>
      <c r="C108" s="272" t="s">
        <v>173</v>
      </c>
      <c r="D108" s="272" t="s">
        <v>174</v>
      </c>
      <c r="F108" s="272">
        <v>0.80400000000000005</v>
      </c>
      <c r="G108" s="272">
        <v>2</v>
      </c>
      <c r="H108" s="272">
        <v>2962</v>
      </c>
      <c r="I108" s="272">
        <v>0</v>
      </c>
      <c r="L108" s="272">
        <v>9.7719716000000005</v>
      </c>
      <c r="M108" s="272">
        <v>58.45</v>
      </c>
      <c r="N108" s="272">
        <v>58.005000000000003</v>
      </c>
      <c r="O108" s="272" t="s">
        <v>504</v>
      </c>
      <c r="P108" s="272" t="s">
        <v>678</v>
      </c>
      <c r="Q108" s="272" t="s">
        <v>682</v>
      </c>
      <c r="W108" s="272">
        <v>0.36647200000000002</v>
      </c>
      <c r="Y108" s="272">
        <v>0.72883160000000002</v>
      </c>
    </row>
    <row r="109" spans="1:25" x14ac:dyDescent="0.2">
      <c r="A109" s="272" t="s">
        <v>172</v>
      </c>
      <c r="B109" s="272">
        <v>22</v>
      </c>
      <c r="C109" s="272" t="s">
        <v>173</v>
      </c>
      <c r="D109" s="272" t="s">
        <v>174</v>
      </c>
      <c r="F109" s="272">
        <v>0.80400000000000005</v>
      </c>
      <c r="G109" s="272">
        <v>3</v>
      </c>
      <c r="H109" s="272">
        <v>3093</v>
      </c>
      <c r="I109" s="272">
        <v>14.691000000000001</v>
      </c>
      <c r="L109" s="272">
        <v>11.994305000000001</v>
      </c>
      <c r="M109" s="272">
        <v>71.742000000000004</v>
      </c>
      <c r="N109" s="272">
        <v>71.185000000000002</v>
      </c>
      <c r="O109" s="272" t="s">
        <v>674</v>
      </c>
      <c r="P109" s="272" t="s">
        <v>678</v>
      </c>
      <c r="Q109" s="272" t="s">
        <v>683</v>
      </c>
      <c r="W109" s="272">
        <v>0.371836</v>
      </c>
      <c r="Y109" s="272">
        <v>0.7395389</v>
      </c>
    </row>
    <row r="110" spans="1:25" x14ac:dyDescent="0.2">
      <c r="A110" s="272" t="s">
        <v>172</v>
      </c>
      <c r="B110" s="272">
        <v>22</v>
      </c>
      <c r="C110" s="272" t="s">
        <v>173</v>
      </c>
      <c r="D110" s="272" t="s">
        <v>174</v>
      </c>
      <c r="F110" s="272">
        <v>0.80400000000000005</v>
      </c>
      <c r="G110" s="272">
        <v>4</v>
      </c>
      <c r="J110" s="272">
        <v>2068</v>
      </c>
      <c r="K110" s="272">
        <v>-14.744999999999999</v>
      </c>
      <c r="L110" s="272">
        <v>44.972825499999999</v>
      </c>
      <c r="M110" s="272">
        <v>52.889000000000003</v>
      </c>
      <c r="R110" s="272">
        <v>52.061999999999998</v>
      </c>
      <c r="S110" s="272" t="s">
        <v>684</v>
      </c>
      <c r="T110" s="272" t="s">
        <v>640</v>
      </c>
      <c r="U110" s="272" t="s">
        <v>583</v>
      </c>
      <c r="V110" s="272">
        <v>1.0895330000000001</v>
      </c>
      <c r="X110" s="272">
        <v>1.1610628000000001</v>
      </c>
    </row>
    <row r="111" spans="1:25" x14ac:dyDescent="0.2">
      <c r="A111" s="272" t="s">
        <v>172</v>
      </c>
      <c r="B111" s="272">
        <v>22</v>
      </c>
      <c r="C111" s="272" t="s">
        <v>173</v>
      </c>
      <c r="D111" s="272" t="s">
        <v>174</v>
      </c>
      <c r="F111" s="272">
        <v>0.80400000000000005</v>
      </c>
      <c r="G111" s="272">
        <v>5</v>
      </c>
      <c r="J111" s="272">
        <v>3296</v>
      </c>
      <c r="K111" s="272">
        <v>0</v>
      </c>
      <c r="L111" s="272">
        <v>55.427256900000003</v>
      </c>
      <c r="M111" s="272">
        <v>65.183999999999997</v>
      </c>
      <c r="R111" s="272">
        <v>64.158000000000001</v>
      </c>
      <c r="S111" s="272" t="s">
        <v>510</v>
      </c>
      <c r="T111" s="272" t="s">
        <v>511</v>
      </c>
      <c r="U111" s="272" t="s">
        <v>685</v>
      </c>
      <c r="V111" s="272">
        <v>1.1056589999999999</v>
      </c>
      <c r="X111" s="272">
        <v>1.1767449000000001</v>
      </c>
    </row>
    <row r="112" spans="1:25" x14ac:dyDescent="0.2">
      <c r="A112" s="272" t="s">
        <v>175</v>
      </c>
      <c r="B112" s="272">
        <v>23</v>
      </c>
      <c r="C112" s="272" t="s">
        <v>176</v>
      </c>
      <c r="D112" s="272" t="s">
        <v>177</v>
      </c>
      <c r="F112" s="272">
        <v>0.81299999999999994</v>
      </c>
      <c r="G112" s="272">
        <v>1</v>
      </c>
      <c r="H112" s="272">
        <v>2963</v>
      </c>
      <c r="I112" s="272">
        <v>-3.2000000000000001E-2</v>
      </c>
      <c r="L112" s="272">
        <v>9.6722629999999992</v>
      </c>
      <c r="M112" s="272">
        <v>58.500999999999998</v>
      </c>
      <c r="N112" s="272">
        <v>58.055999999999997</v>
      </c>
      <c r="O112" s="272" t="s">
        <v>674</v>
      </c>
      <c r="P112" s="272" t="s">
        <v>669</v>
      </c>
      <c r="Q112" s="272" t="s">
        <v>686</v>
      </c>
      <c r="W112" s="272">
        <v>0.36646000000000001</v>
      </c>
      <c r="Y112" s="272">
        <v>0.72882910000000001</v>
      </c>
    </row>
    <row r="113" spans="1:25" x14ac:dyDescent="0.2">
      <c r="A113" s="272" t="s">
        <v>175</v>
      </c>
      <c r="B113" s="272">
        <v>23</v>
      </c>
      <c r="C113" s="272" t="s">
        <v>176</v>
      </c>
      <c r="D113" s="272" t="s">
        <v>177</v>
      </c>
      <c r="F113" s="272">
        <v>0.81299999999999994</v>
      </c>
      <c r="G113" s="272">
        <v>2</v>
      </c>
      <c r="H113" s="272">
        <v>2961</v>
      </c>
      <c r="I113" s="272">
        <v>0</v>
      </c>
      <c r="L113" s="272">
        <v>9.6618682000000007</v>
      </c>
      <c r="M113" s="272">
        <v>58.438000000000002</v>
      </c>
      <c r="N113" s="272">
        <v>57.994</v>
      </c>
      <c r="O113" s="272" t="s">
        <v>504</v>
      </c>
      <c r="P113" s="272" t="s">
        <v>678</v>
      </c>
      <c r="Q113" s="272" t="s">
        <v>687</v>
      </c>
      <c r="W113" s="272">
        <v>0.36647200000000002</v>
      </c>
      <c r="Y113" s="272">
        <v>0.72885219999999995</v>
      </c>
    </row>
    <row r="114" spans="1:25" x14ac:dyDescent="0.2">
      <c r="A114" s="272" t="s">
        <v>175</v>
      </c>
      <c r="B114" s="272">
        <v>23</v>
      </c>
      <c r="C114" s="272" t="s">
        <v>176</v>
      </c>
      <c r="D114" s="272" t="s">
        <v>177</v>
      </c>
      <c r="F114" s="272">
        <v>0.81299999999999994</v>
      </c>
      <c r="G114" s="272">
        <v>3</v>
      </c>
      <c r="H114" s="272">
        <v>2817</v>
      </c>
      <c r="I114" s="272">
        <v>14.805999999999999</v>
      </c>
      <c r="L114" s="272">
        <v>10.808717700000001</v>
      </c>
      <c r="M114" s="272">
        <v>65.373999999999995</v>
      </c>
      <c r="N114" s="272">
        <v>64.867000000000004</v>
      </c>
      <c r="O114" s="272" t="s">
        <v>674</v>
      </c>
      <c r="P114" s="272" t="s">
        <v>669</v>
      </c>
      <c r="Q114" s="272" t="s">
        <v>688</v>
      </c>
      <c r="W114" s="272">
        <v>0.37187799999999999</v>
      </c>
      <c r="Y114" s="272">
        <v>0.73964359999999996</v>
      </c>
    </row>
    <row r="115" spans="1:25" x14ac:dyDescent="0.2">
      <c r="A115" s="272" t="s">
        <v>175</v>
      </c>
      <c r="B115" s="272">
        <v>23</v>
      </c>
      <c r="C115" s="272" t="s">
        <v>176</v>
      </c>
      <c r="D115" s="272" t="s">
        <v>177</v>
      </c>
      <c r="F115" s="272">
        <v>0.81299999999999994</v>
      </c>
      <c r="G115" s="272">
        <v>4</v>
      </c>
      <c r="J115" s="272">
        <v>1830</v>
      </c>
      <c r="K115" s="272">
        <v>-14.111000000000001</v>
      </c>
      <c r="L115" s="272">
        <v>39.0749602</v>
      </c>
      <c r="M115" s="272">
        <v>46.468000000000004</v>
      </c>
      <c r="R115" s="272">
        <v>45.741</v>
      </c>
      <c r="S115" s="272" t="s">
        <v>684</v>
      </c>
      <c r="T115" s="272" t="s">
        <v>640</v>
      </c>
      <c r="U115" s="272" t="s">
        <v>583</v>
      </c>
      <c r="V115" s="272">
        <v>1.0902270000000001</v>
      </c>
      <c r="X115" s="272">
        <v>1.1617671000000001</v>
      </c>
    </row>
    <row r="116" spans="1:25" x14ac:dyDescent="0.2">
      <c r="A116" s="272" t="s">
        <v>175</v>
      </c>
      <c r="B116" s="272">
        <v>23</v>
      </c>
      <c r="C116" s="272" t="s">
        <v>176</v>
      </c>
      <c r="D116" s="272" t="s">
        <v>177</v>
      </c>
      <c r="F116" s="272">
        <v>0.81299999999999994</v>
      </c>
      <c r="G116" s="272">
        <v>5</v>
      </c>
      <c r="J116" s="272">
        <v>3292</v>
      </c>
      <c r="K116" s="272">
        <v>0</v>
      </c>
      <c r="L116" s="272">
        <v>54.765752999999997</v>
      </c>
      <c r="M116" s="272">
        <v>65.126999999999995</v>
      </c>
      <c r="R116" s="272">
        <v>64.102000000000004</v>
      </c>
      <c r="S116" s="272" t="s">
        <v>616</v>
      </c>
      <c r="T116" s="272" t="s">
        <v>617</v>
      </c>
      <c r="U116" s="272" t="s">
        <v>514</v>
      </c>
      <c r="V116" s="272">
        <v>1.1056589999999999</v>
      </c>
      <c r="X116" s="272">
        <v>1.1767491999999999</v>
      </c>
    </row>
    <row r="117" spans="1:25" x14ac:dyDescent="0.2">
      <c r="A117" s="272" t="s">
        <v>178</v>
      </c>
      <c r="B117" s="272">
        <v>24</v>
      </c>
      <c r="C117" s="272" t="s">
        <v>179</v>
      </c>
      <c r="D117" s="272" t="s">
        <v>180</v>
      </c>
      <c r="F117" s="272">
        <v>0.77600000000000002</v>
      </c>
      <c r="G117" s="272">
        <v>1</v>
      </c>
      <c r="H117" s="272">
        <v>2964</v>
      </c>
      <c r="I117" s="272">
        <v>2.7E-2</v>
      </c>
      <c r="L117" s="272">
        <v>10.1305684</v>
      </c>
      <c r="M117" s="272">
        <v>58.484000000000002</v>
      </c>
      <c r="N117" s="272">
        <v>58.039000000000001</v>
      </c>
      <c r="O117" s="272" t="s">
        <v>504</v>
      </c>
      <c r="P117" s="272" t="s">
        <v>669</v>
      </c>
      <c r="Q117" s="272" t="s">
        <v>689</v>
      </c>
      <c r="W117" s="272">
        <v>0.36648199999999997</v>
      </c>
      <c r="Y117" s="272">
        <v>0.7288173</v>
      </c>
    </row>
    <row r="118" spans="1:25" x14ac:dyDescent="0.2">
      <c r="A118" s="272" t="s">
        <v>178</v>
      </c>
      <c r="B118" s="272">
        <v>24</v>
      </c>
      <c r="C118" s="272" t="s">
        <v>179</v>
      </c>
      <c r="D118" s="272" t="s">
        <v>180</v>
      </c>
      <c r="F118" s="272">
        <v>0.77600000000000002</v>
      </c>
      <c r="G118" s="272">
        <v>2</v>
      </c>
      <c r="H118" s="272">
        <v>2960</v>
      </c>
      <c r="I118" s="272">
        <v>0</v>
      </c>
      <c r="L118" s="272">
        <v>10.120610900000001</v>
      </c>
      <c r="M118" s="272">
        <v>58.427</v>
      </c>
      <c r="N118" s="272">
        <v>57.981999999999999</v>
      </c>
      <c r="O118" s="272" t="s">
        <v>504</v>
      </c>
      <c r="P118" s="272" t="s">
        <v>678</v>
      </c>
      <c r="Q118" s="272" t="s">
        <v>690</v>
      </c>
      <c r="W118" s="272">
        <v>0.36647200000000002</v>
      </c>
      <c r="Y118" s="272">
        <v>0.72879740000000004</v>
      </c>
    </row>
    <row r="119" spans="1:25" x14ac:dyDescent="0.2">
      <c r="A119" s="272" t="s">
        <v>178</v>
      </c>
      <c r="B119" s="272">
        <v>24</v>
      </c>
      <c r="C119" s="272" t="s">
        <v>179</v>
      </c>
      <c r="D119" s="272" t="s">
        <v>180</v>
      </c>
      <c r="F119" s="272">
        <v>0.77600000000000002</v>
      </c>
      <c r="G119" s="272">
        <v>3</v>
      </c>
      <c r="H119" s="272">
        <v>1672</v>
      </c>
      <c r="I119" s="272">
        <v>15.249000000000001</v>
      </c>
      <c r="L119" s="272">
        <v>6.7783702000000003</v>
      </c>
      <c r="M119" s="272">
        <v>39.131999999999998</v>
      </c>
      <c r="N119" s="272">
        <v>38.829000000000001</v>
      </c>
      <c r="O119" s="272" t="s">
        <v>504</v>
      </c>
      <c r="P119" s="272" t="s">
        <v>678</v>
      </c>
      <c r="Q119" s="272" t="s">
        <v>691</v>
      </c>
      <c r="W119" s="272">
        <v>0.37203900000000001</v>
      </c>
      <c r="Y119" s="272">
        <v>0.73991050000000003</v>
      </c>
    </row>
    <row r="120" spans="1:25" x14ac:dyDescent="0.2">
      <c r="A120" s="272" t="s">
        <v>178</v>
      </c>
      <c r="B120" s="272">
        <v>24</v>
      </c>
      <c r="C120" s="272" t="s">
        <v>179</v>
      </c>
      <c r="D120" s="272" t="s">
        <v>180</v>
      </c>
      <c r="F120" s="272">
        <v>0.77600000000000002</v>
      </c>
      <c r="G120" s="272">
        <v>4</v>
      </c>
      <c r="J120" s="272">
        <v>1129</v>
      </c>
      <c r="K120" s="272">
        <v>-14.352</v>
      </c>
      <c r="L120" s="272">
        <v>24.923908300000001</v>
      </c>
      <c r="M120" s="272">
        <v>28.29</v>
      </c>
      <c r="R120" s="272">
        <v>27.847999999999999</v>
      </c>
      <c r="S120" s="272" t="s">
        <v>684</v>
      </c>
      <c r="T120" s="272" t="s">
        <v>654</v>
      </c>
      <c r="U120" s="272" t="s">
        <v>583</v>
      </c>
      <c r="V120" s="272">
        <v>1.089963</v>
      </c>
      <c r="X120" s="272">
        <v>1.1615575</v>
      </c>
    </row>
    <row r="121" spans="1:25" x14ac:dyDescent="0.2">
      <c r="A121" s="272" t="s">
        <v>178</v>
      </c>
      <c r="B121" s="272">
        <v>24</v>
      </c>
      <c r="C121" s="272" t="s">
        <v>179</v>
      </c>
      <c r="D121" s="272" t="s">
        <v>180</v>
      </c>
      <c r="F121" s="272">
        <v>0.77600000000000002</v>
      </c>
      <c r="G121" s="272">
        <v>5</v>
      </c>
      <c r="J121" s="272">
        <v>3285</v>
      </c>
      <c r="K121" s="272">
        <v>0</v>
      </c>
      <c r="L121" s="272">
        <v>57.2548891</v>
      </c>
      <c r="M121" s="272">
        <v>64.988</v>
      </c>
      <c r="R121" s="272">
        <v>63.965000000000003</v>
      </c>
      <c r="S121" s="272" t="s">
        <v>581</v>
      </c>
      <c r="T121" s="272" t="s">
        <v>510</v>
      </c>
      <c r="U121" s="272" t="s">
        <v>692</v>
      </c>
      <c r="V121" s="272">
        <v>1.1056589999999999</v>
      </c>
      <c r="X121" s="272">
        <v>1.1768187000000001</v>
      </c>
    </row>
    <row r="122" spans="1:25" x14ac:dyDescent="0.2">
      <c r="A122" s="272" t="s">
        <v>181</v>
      </c>
      <c r="B122" s="272">
        <v>25</v>
      </c>
      <c r="C122" s="272" t="s">
        <v>182</v>
      </c>
      <c r="D122" s="272" t="s">
        <v>183</v>
      </c>
      <c r="F122" s="272">
        <v>0.80200000000000005</v>
      </c>
      <c r="G122" s="272">
        <v>1</v>
      </c>
      <c r="H122" s="272">
        <v>2957</v>
      </c>
      <c r="I122" s="272">
        <v>2E-3</v>
      </c>
      <c r="L122" s="272">
        <v>9.7802313999999999</v>
      </c>
      <c r="M122" s="272">
        <v>58.353000000000002</v>
      </c>
      <c r="N122" s="272">
        <v>57.91</v>
      </c>
      <c r="O122" s="272" t="s">
        <v>693</v>
      </c>
      <c r="P122" s="272" t="s">
        <v>678</v>
      </c>
      <c r="Q122" s="272" t="s">
        <v>694</v>
      </c>
      <c r="W122" s="272">
        <v>0.36647299999999999</v>
      </c>
      <c r="Y122" s="272">
        <v>0.72881589999999996</v>
      </c>
    </row>
    <row r="123" spans="1:25" x14ac:dyDescent="0.2">
      <c r="A123" s="272" t="s">
        <v>181</v>
      </c>
      <c r="B123" s="272">
        <v>25</v>
      </c>
      <c r="C123" s="272" t="s">
        <v>182</v>
      </c>
      <c r="D123" s="272" t="s">
        <v>183</v>
      </c>
      <c r="F123" s="272">
        <v>0.80200000000000005</v>
      </c>
      <c r="G123" s="272">
        <v>2</v>
      </c>
      <c r="H123" s="272">
        <v>2956</v>
      </c>
      <c r="I123" s="272">
        <v>0</v>
      </c>
      <c r="L123" s="272">
        <v>9.7726708000000002</v>
      </c>
      <c r="M123" s="272">
        <v>58.308</v>
      </c>
      <c r="N123" s="272">
        <v>57.865000000000002</v>
      </c>
      <c r="O123" s="272" t="s">
        <v>693</v>
      </c>
      <c r="P123" s="272" t="s">
        <v>695</v>
      </c>
      <c r="Q123" s="272" t="s">
        <v>696</v>
      </c>
      <c r="W123" s="272">
        <v>0.36647200000000002</v>
      </c>
      <c r="Y123" s="272">
        <v>0.72881430000000003</v>
      </c>
    </row>
    <row r="124" spans="1:25" x14ac:dyDescent="0.2">
      <c r="A124" s="272" t="s">
        <v>181</v>
      </c>
      <c r="B124" s="272">
        <v>25</v>
      </c>
      <c r="C124" s="272" t="s">
        <v>182</v>
      </c>
      <c r="D124" s="272" t="s">
        <v>183</v>
      </c>
      <c r="F124" s="272">
        <v>0.80200000000000005</v>
      </c>
      <c r="G124" s="272">
        <v>3</v>
      </c>
      <c r="H124" s="272">
        <v>2942</v>
      </c>
      <c r="I124" s="272">
        <v>14.786</v>
      </c>
      <c r="L124" s="272">
        <v>11.399255999999999</v>
      </c>
      <c r="M124" s="272">
        <v>68.013000000000005</v>
      </c>
      <c r="N124" s="272">
        <v>67.486000000000004</v>
      </c>
      <c r="O124" s="272" t="s">
        <v>693</v>
      </c>
      <c r="P124" s="272" t="s">
        <v>695</v>
      </c>
      <c r="Q124" s="272" t="s">
        <v>697</v>
      </c>
      <c r="W124" s="272">
        <v>0.37186999999999998</v>
      </c>
      <c r="Y124" s="272">
        <v>0.73959030000000003</v>
      </c>
    </row>
    <row r="125" spans="1:25" x14ac:dyDescent="0.2">
      <c r="A125" s="272" t="s">
        <v>181</v>
      </c>
      <c r="B125" s="272">
        <v>25</v>
      </c>
      <c r="C125" s="272" t="s">
        <v>182</v>
      </c>
      <c r="D125" s="272" t="s">
        <v>183</v>
      </c>
      <c r="F125" s="272">
        <v>0.80200000000000005</v>
      </c>
      <c r="G125" s="272">
        <v>4</v>
      </c>
      <c r="J125" s="272">
        <v>2189</v>
      </c>
      <c r="K125" s="272">
        <v>-14.661</v>
      </c>
      <c r="L125" s="272">
        <v>47.621535999999999</v>
      </c>
      <c r="M125" s="272">
        <v>55.865000000000002</v>
      </c>
      <c r="R125" s="272">
        <v>54.991</v>
      </c>
      <c r="S125" s="272" t="s">
        <v>698</v>
      </c>
      <c r="T125" s="272" t="s">
        <v>672</v>
      </c>
      <c r="U125" s="272" t="s">
        <v>546</v>
      </c>
      <c r="V125" s="272">
        <v>1.089626</v>
      </c>
      <c r="X125" s="272">
        <v>1.1612423999999999</v>
      </c>
    </row>
    <row r="126" spans="1:25" x14ac:dyDescent="0.2">
      <c r="A126" s="272" t="s">
        <v>181</v>
      </c>
      <c r="B126" s="272">
        <v>25</v>
      </c>
      <c r="C126" s="272" t="s">
        <v>182</v>
      </c>
      <c r="D126" s="272" t="s">
        <v>183</v>
      </c>
      <c r="F126" s="272">
        <v>0.80200000000000005</v>
      </c>
      <c r="G126" s="272">
        <v>5</v>
      </c>
      <c r="J126" s="272">
        <v>3282</v>
      </c>
      <c r="K126" s="272">
        <v>0</v>
      </c>
      <c r="L126" s="272">
        <v>55.371023600000001</v>
      </c>
      <c r="M126" s="272">
        <v>64.956000000000003</v>
      </c>
      <c r="R126" s="272">
        <v>63.933</v>
      </c>
      <c r="S126" s="272" t="s">
        <v>616</v>
      </c>
      <c r="T126" s="272" t="s">
        <v>617</v>
      </c>
      <c r="U126" s="272" t="s">
        <v>685</v>
      </c>
      <c r="V126" s="272">
        <v>1.1056589999999999</v>
      </c>
      <c r="X126" s="272">
        <v>1.1767793</v>
      </c>
    </row>
    <row r="127" spans="1:25" x14ac:dyDescent="0.2">
      <c r="A127" s="272" t="s">
        <v>184</v>
      </c>
      <c r="B127" s="272">
        <v>26</v>
      </c>
      <c r="C127" s="272" t="s">
        <v>185</v>
      </c>
      <c r="D127" s="272" t="s">
        <v>186</v>
      </c>
      <c r="F127" s="272">
        <v>0.79600000000000004</v>
      </c>
      <c r="G127" s="272">
        <v>1</v>
      </c>
      <c r="H127" s="272">
        <v>2960</v>
      </c>
      <c r="I127" s="272">
        <v>1.4E-2</v>
      </c>
      <c r="L127" s="272">
        <v>9.8650941999999997</v>
      </c>
      <c r="M127" s="272">
        <v>58.418999999999997</v>
      </c>
      <c r="N127" s="272">
        <v>57.975000000000001</v>
      </c>
      <c r="O127" s="272" t="s">
        <v>504</v>
      </c>
      <c r="P127" s="272" t="s">
        <v>678</v>
      </c>
      <c r="Q127" s="272" t="s">
        <v>699</v>
      </c>
      <c r="W127" s="272">
        <v>0.366477</v>
      </c>
      <c r="Y127" s="272">
        <v>0.72882599999999997</v>
      </c>
    </row>
    <row r="128" spans="1:25" x14ac:dyDescent="0.2">
      <c r="A128" s="272" t="s">
        <v>184</v>
      </c>
      <c r="B128" s="272">
        <v>26</v>
      </c>
      <c r="C128" s="272" t="s">
        <v>185</v>
      </c>
      <c r="D128" s="272" t="s">
        <v>186</v>
      </c>
      <c r="F128" s="272">
        <v>0.79600000000000004</v>
      </c>
      <c r="G128" s="272">
        <v>2</v>
      </c>
      <c r="H128" s="272">
        <v>2958</v>
      </c>
      <c r="I128" s="272">
        <v>0</v>
      </c>
      <c r="L128" s="272">
        <v>9.8554171999999998</v>
      </c>
      <c r="M128" s="272">
        <v>58.362000000000002</v>
      </c>
      <c r="N128" s="272">
        <v>57.917999999999999</v>
      </c>
      <c r="O128" s="272" t="s">
        <v>693</v>
      </c>
      <c r="P128" s="272" t="s">
        <v>695</v>
      </c>
      <c r="Q128" s="272" t="s">
        <v>700</v>
      </c>
      <c r="W128" s="272">
        <v>0.36647200000000002</v>
      </c>
      <c r="Y128" s="272">
        <v>0.72881580000000001</v>
      </c>
    </row>
    <row r="129" spans="1:25" x14ac:dyDescent="0.2">
      <c r="A129" s="272" t="s">
        <v>184</v>
      </c>
      <c r="B129" s="272">
        <v>26</v>
      </c>
      <c r="C129" s="272" t="s">
        <v>185</v>
      </c>
      <c r="D129" s="272" t="s">
        <v>186</v>
      </c>
      <c r="F129" s="272">
        <v>0.79600000000000004</v>
      </c>
      <c r="G129" s="272">
        <v>3</v>
      </c>
      <c r="H129" s="272">
        <v>2775</v>
      </c>
      <c r="I129" s="272">
        <v>13.166</v>
      </c>
      <c r="L129" s="272">
        <v>10.843223699999999</v>
      </c>
      <c r="M129" s="272">
        <v>64.212000000000003</v>
      </c>
      <c r="N129" s="272">
        <v>63.713999999999999</v>
      </c>
      <c r="O129" s="272" t="s">
        <v>504</v>
      </c>
      <c r="P129" s="272" t="s">
        <v>695</v>
      </c>
      <c r="Q129" s="272" t="s">
        <v>701</v>
      </c>
      <c r="W129" s="272">
        <v>0.37127900000000003</v>
      </c>
      <c r="Y129" s="272">
        <v>0.73841109999999999</v>
      </c>
    </row>
    <row r="130" spans="1:25" x14ac:dyDescent="0.2">
      <c r="A130" s="272" t="s">
        <v>184</v>
      </c>
      <c r="B130" s="272">
        <v>26</v>
      </c>
      <c r="C130" s="272" t="s">
        <v>185</v>
      </c>
      <c r="D130" s="272" t="s">
        <v>186</v>
      </c>
      <c r="F130" s="272">
        <v>0.79600000000000004</v>
      </c>
      <c r="G130" s="272">
        <v>4</v>
      </c>
      <c r="J130" s="272">
        <v>1990</v>
      </c>
      <c r="K130" s="272">
        <v>-14.144</v>
      </c>
      <c r="L130" s="272">
        <v>43.421539500000002</v>
      </c>
      <c r="M130" s="272">
        <v>50.557000000000002</v>
      </c>
      <c r="R130" s="272">
        <v>49.765999999999998</v>
      </c>
      <c r="S130" s="272" t="s">
        <v>698</v>
      </c>
      <c r="T130" s="272" t="s">
        <v>654</v>
      </c>
      <c r="U130" s="272" t="s">
        <v>546</v>
      </c>
      <c r="V130" s="272">
        <v>1.09019</v>
      </c>
      <c r="X130" s="272">
        <v>1.1618067000000001</v>
      </c>
    </row>
    <row r="131" spans="1:25" x14ac:dyDescent="0.2">
      <c r="A131" s="272" t="s">
        <v>184</v>
      </c>
      <c r="B131" s="272">
        <v>26</v>
      </c>
      <c r="C131" s="272" t="s">
        <v>185</v>
      </c>
      <c r="D131" s="272" t="s">
        <v>186</v>
      </c>
      <c r="F131" s="272">
        <v>0.79600000000000004</v>
      </c>
      <c r="G131" s="272">
        <v>5</v>
      </c>
      <c r="J131" s="272">
        <v>3290</v>
      </c>
      <c r="K131" s="272">
        <v>0</v>
      </c>
      <c r="L131" s="272">
        <v>55.9407231</v>
      </c>
      <c r="M131" s="272">
        <v>65.132999999999996</v>
      </c>
      <c r="R131" s="272">
        <v>64.108000000000004</v>
      </c>
      <c r="S131" s="272" t="s">
        <v>616</v>
      </c>
      <c r="T131" s="272" t="s">
        <v>617</v>
      </c>
      <c r="U131" s="272" t="s">
        <v>514</v>
      </c>
      <c r="V131" s="272">
        <v>1.1056589999999999</v>
      </c>
      <c r="X131" s="272">
        <v>1.1767793</v>
      </c>
    </row>
    <row r="132" spans="1:25" x14ac:dyDescent="0.2">
      <c r="A132" s="272" t="s">
        <v>187</v>
      </c>
      <c r="B132" s="272">
        <v>27</v>
      </c>
      <c r="C132" s="272" t="s">
        <v>188</v>
      </c>
      <c r="D132" s="272" t="s">
        <v>189</v>
      </c>
      <c r="F132" s="272">
        <v>0.77500000000000002</v>
      </c>
      <c r="G132" s="272">
        <v>1</v>
      </c>
      <c r="H132" s="272">
        <v>2957</v>
      </c>
      <c r="I132" s="272">
        <v>1.6E-2</v>
      </c>
      <c r="L132" s="272">
        <v>10.126844500000001</v>
      </c>
      <c r="M132" s="272">
        <v>58.387</v>
      </c>
      <c r="N132" s="272">
        <v>57.942999999999998</v>
      </c>
      <c r="O132" s="272" t="s">
        <v>693</v>
      </c>
      <c r="P132" s="272" t="s">
        <v>678</v>
      </c>
      <c r="Q132" s="272" t="s">
        <v>702</v>
      </c>
      <c r="W132" s="272">
        <v>0.36647800000000003</v>
      </c>
      <c r="Y132" s="272">
        <v>0.72879910000000003</v>
      </c>
    </row>
    <row r="133" spans="1:25" x14ac:dyDescent="0.2">
      <c r="A133" s="272" t="s">
        <v>187</v>
      </c>
      <c r="B133" s="272">
        <v>27</v>
      </c>
      <c r="C133" s="272" t="s">
        <v>188</v>
      </c>
      <c r="D133" s="272" t="s">
        <v>189</v>
      </c>
      <c r="F133" s="272">
        <v>0.77500000000000002</v>
      </c>
      <c r="G133" s="272">
        <v>2</v>
      </c>
      <c r="H133" s="272">
        <v>2957</v>
      </c>
      <c r="I133" s="272">
        <v>0</v>
      </c>
      <c r="L133" s="272">
        <v>10.1190152</v>
      </c>
      <c r="M133" s="272">
        <v>58.341999999999999</v>
      </c>
      <c r="N133" s="272">
        <v>57.899000000000001</v>
      </c>
      <c r="O133" s="272" t="s">
        <v>693</v>
      </c>
      <c r="P133" s="272" t="s">
        <v>695</v>
      </c>
      <c r="Q133" s="272" t="s">
        <v>703</v>
      </c>
      <c r="W133" s="272">
        <v>0.36647200000000002</v>
      </c>
      <c r="Y133" s="272">
        <v>0.72878719999999997</v>
      </c>
    </row>
    <row r="134" spans="1:25" x14ac:dyDescent="0.2">
      <c r="A134" s="272" t="s">
        <v>187</v>
      </c>
      <c r="B134" s="272">
        <v>27</v>
      </c>
      <c r="C134" s="272" t="s">
        <v>188</v>
      </c>
      <c r="D134" s="272" t="s">
        <v>189</v>
      </c>
      <c r="F134" s="272">
        <v>0.77500000000000002</v>
      </c>
      <c r="G134" s="272">
        <v>3</v>
      </c>
      <c r="H134" s="272">
        <v>2829</v>
      </c>
      <c r="I134" s="272">
        <v>13.667999999999999</v>
      </c>
      <c r="L134" s="272">
        <v>11.3976925</v>
      </c>
      <c r="M134" s="272">
        <v>65.715000000000003</v>
      </c>
      <c r="N134" s="272">
        <v>65.204999999999998</v>
      </c>
      <c r="O134" s="272" t="s">
        <v>504</v>
      </c>
      <c r="P134" s="272" t="s">
        <v>695</v>
      </c>
      <c r="Q134" s="272" t="s">
        <v>704</v>
      </c>
      <c r="W134" s="272">
        <v>0.37146200000000001</v>
      </c>
      <c r="Y134" s="272">
        <v>0.73874810000000002</v>
      </c>
    </row>
    <row r="135" spans="1:25" x14ac:dyDescent="0.2">
      <c r="A135" s="272" t="s">
        <v>187</v>
      </c>
      <c r="B135" s="272">
        <v>27</v>
      </c>
      <c r="C135" s="272" t="s">
        <v>188</v>
      </c>
      <c r="D135" s="272" t="s">
        <v>189</v>
      </c>
      <c r="F135" s="272">
        <v>0.77500000000000002</v>
      </c>
      <c r="G135" s="272">
        <v>4</v>
      </c>
      <c r="J135" s="272">
        <v>1842</v>
      </c>
      <c r="K135" s="272">
        <v>-13.571</v>
      </c>
      <c r="L135" s="272">
        <v>41.1584979</v>
      </c>
      <c r="M135" s="272">
        <v>46.658000000000001</v>
      </c>
      <c r="R135" s="272">
        <v>45.927</v>
      </c>
      <c r="S135" s="272" t="s">
        <v>698</v>
      </c>
      <c r="T135" s="272" t="s">
        <v>654</v>
      </c>
      <c r="U135" s="272" t="s">
        <v>546</v>
      </c>
      <c r="V135" s="272">
        <v>1.0908169999999999</v>
      </c>
      <c r="X135" s="272">
        <v>1.162425</v>
      </c>
    </row>
    <row r="136" spans="1:25" x14ac:dyDescent="0.2">
      <c r="A136" s="272" t="s">
        <v>187</v>
      </c>
      <c r="B136" s="272">
        <v>27</v>
      </c>
      <c r="C136" s="272" t="s">
        <v>188</v>
      </c>
      <c r="D136" s="272" t="s">
        <v>189</v>
      </c>
      <c r="F136" s="272">
        <v>0.77500000000000002</v>
      </c>
      <c r="G136" s="272">
        <v>5</v>
      </c>
      <c r="J136" s="272">
        <v>3294</v>
      </c>
      <c r="K136" s="272">
        <v>0</v>
      </c>
      <c r="L136" s="272">
        <v>57.491600699999999</v>
      </c>
      <c r="M136" s="272">
        <v>65.173000000000002</v>
      </c>
      <c r="R136" s="272">
        <v>64.147000000000006</v>
      </c>
      <c r="S136" s="272" t="s">
        <v>544</v>
      </c>
      <c r="T136" s="272" t="s">
        <v>655</v>
      </c>
      <c r="U136" s="272" t="s">
        <v>705</v>
      </c>
      <c r="V136" s="272">
        <v>1.1056589999999999</v>
      </c>
      <c r="X136" s="272">
        <v>1.1767711999999999</v>
      </c>
    </row>
    <row r="137" spans="1:25" x14ac:dyDescent="0.2">
      <c r="A137" s="272" t="s">
        <v>190</v>
      </c>
      <c r="B137" s="272">
        <v>28</v>
      </c>
      <c r="C137" s="272" t="s">
        <v>191</v>
      </c>
      <c r="D137" s="272" t="s">
        <v>192</v>
      </c>
      <c r="F137" s="272">
        <v>0.74099999999999999</v>
      </c>
      <c r="G137" s="272">
        <v>1</v>
      </c>
      <c r="H137" s="272">
        <v>2967</v>
      </c>
      <c r="I137" s="272">
        <v>6.3E-2</v>
      </c>
      <c r="L137" s="272">
        <v>10.624917200000001</v>
      </c>
      <c r="M137" s="272">
        <v>58.572000000000003</v>
      </c>
      <c r="N137" s="272">
        <v>58.125999999999998</v>
      </c>
      <c r="O137" s="272" t="s">
        <v>504</v>
      </c>
      <c r="P137" s="272" t="s">
        <v>678</v>
      </c>
      <c r="Q137" s="272" t="s">
        <v>706</v>
      </c>
      <c r="W137" s="272">
        <v>0.36649500000000002</v>
      </c>
      <c r="Y137" s="272">
        <v>0.72885880000000003</v>
      </c>
    </row>
    <row r="138" spans="1:25" x14ac:dyDescent="0.2">
      <c r="A138" s="272" t="s">
        <v>190</v>
      </c>
      <c r="B138" s="272">
        <v>28</v>
      </c>
      <c r="C138" s="272" t="s">
        <v>191</v>
      </c>
      <c r="D138" s="272" t="s">
        <v>192</v>
      </c>
      <c r="F138" s="272">
        <v>0.74099999999999999</v>
      </c>
      <c r="G138" s="272">
        <v>2</v>
      </c>
      <c r="H138" s="272">
        <v>2962</v>
      </c>
      <c r="I138" s="272">
        <v>0</v>
      </c>
      <c r="L138" s="272">
        <v>10.6053634</v>
      </c>
      <c r="M138" s="272">
        <v>58.463999999999999</v>
      </c>
      <c r="N138" s="272">
        <v>58.018999999999998</v>
      </c>
      <c r="O138" s="272" t="s">
        <v>693</v>
      </c>
      <c r="P138" s="272" t="s">
        <v>695</v>
      </c>
      <c r="Q138" s="272" t="s">
        <v>707</v>
      </c>
      <c r="W138" s="272">
        <v>0.36647200000000002</v>
      </c>
      <c r="Y138" s="272">
        <v>0.72881260000000003</v>
      </c>
    </row>
    <row r="139" spans="1:25" x14ac:dyDescent="0.2">
      <c r="A139" s="272" t="s">
        <v>190</v>
      </c>
      <c r="B139" s="272">
        <v>28</v>
      </c>
      <c r="C139" s="272" t="s">
        <v>191</v>
      </c>
      <c r="D139" s="272" t="s">
        <v>192</v>
      </c>
      <c r="F139" s="272">
        <v>0.74099999999999999</v>
      </c>
      <c r="G139" s="272">
        <v>3</v>
      </c>
      <c r="H139" s="272">
        <v>2652</v>
      </c>
      <c r="I139" s="272">
        <v>13.157999999999999</v>
      </c>
      <c r="L139" s="272">
        <v>11.215149500000001</v>
      </c>
      <c r="M139" s="272">
        <v>61.825000000000003</v>
      </c>
      <c r="N139" s="272">
        <v>61.347000000000001</v>
      </c>
      <c r="O139" s="272" t="s">
        <v>504</v>
      </c>
      <c r="P139" s="272" t="s">
        <v>695</v>
      </c>
      <c r="Q139" s="272" t="s">
        <v>708</v>
      </c>
      <c r="W139" s="272">
        <v>0.37127599999999999</v>
      </c>
      <c r="Y139" s="272">
        <v>0.73840209999999995</v>
      </c>
    </row>
    <row r="140" spans="1:25" x14ac:dyDescent="0.2">
      <c r="A140" s="272" t="s">
        <v>190</v>
      </c>
      <c r="B140" s="272">
        <v>28</v>
      </c>
      <c r="C140" s="272" t="s">
        <v>191</v>
      </c>
      <c r="D140" s="272" t="s">
        <v>192</v>
      </c>
      <c r="F140" s="272">
        <v>0.74099999999999999</v>
      </c>
      <c r="G140" s="272">
        <v>4</v>
      </c>
      <c r="J140" s="272">
        <v>1717</v>
      </c>
      <c r="K140" s="272">
        <v>-13.617000000000001</v>
      </c>
      <c r="L140" s="272">
        <v>40.263409799999998</v>
      </c>
      <c r="M140" s="272">
        <v>43.64</v>
      </c>
      <c r="R140" s="272">
        <v>42.957000000000001</v>
      </c>
      <c r="S140" s="272" t="s">
        <v>698</v>
      </c>
      <c r="T140" s="272" t="s">
        <v>654</v>
      </c>
      <c r="U140" s="272" t="s">
        <v>546</v>
      </c>
      <c r="V140" s="272">
        <v>1.090767</v>
      </c>
      <c r="X140" s="272">
        <v>1.1624509000000001</v>
      </c>
    </row>
    <row r="141" spans="1:25" x14ac:dyDescent="0.2">
      <c r="A141" s="272" t="s">
        <v>190</v>
      </c>
      <c r="B141" s="272">
        <v>28</v>
      </c>
      <c r="C141" s="272" t="s">
        <v>191</v>
      </c>
      <c r="D141" s="272" t="s">
        <v>192</v>
      </c>
      <c r="F141" s="272">
        <v>0.74099999999999999</v>
      </c>
      <c r="G141" s="272">
        <v>5</v>
      </c>
      <c r="J141" s="272">
        <v>3291</v>
      </c>
      <c r="K141" s="272">
        <v>0</v>
      </c>
      <c r="L141" s="272">
        <v>60.057738899999997</v>
      </c>
      <c r="M141" s="272">
        <v>65.094999999999999</v>
      </c>
      <c r="R141" s="272">
        <v>64.070999999999998</v>
      </c>
      <c r="S141" s="272" t="s">
        <v>709</v>
      </c>
      <c r="T141" s="272" t="s">
        <v>527</v>
      </c>
      <c r="U141" s="272" t="s">
        <v>710</v>
      </c>
      <c r="V141" s="272">
        <v>1.1056589999999999</v>
      </c>
      <c r="X141" s="272">
        <v>1.1768425</v>
      </c>
    </row>
    <row r="142" spans="1:25" x14ac:dyDescent="0.2">
      <c r="A142" s="272" t="s">
        <v>193</v>
      </c>
      <c r="B142" s="272">
        <v>29</v>
      </c>
      <c r="C142" s="272" t="s">
        <v>194</v>
      </c>
      <c r="D142" s="272" t="s">
        <v>195</v>
      </c>
      <c r="F142" s="272">
        <v>0.63800000000000001</v>
      </c>
      <c r="G142" s="272">
        <v>1</v>
      </c>
      <c r="H142" s="272">
        <v>2962</v>
      </c>
      <c r="I142" s="272">
        <v>2.5999999999999999E-2</v>
      </c>
      <c r="L142" s="272">
        <v>12.3212215</v>
      </c>
      <c r="M142" s="272">
        <v>58.481000000000002</v>
      </c>
      <c r="N142" s="272">
        <v>58.036999999999999</v>
      </c>
      <c r="O142" s="272" t="s">
        <v>693</v>
      </c>
      <c r="P142" s="272" t="s">
        <v>695</v>
      </c>
      <c r="Q142" s="272" t="s">
        <v>711</v>
      </c>
      <c r="W142" s="272">
        <v>0.36648199999999997</v>
      </c>
      <c r="Y142" s="272">
        <v>0.72883560000000003</v>
      </c>
    </row>
    <row r="143" spans="1:25" x14ac:dyDescent="0.2">
      <c r="A143" s="272" t="s">
        <v>193</v>
      </c>
      <c r="B143" s="272">
        <v>29</v>
      </c>
      <c r="C143" s="272" t="s">
        <v>194</v>
      </c>
      <c r="D143" s="272" t="s">
        <v>195</v>
      </c>
      <c r="F143" s="272">
        <v>0.63800000000000001</v>
      </c>
      <c r="G143" s="272">
        <v>2</v>
      </c>
      <c r="H143" s="272">
        <v>2958</v>
      </c>
      <c r="I143" s="272">
        <v>0</v>
      </c>
      <c r="L143" s="272">
        <v>12.294489199999999</v>
      </c>
      <c r="M143" s="272">
        <v>58.354999999999997</v>
      </c>
      <c r="N143" s="272">
        <v>57.911000000000001</v>
      </c>
      <c r="O143" s="272" t="s">
        <v>520</v>
      </c>
      <c r="P143" s="272" t="s">
        <v>712</v>
      </c>
      <c r="Q143" s="272" t="s">
        <v>713</v>
      </c>
      <c r="W143" s="272">
        <v>0.36647200000000002</v>
      </c>
      <c r="Y143" s="272">
        <v>0.72881660000000004</v>
      </c>
    </row>
    <row r="144" spans="1:25" x14ac:dyDescent="0.2">
      <c r="A144" s="272" t="s">
        <v>193</v>
      </c>
      <c r="B144" s="272">
        <v>29</v>
      </c>
      <c r="C144" s="272" t="s">
        <v>194</v>
      </c>
      <c r="D144" s="272" t="s">
        <v>195</v>
      </c>
      <c r="F144" s="272">
        <v>0.63800000000000001</v>
      </c>
      <c r="G144" s="272">
        <v>3</v>
      </c>
      <c r="H144" s="272">
        <v>2344</v>
      </c>
      <c r="I144" s="272">
        <v>14.25</v>
      </c>
      <c r="L144" s="272">
        <v>11.4948637</v>
      </c>
      <c r="M144" s="272">
        <v>54.558999999999997</v>
      </c>
      <c r="N144" s="272">
        <v>54.136000000000003</v>
      </c>
      <c r="O144" s="272" t="s">
        <v>693</v>
      </c>
      <c r="P144" s="272" t="s">
        <v>695</v>
      </c>
      <c r="Q144" s="272" t="s">
        <v>714</v>
      </c>
      <c r="W144" s="272">
        <v>0.37167499999999998</v>
      </c>
      <c r="Y144" s="272">
        <v>0.73920229999999998</v>
      </c>
    </row>
    <row r="145" spans="1:25" x14ac:dyDescent="0.2">
      <c r="A145" s="272" t="s">
        <v>193</v>
      </c>
      <c r="B145" s="272">
        <v>29</v>
      </c>
      <c r="C145" s="272" t="s">
        <v>194</v>
      </c>
      <c r="D145" s="272" t="s">
        <v>195</v>
      </c>
      <c r="F145" s="272">
        <v>0.63800000000000001</v>
      </c>
      <c r="G145" s="272">
        <v>4</v>
      </c>
      <c r="J145" s="272">
        <v>1673</v>
      </c>
      <c r="K145" s="272">
        <v>-14.795</v>
      </c>
      <c r="L145" s="272">
        <v>45.384859800000001</v>
      </c>
      <c r="M145" s="272">
        <v>42.353999999999999</v>
      </c>
      <c r="R145" s="272">
        <v>41.691000000000003</v>
      </c>
      <c r="S145" s="272" t="s">
        <v>698</v>
      </c>
      <c r="T145" s="272" t="s">
        <v>672</v>
      </c>
      <c r="U145" s="272" t="s">
        <v>546</v>
      </c>
      <c r="V145" s="272">
        <v>1.0894779999999999</v>
      </c>
      <c r="X145" s="272">
        <v>1.1611252999999999</v>
      </c>
    </row>
    <row r="146" spans="1:25" x14ac:dyDescent="0.2">
      <c r="A146" s="272" t="s">
        <v>193</v>
      </c>
      <c r="B146" s="272">
        <v>29</v>
      </c>
      <c r="C146" s="272" t="s">
        <v>194</v>
      </c>
      <c r="D146" s="272" t="s">
        <v>195</v>
      </c>
      <c r="F146" s="272">
        <v>0.63800000000000001</v>
      </c>
      <c r="G146" s="272">
        <v>5</v>
      </c>
      <c r="J146" s="272">
        <v>3292</v>
      </c>
      <c r="K146" s="272">
        <v>0</v>
      </c>
      <c r="L146" s="272">
        <v>69.826308100000006</v>
      </c>
      <c r="M146" s="272">
        <v>65.162999999999997</v>
      </c>
      <c r="R146" s="272">
        <v>64.137</v>
      </c>
      <c r="S146" s="272" t="s">
        <v>709</v>
      </c>
      <c r="T146" s="272" t="s">
        <v>527</v>
      </c>
      <c r="U146" s="272" t="s">
        <v>710</v>
      </c>
      <c r="V146" s="272">
        <v>1.1056589999999999</v>
      </c>
      <c r="X146" s="272">
        <v>1.1768023000000001</v>
      </c>
    </row>
    <row r="147" spans="1:25" x14ac:dyDescent="0.2">
      <c r="A147" s="272" t="s">
        <v>196</v>
      </c>
      <c r="B147" s="272">
        <v>30</v>
      </c>
      <c r="C147" s="272" t="s">
        <v>197</v>
      </c>
      <c r="D147" s="272" t="s">
        <v>198</v>
      </c>
      <c r="F147" s="272">
        <v>0.76100000000000001</v>
      </c>
      <c r="G147" s="272">
        <v>1</v>
      </c>
      <c r="H147" s="272">
        <v>2961</v>
      </c>
      <c r="I147" s="272">
        <v>8.0000000000000002E-3</v>
      </c>
      <c r="L147" s="272">
        <v>10.326764799999999</v>
      </c>
      <c r="M147" s="272">
        <v>58.465000000000003</v>
      </c>
      <c r="N147" s="272">
        <v>58.02</v>
      </c>
      <c r="O147" s="272" t="s">
        <v>693</v>
      </c>
      <c r="P147" s="272" t="s">
        <v>695</v>
      </c>
      <c r="Q147" s="272" t="s">
        <v>715</v>
      </c>
      <c r="W147" s="272">
        <v>0.366475</v>
      </c>
      <c r="Y147" s="272">
        <v>0.72882409999999997</v>
      </c>
    </row>
    <row r="148" spans="1:25" x14ac:dyDescent="0.2">
      <c r="A148" s="272" t="s">
        <v>196</v>
      </c>
      <c r="B148" s="272">
        <v>30</v>
      </c>
      <c r="C148" s="272" t="s">
        <v>197</v>
      </c>
      <c r="D148" s="272" t="s">
        <v>198</v>
      </c>
      <c r="F148" s="272">
        <v>0.76100000000000001</v>
      </c>
      <c r="G148" s="272">
        <v>2</v>
      </c>
      <c r="H148" s="272">
        <v>2959</v>
      </c>
      <c r="I148" s="272">
        <v>0</v>
      </c>
      <c r="L148" s="272">
        <v>10.3208523</v>
      </c>
      <c r="M148" s="272">
        <v>58.430999999999997</v>
      </c>
      <c r="N148" s="272">
        <v>57.987000000000002</v>
      </c>
      <c r="O148" s="272" t="s">
        <v>520</v>
      </c>
      <c r="P148" s="272" t="s">
        <v>712</v>
      </c>
      <c r="Q148" s="272" t="s">
        <v>716</v>
      </c>
      <c r="W148" s="272">
        <v>0.36647200000000002</v>
      </c>
      <c r="Y148" s="272">
        <v>0.72881810000000002</v>
      </c>
    </row>
    <row r="149" spans="1:25" x14ac:dyDescent="0.2">
      <c r="A149" s="272" t="s">
        <v>196</v>
      </c>
      <c r="B149" s="272">
        <v>30</v>
      </c>
      <c r="C149" s="272" t="s">
        <v>197</v>
      </c>
      <c r="D149" s="272" t="s">
        <v>198</v>
      </c>
      <c r="F149" s="272">
        <v>0.76100000000000001</v>
      </c>
      <c r="G149" s="272">
        <v>3</v>
      </c>
      <c r="H149" s="272">
        <v>2405</v>
      </c>
      <c r="I149" s="272">
        <v>15.073</v>
      </c>
      <c r="L149" s="272">
        <v>9.8088572000000003</v>
      </c>
      <c r="M149" s="272">
        <v>55.531999999999996</v>
      </c>
      <c r="N149" s="272">
        <v>55.101999999999997</v>
      </c>
      <c r="O149" s="272" t="s">
        <v>693</v>
      </c>
      <c r="P149" s="272" t="s">
        <v>695</v>
      </c>
      <c r="Q149" s="272" t="s">
        <v>717</v>
      </c>
      <c r="W149" s="272">
        <v>0.371975</v>
      </c>
      <c r="Y149" s="272">
        <v>0.73980389999999996</v>
      </c>
    </row>
    <row r="150" spans="1:25" x14ac:dyDescent="0.2">
      <c r="A150" s="272" t="s">
        <v>196</v>
      </c>
      <c r="B150" s="272">
        <v>30</v>
      </c>
      <c r="C150" s="272" t="s">
        <v>197</v>
      </c>
      <c r="D150" s="272" t="s">
        <v>198</v>
      </c>
      <c r="F150" s="272">
        <v>0.76100000000000001</v>
      </c>
      <c r="G150" s="272">
        <v>4</v>
      </c>
      <c r="J150" s="272">
        <v>2211</v>
      </c>
      <c r="K150" s="272">
        <v>-17.035</v>
      </c>
      <c r="L150" s="272">
        <v>50.5374129</v>
      </c>
      <c r="M150" s="272">
        <v>56.255000000000003</v>
      </c>
      <c r="R150" s="272">
        <v>55.375999999999998</v>
      </c>
      <c r="S150" s="272" t="s">
        <v>698</v>
      </c>
      <c r="T150" s="272" t="s">
        <v>672</v>
      </c>
      <c r="U150" s="272" t="s">
        <v>511</v>
      </c>
      <c r="V150" s="272">
        <v>1.0870280000000001</v>
      </c>
      <c r="X150" s="272">
        <v>1.1586745000000001</v>
      </c>
    </row>
    <row r="151" spans="1:25" x14ac:dyDescent="0.2">
      <c r="A151" s="272" t="s">
        <v>196</v>
      </c>
      <c r="B151" s="272">
        <v>30</v>
      </c>
      <c r="C151" s="272" t="s">
        <v>197</v>
      </c>
      <c r="D151" s="272" t="s">
        <v>198</v>
      </c>
      <c r="F151" s="272">
        <v>0.76100000000000001</v>
      </c>
      <c r="G151" s="272">
        <v>5</v>
      </c>
      <c r="J151" s="272">
        <v>3289</v>
      </c>
      <c r="K151" s="272">
        <v>0</v>
      </c>
      <c r="L151" s="272">
        <v>58.504846499999999</v>
      </c>
      <c r="M151" s="272">
        <v>65.123000000000005</v>
      </c>
      <c r="R151" s="272">
        <v>64.099000000000004</v>
      </c>
      <c r="S151" s="272" t="s">
        <v>616</v>
      </c>
      <c r="T151" s="272" t="s">
        <v>617</v>
      </c>
      <c r="U151" s="272" t="s">
        <v>514</v>
      </c>
      <c r="V151" s="272">
        <v>1.1056589999999999</v>
      </c>
      <c r="X151" s="272">
        <v>1.1767791999999999</v>
      </c>
    </row>
    <row r="152" spans="1:25" x14ac:dyDescent="0.2">
      <c r="A152" s="272" t="s">
        <v>199</v>
      </c>
      <c r="B152" s="272">
        <v>31</v>
      </c>
      <c r="C152" s="272" t="s">
        <v>200</v>
      </c>
      <c r="D152" s="272" t="s">
        <v>201</v>
      </c>
      <c r="F152" s="272">
        <v>0.76</v>
      </c>
      <c r="G152" s="272">
        <v>1</v>
      </c>
      <c r="H152" s="272">
        <v>2959</v>
      </c>
      <c r="I152" s="272">
        <v>8.9999999999999993E-3</v>
      </c>
      <c r="L152" s="272">
        <v>10.3278862</v>
      </c>
      <c r="M152" s="272">
        <v>58.393999999999998</v>
      </c>
      <c r="N152" s="272">
        <v>57.95</v>
      </c>
      <c r="O152" s="272" t="s">
        <v>693</v>
      </c>
      <c r="P152" s="272" t="s">
        <v>695</v>
      </c>
      <c r="Q152" s="272" t="s">
        <v>718</v>
      </c>
      <c r="W152" s="272">
        <v>0.366475</v>
      </c>
      <c r="Y152" s="272">
        <v>0.72883629999999999</v>
      </c>
    </row>
    <row r="153" spans="1:25" x14ac:dyDescent="0.2">
      <c r="A153" s="272" t="s">
        <v>199</v>
      </c>
      <c r="B153" s="272">
        <v>31</v>
      </c>
      <c r="C153" s="272" t="s">
        <v>200</v>
      </c>
      <c r="D153" s="272" t="s">
        <v>201</v>
      </c>
      <c r="F153" s="272">
        <v>0.76</v>
      </c>
      <c r="G153" s="272">
        <v>2</v>
      </c>
      <c r="H153" s="272">
        <v>2960</v>
      </c>
      <c r="I153" s="272">
        <v>0</v>
      </c>
      <c r="L153" s="272">
        <v>10.3372055</v>
      </c>
      <c r="M153" s="272">
        <v>58.447000000000003</v>
      </c>
      <c r="N153" s="272">
        <v>58.002000000000002</v>
      </c>
      <c r="O153" s="272" t="s">
        <v>520</v>
      </c>
      <c r="P153" s="272" t="s">
        <v>712</v>
      </c>
      <c r="Q153" s="272" t="s">
        <v>719</v>
      </c>
      <c r="W153" s="272">
        <v>0.36647200000000002</v>
      </c>
      <c r="Y153" s="272">
        <v>0.72882979999999997</v>
      </c>
    </row>
    <row r="154" spans="1:25" x14ac:dyDescent="0.2">
      <c r="A154" s="272" t="s">
        <v>199</v>
      </c>
      <c r="B154" s="272">
        <v>31</v>
      </c>
      <c r="C154" s="272" t="s">
        <v>200</v>
      </c>
      <c r="D154" s="272" t="s">
        <v>201</v>
      </c>
      <c r="F154" s="272">
        <v>0.76</v>
      </c>
      <c r="G154" s="272">
        <v>3</v>
      </c>
      <c r="H154" s="272">
        <v>2601</v>
      </c>
      <c r="I154" s="272">
        <v>13.121</v>
      </c>
      <c r="L154" s="272">
        <v>10.601652700000001</v>
      </c>
      <c r="M154" s="272">
        <v>59.942</v>
      </c>
      <c r="N154" s="272">
        <v>59.478000000000002</v>
      </c>
      <c r="O154" s="272" t="s">
        <v>693</v>
      </c>
      <c r="P154" s="272" t="s">
        <v>695</v>
      </c>
      <c r="Q154" s="272" t="s">
        <v>720</v>
      </c>
      <c r="W154" s="272">
        <v>0.37126300000000001</v>
      </c>
      <c r="Y154" s="272">
        <v>0.73839250000000001</v>
      </c>
    </row>
    <row r="155" spans="1:25" x14ac:dyDescent="0.2">
      <c r="A155" s="272" t="s">
        <v>199</v>
      </c>
      <c r="B155" s="272">
        <v>31</v>
      </c>
      <c r="C155" s="272" t="s">
        <v>200</v>
      </c>
      <c r="D155" s="272" t="s">
        <v>201</v>
      </c>
      <c r="F155" s="272">
        <v>0.76</v>
      </c>
      <c r="G155" s="272">
        <v>4</v>
      </c>
      <c r="J155" s="272">
        <v>2025</v>
      </c>
      <c r="K155" s="272">
        <v>-14.78</v>
      </c>
      <c r="L155" s="272">
        <v>45.8714084</v>
      </c>
      <c r="M155" s="272">
        <v>50.994</v>
      </c>
      <c r="R155" s="272">
        <v>50.195999999999998</v>
      </c>
      <c r="S155" s="272" t="s">
        <v>698</v>
      </c>
      <c r="T155" s="272" t="s">
        <v>672</v>
      </c>
      <c r="U155" s="272" t="s">
        <v>546</v>
      </c>
      <c r="V155" s="272">
        <v>1.0894950000000001</v>
      </c>
      <c r="X155" s="272">
        <v>1.1611104999999999</v>
      </c>
    </row>
    <row r="156" spans="1:25" x14ac:dyDescent="0.2">
      <c r="A156" s="272" t="s">
        <v>199</v>
      </c>
      <c r="B156" s="272">
        <v>31</v>
      </c>
      <c r="C156" s="272" t="s">
        <v>200</v>
      </c>
      <c r="D156" s="272" t="s">
        <v>201</v>
      </c>
      <c r="F156" s="272">
        <v>0.76</v>
      </c>
      <c r="G156" s="272">
        <v>5</v>
      </c>
      <c r="J156" s="272">
        <v>3294</v>
      </c>
      <c r="K156" s="272">
        <v>0</v>
      </c>
      <c r="L156" s="272">
        <v>58.560037700000002</v>
      </c>
      <c r="M156" s="272">
        <v>65.099000000000004</v>
      </c>
      <c r="R156" s="272">
        <v>64.075000000000003</v>
      </c>
      <c r="S156" s="272" t="s">
        <v>544</v>
      </c>
      <c r="T156" s="272" t="s">
        <v>655</v>
      </c>
      <c r="U156" s="272" t="s">
        <v>705</v>
      </c>
      <c r="V156" s="272">
        <v>1.1056589999999999</v>
      </c>
      <c r="X156" s="272">
        <v>1.17676</v>
      </c>
    </row>
    <row r="157" spans="1:25" x14ac:dyDescent="0.2">
      <c r="A157" s="272" t="s">
        <v>202</v>
      </c>
      <c r="B157" s="272">
        <v>32</v>
      </c>
      <c r="C157" s="272" t="s">
        <v>203</v>
      </c>
      <c r="D157" s="272" t="s">
        <v>204</v>
      </c>
      <c r="F157" s="272">
        <v>0.81599999999999995</v>
      </c>
      <c r="G157" s="272">
        <v>1</v>
      </c>
      <c r="H157" s="272">
        <v>2961</v>
      </c>
      <c r="I157" s="272">
        <v>1.4E-2</v>
      </c>
      <c r="L157" s="272">
        <v>9.6333991999999995</v>
      </c>
      <c r="M157" s="272">
        <v>58.481000000000002</v>
      </c>
      <c r="N157" s="272">
        <v>58.036000000000001</v>
      </c>
      <c r="O157" s="272" t="s">
        <v>693</v>
      </c>
      <c r="P157" s="272" t="s">
        <v>695</v>
      </c>
      <c r="Q157" s="272" t="s">
        <v>721</v>
      </c>
      <c r="W157" s="272">
        <v>0.366477</v>
      </c>
      <c r="Y157" s="272">
        <v>0.72880750000000005</v>
      </c>
    </row>
    <row r="158" spans="1:25" x14ac:dyDescent="0.2">
      <c r="A158" s="272" t="s">
        <v>202</v>
      </c>
      <c r="B158" s="272">
        <v>32</v>
      </c>
      <c r="C158" s="272" t="s">
        <v>203</v>
      </c>
      <c r="D158" s="272" t="s">
        <v>204</v>
      </c>
      <c r="F158" s="272">
        <v>0.81599999999999995</v>
      </c>
      <c r="G158" s="272">
        <v>2</v>
      </c>
      <c r="H158" s="272">
        <v>2961</v>
      </c>
      <c r="I158" s="272">
        <v>0</v>
      </c>
      <c r="L158" s="272">
        <v>9.6207869000000006</v>
      </c>
      <c r="M158" s="272">
        <v>58.404000000000003</v>
      </c>
      <c r="N158" s="272">
        <v>57.96</v>
      </c>
      <c r="O158" s="272" t="s">
        <v>520</v>
      </c>
      <c r="P158" s="272" t="s">
        <v>712</v>
      </c>
      <c r="Q158" s="272" t="s">
        <v>722</v>
      </c>
      <c r="W158" s="272">
        <v>0.36647200000000002</v>
      </c>
      <c r="Y158" s="272">
        <v>0.72879760000000005</v>
      </c>
    </row>
    <row r="159" spans="1:25" x14ac:dyDescent="0.2">
      <c r="A159" s="272" t="s">
        <v>202</v>
      </c>
      <c r="B159" s="272">
        <v>32</v>
      </c>
      <c r="C159" s="272" t="s">
        <v>203</v>
      </c>
      <c r="D159" s="272" t="s">
        <v>204</v>
      </c>
      <c r="F159" s="272">
        <v>0.81599999999999995</v>
      </c>
      <c r="G159" s="272">
        <v>3</v>
      </c>
      <c r="H159" s="272">
        <v>2394</v>
      </c>
      <c r="I159" s="272">
        <v>13.372</v>
      </c>
      <c r="L159" s="272">
        <v>9.0853432999999999</v>
      </c>
      <c r="M159" s="272">
        <v>55.154000000000003</v>
      </c>
      <c r="N159" s="272">
        <v>54.726999999999997</v>
      </c>
      <c r="O159" s="272" t="s">
        <v>693</v>
      </c>
      <c r="P159" s="272" t="s">
        <v>712</v>
      </c>
      <c r="Q159" s="272" t="s">
        <v>723</v>
      </c>
      <c r="W159" s="272">
        <v>0.37135400000000002</v>
      </c>
      <c r="Y159" s="272">
        <v>0.73854339999999996</v>
      </c>
    </row>
    <row r="160" spans="1:25" x14ac:dyDescent="0.2">
      <c r="A160" s="272" t="s">
        <v>202</v>
      </c>
      <c r="B160" s="272">
        <v>32</v>
      </c>
      <c r="C160" s="272" t="s">
        <v>203</v>
      </c>
      <c r="D160" s="272" t="s">
        <v>204</v>
      </c>
      <c r="F160" s="272">
        <v>0.81599999999999995</v>
      </c>
      <c r="G160" s="272">
        <v>4</v>
      </c>
      <c r="J160" s="272">
        <v>2390</v>
      </c>
      <c r="K160" s="272">
        <v>-16.148</v>
      </c>
      <c r="L160" s="272">
        <v>51.053391099999999</v>
      </c>
      <c r="M160" s="272">
        <v>60.936</v>
      </c>
      <c r="R160" s="272">
        <v>59.984000000000002</v>
      </c>
      <c r="S160" s="272" t="s">
        <v>698</v>
      </c>
      <c r="T160" s="272" t="s">
        <v>672</v>
      </c>
      <c r="U160" s="272" t="s">
        <v>511</v>
      </c>
      <c r="V160" s="272">
        <v>1.0879989999999999</v>
      </c>
      <c r="X160" s="272">
        <v>1.1596165000000001</v>
      </c>
    </row>
    <row r="161" spans="1:25" x14ac:dyDescent="0.2">
      <c r="A161" s="272" t="s">
        <v>202</v>
      </c>
      <c r="B161" s="272">
        <v>32</v>
      </c>
      <c r="C161" s="272" t="s">
        <v>203</v>
      </c>
      <c r="D161" s="272" t="s">
        <v>204</v>
      </c>
      <c r="F161" s="272">
        <v>0.81599999999999995</v>
      </c>
      <c r="G161" s="272">
        <v>5</v>
      </c>
      <c r="J161" s="272">
        <v>3290</v>
      </c>
      <c r="K161" s="272">
        <v>0</v>
      </c>
      <c r="L161" s="272">
        <v>54.556215899999998</v>
      </c>
      <c r="M161" s="272">
        <v>65.117000000000004</v>
      </c>
      <c r="R161" s="272">
        <v>64.091999999999999</v>
      </c>
      <c r="S161" s="272" t="s">
        <v>616</v>
      </c>
      <c r="T161" s="272" t="s">
        <v>617</v>
      </c>
      <c r="U161" s="272" t="s">
        <v>512</v>
      </c>
      <c r="V161" s="272">
        <v>1.1056589999999999</v>
      </c>
      <c r="X161" s="272">
        <v>1.1767581</v>
      </c>
    </row>
    <row r="162" spans="1:25" x14ac:dyDescent="0.2">
      <c r="A162" s="272" t="s">
        <v>205</v>
      </c>
      <c r="B162" s="272">
        <v>33</v>
      </c>
      <c r="C162" s="272" t="s">
        <v>206</v>
      </c>
      <c r="D162" s="272" t="s">
        <v>207</v>
      </c>
      <c r="F162" s="272">
        <v>0.80600000000000005</v>
      </c>
      <c r="G162" s="272">
        <v>1</v>
      </c>
      <c r="H162" s="272">
        <v>2961</v>
      </c>
      <c r="I162" s="272">
        <v>1.0999999999999999E-2</v>
      </c>
      <c r="L162" s="272">
        <v>9.7377067999999998</v>
      </c>
      <c r="M162" s="272">
        <v>58.39</v>
      </c>
      <c r="N162" s="272">
        <v>57.945</v>
      </c>
      <c r="O162" s="272" t="s">
        <v>693</v>
      </c>
      <c r="P162" s="272" t="s">
        <v>695</v>
      </c>
      <c r="Q162" s="272" t="s">
        <v>724</v>
      </c>
      <c r="W162" s="272">
        <v>0.36647600000000002</v>
      </c>
      <c r="Y162" s="272">
        <v>0.72883109999999995</v>
      </c>
    </row>
    <row r="163" spans="1:25" x14ac:dyDescent="0.2">
      <c r="A163" s="272" t="s">
        <v>205</v>
      </c>
      <c r="B163" s="272">
        <v>33</v>
      </c>
      <c r="C163" s="272" t="s">
        <v>206</v>
      </c>
      <c r="D163" s="272" t="s">
        <v>207</v>
      </c>
      <c r="F163" s="272">
        <v>0.80600000000000005</v>
      </c>
      <c r="G163" s="272">
        <v>2</v>
      </c>
      <c r="H163" s="272">
        <v>2957</v>
      </c>
      <c r="I163" s="272">
        <v>0</v>
      </c>
      <c r="L163" s="272">
        <v>9.7147007999999992</v>
      </c>
      <c r="M163" s="272">
        <v>58.252000000000002</v>
      </c>
      <c r="N163" s="272">
        <v>57.808999999999997</v>
      </c>
      <c r="O163" s="272" t="s">
        <v>520</v>
      </c>
      <c r="P163" s="272" t="s">
        <v>712</v>
      </c>
      <c r="Q163" s="272" t="s">
        <v>725</v>
      </c>
      <c r="W163" s="272">
        <v>0.36647200000000002</v>
      </c>
      <c r="Y163" s="272">
        <v>0.72882329999999995</v>
      </c>
    </row>
    <row r="164" spans="1:25" x14ac:dyDescent="0.2">
      <c r="A164" s="272" t="s">
        <v>205</v>
      </c>
      <c r="B164" s="272">
        <v>33</v>
      </c>
      <c r="C164" s="272" t="s">
        <v>206</v>
      </c>
      <c r="D164" s="272" t="s">
        <v>207</v>
      </c>
      <c r="F164" s="272">
        <v>0.80600000000000005</v>
      </c>
      <c r="G164" s="272">
        <v>3</v>
      </c>
      <c r="H164" s="272">
        <v>2788</v>
      </c>
      <c r="I164" s="272">
        <v>12.776999999999999</v>
      </c>
      <c r="L164" s="272">
        <v>10.785600799999999</v>
      </c>
      <c r="M164" s="272">
        <v>64.673000000000002</v>
      </c>
      <c r="N164" s="272">
        <v>64.171999999999997</v>
      </c>
      <c r="O164" s="272" t="s">
        <v>693</v>
      </c>
      <c r="P164" s="272" t="s">
        <v>712</v>
      </c>
      <c r="Q164" s="272" t="s">
        <v>726</v>
      </c>
      <c r="W164" s="272">
        <v>0.37113699999999999</v>
      </c>
      <c r="Y164" s="272">
        <v>0.73813569999999995</v>
      </c>
    </row>
    <row r="165" spans="1:25" x14ac:dyDescent="0.2">
      <c r="A165" s="272" t="s">
        <v>205</v>
      </c>
      <c r="B165" s="272">
        <v>33</v>
      </c>
      <c r="C165" s="272" t="s">
        <v>206</v>
      </c>
      <c r="D165" s="272" t="s">
        <v>207</v>
      </c>
      <c r="F165" s="272">
        <v>0.80600000000000005</v>
      </c>
      <c r="G165" s="272">
        <v>4</v>
      </c>
      <c r="J165" s="272">
        <v>2187</v>
      </c>
      <c r="K165" s="272">
        <v>-14.824</v>
      </c>
      <c r="L165" s="272">
        <v>47.440972199999997</v>
      </c>
      <c r="M165" s="272">
        <v>55.930999999999997</v>
      </c>
      <c r="R165" s="272">
        <v>55.055999999999997</v>
      </c>
      <c r="S165" s="272" t="s">
        <v>698</v>
      </c>
      <c r="T165" s="272" t="s">
        <v>672</v>
      </c>
      <c r="U165" s="272" t="s">
        <v>546</v>
      </c>
      <c r="V165" s="272">
        <v>1.0894470000000001</v>
      </c>
      <c r="X165" s="272">
        <v>1.1610813</v>
      </c>
    </row>
    <row r="166" spans="1:25" x14ac:dyDescent="0.2">
      <c r="A166" s="272" t="s">
        <v>205</v>
      </c>
      <c r="B166" s="272">
        <v>33</v>
      </c>
      <c r="C166" s="272" t="s">
        <v>206</v>
      </c>
      <c r="D166" s="272" t="s">
        <v>207</v>
      </c>
      <c r="F166" s="272">
        <v>0.80600000000000005</v>
      </c>
      <c r="G166" s="272">
        <v>5</v>
      </c>
      <c r="J166" s="272">
        <v>3285</v>
      </c>
      <c r="K166" s="272">
        <v>0</v>
      </c>
      <c r="L166" s="272">
        <v>55.158068700000001</v>
      </c>
      <c r="M166" s="272">
        <v>65.028999999999996</v>
      </c>
      <c r="R166" s="272">
        <v>64.004999999999995</v>
      </c>
      <c r="S166" s="272" t="s">
        <v>544</v>
      </c>
      <c r="T166" s="272" t="s">
        <v>655</v>
      </c>
      <c r="U166" s="272" t="s">
        <v>514</v>
      </c>
      <c r="V166" s="272">
        <v>1.1056589999999999</v>
      </c>
      <c r="X166" s="272">
        <v>1.1767840000000001</v>
      </c>
    </row>
    <row r="167" spans="1:25" x14ac:dyDescent="0.2">
      <c r="A167" s="272" t="s">
        <v>378</v>
      </c>
      <c r="B167" s="272">
        <v>34</v>
      </c>
      <c r="C167" s="272" t="s">
        <v>379</v>
      </c>
      <c r="D167" s="272" t="s">
        <v>375</v>
      </c>
      <c r="F167" s="272">
        <v>0.76729999999999998</v>
      </c>
      <c r="G167" s="272">
        <v>1</v>
      </c>
      <c r="H167" s="272">
        <v>2960</v>
      </c>
      <c r="I167" s="272">
        <v>2.1000000000000001E-2</v>
      </c>
      <c r="L167" s="272">
        <v>10.2384954</v>
      </c>
      <c r="M167" s="272">
        <v>58.445</v>
      </c>
      <c r="N167" s="272">
        <v>58</v>
      </c>
      <c r="O167" s="272" t="s">
        <v>693</v>
      </c>
      <c r="P167" s="272" t="s">
        <v>695</v>
      </c>
      <c r="Q167" s="272" t="s">
        <v>727</v>
      </c>
      <c r="W167" s="272">
        <v>0.36647999999999997</v>
      </c>
      <c r="Y167" s="272">
        <v>0.72885180000000005</v>
      </c>
    </row>
    <row r="168" spans="1:25" x14ac:dyDescent="0.2">
      <c r="A168" s="272" t="s">
        <v>378</v>
      </c>
      <c r="B168" s="272">
        <v>34</v>
      </c>
      <c r="C168" s="272" t="s">
        <v>379</v>
      </c>
      <c r="D168" s="272" t="s">
        <v>375</v>
      </c>
      <c r="F168" s="272">
        <v>0.76729999999999998</v>
      </c>
      <c r="G168" s="272">
        <v>2</v>
      </c>
      <c r="H168" s="272">
        <v>2960</v>
      </c>
      <c r="I168" s="272">
        <v>0</v>
      </c>
      <c r="L168" s="272">
        <v>10.225426499999999</v>
      </c>
      <c r="M168" s="272">
        <v>58.37</v>
      </c>
      <c r="N168" s="272">
        <v>57.926000000000002</v>
      </c>
      <c r="O168" s="272" t="s">
        <v>520</v>
      </c>
      <c r="P168" s="272" t="s">
        <v>712</v>
      </c>
      <c r="Q168" s="272" t="s">
        <v>728</v>
      </c>
      <c r="W168" s="272">
        <v>0.36647200000000002</v>
      </c>
      <c r="Y168" s="272">
        <v>0.72883629999999999</v>
      </c>
    </row>
    <row r="169" spans="1:25" x14ac:dyDescent="0.2">
      <c r="A169" s="272" t="s">
        <v>378</v>
      </c>
      <c r="B169" s="272">
        <v>34</v>
      </c>
      <c r="C169" s="272" t="s">
        <v>379</v>
      </c>
      <c r="D169" s="272" t="s">
        <v>375</v>
      </c>
      <c r="F169" s="272">
        <v>0.76729999999999998</v>
      </c>
      <c r="G169" s="272">
        <v>3</v>
      </c>
      <c r="H169" s="272">
        <v>2309</v>
      </c>
      <c r="I169" s="272">
        <v>-4.0439999999999996</v>
      </c>
      <c r="L169" s="272">
        <v>9.3482134000000006</v>
      </c>
      <c r="M169" s="272">
        <v>53.363</v>
      </c>
      <c r="N169" s="272">
        <v>52.956000000000003</v>
      </c>
      <c r="O169" s="272" t="s">
        <v>693</v>
      </c>
      <c r="P169" s="272" t="s">
        <v>712</v>
      </c>
      <c r="Q169" s="272" t="s">
        <v>729</v>
      </c>
      <c r="W169" s="272">
        <v>0.36499500000000001</v>
      </c>
      <c r="Y169" s="272">
        <v>0.72588850000000005</v>
      </c>
    </row>
    <row r="170" spans="1:25" x14ac:dyDescent="0.2">
      <c r="A170" s="272" t="s">
        <v>378</v>
      </c>
      <c r="B170" s="272">
        <v>34</v>
      </c>
      <c r="C170" s="272" t="s">
        <v>379</v>
      </c>
      <c r="D170" s="272" t="s">
        <v>375</v>
      </c>
      <c r="F170" s="272">
        <v>0.76729999999999998</v>
      </c>
      <c r="G170" s="272">
        <v>4</v>
      </c>
      <c r="J170" s="272">
        <v>1784</v>
      </c>
      <c r="K170" s="272">
        <v>-14.288</v>
      </c>
      <c r="L170" s="272">
        <v>39.903129300000003</v>
      </c>
      <c r="M170" s="272">
        <v>44.784999999999997</v>
      </c>
      <c r="R170" s="272">
        <v>44.084000000000003</v>
      </c>
      <c r="S170" s="272" t="s">
        <v>698</v>
      </c>
      <c r="T170" s="272" t="s">
        <v>672</v>
      </c>
      <c r="U170" s="272" t="s">
        <v>511</v>
      </c>
      <c r="V170" s="272">
        <v>1.090033</v>
      </c>
      <c r="X170" s="272">
        <v>1.1617063000000001</v>
      </c>
    </row>
    <row r="171" spans="1:25" x14ac:dyDescent="0.2">
      <c r="A171" s="272" t="s">
        <v>378</v>
      </c>
      <c r="B171" s="272">
        <v>34</v>
      </c>
      <c r="C171" s="272" t="s">
        <v>379</v>
      </c>
      <c r="D171" s="272" t="s">
        <v>375</v>
      </c>
      <c r="F171" s="272">
        <v>0.76729999999999998</v>
      </c>
      <c r="G171" s="272">
        <v>5</v>
      </c>
      <c r="J171" s="272">
        <v>3297</v>
      </c>
      <c r="K171" s="272">
        <v>0</v>
      </c>
      <c r="L171" s="272">
        <v>58.085544400000003</v>
      </c>
      <c r="M171" s="272">
        <v>65.191999999999993</v>
      </c>
      <c r="R171" s="272">
        <v>64.165999999999997</v>
      </c>
      <c r="S171" s="272" t="s">
        <v>709</v>
      </c>
      <c r="T171" s="272" t="s">
        <v>660</v>
      </c>
      <c r="U171" s="272" t="s">
        <v>710</v>
      </c>
      <c r="V171" s="272">
        <v>1.1056589999999999</v>
      </c>
      <c r="X171" s="272">
        <v>1.1768312000000001</v>
      </c>
    </row>
    <row r="172" spans="1:25" x14ac:dyDescent="0.2">
      <c r="A172" s="272" t="s">
        <v>380</v>
      </c>
      <c r="B172" s="272">
        <v>35</v>
      </c>
      <c r="C172" s="272" t="s">
        <v>381</v>
      </c>
      <c r="D172" s="272" t="s">
        <v>375</v>
      </c>
      <c r="F172" s="272">
        <v>0.75700000000000001</v>
      </c>
      <c r="G172" s="272">
        <v>1</v>
      </c>
      <c r="H172" s="272">
        <v>2965</v>
      </c>
      <c r="I172" s="272">
        <v>-0.02</v>
      </c>
      <c r="L172" s="272">
        <v>10.394602600000001</v>
      </c>
      <c r="M172" s="272">
        <v>58.539000000000001</v>
      </c>
      <c r="N172" s="272">
        <v>58.094000000000001</v>
      </c>
      <c r="O172" s="272" t="s">
        <v>693</v>
      </c>
      <c r="P172" s="272" t="s">
        <v>712</v>
      </c>
      <c r="Q172" s="272" t="s">
        <v>730</v>
      </c>
      <c r="W172" s="272">
        <v>0.36646499999999999</v>
      </c>
      <c r="Y172" s="272">
        <v>0.72880160000000005</v>
      </c>
    </row>
    <row r="173" spans="1:25" x14ac:dyDescent="0.2">
      <c r="A173" s="272" t="s">
        <v>380</v>
      </c>
      <c r="B173" s="272">
        <v>35</v>
      </c>
      <c r="C173" s="272" t="s">
        <v>381</v>
      </c>
      <c r="D173" s="272" t="s">
        <v>375</v>
      </c>
      <c r="F173" s="272">
        <v>0.75700000000000001</v>
      </c>
      <c r="G173" s="272">
        <v>2</v>
      </c>
      <c r="H173" s="272">
        <v>2966</v>
      </c>
      <c r="I173" s="272">
        <v>0</v>
      </c>
      <c r="L173" s="272">
        <v>10.402551300000001</v>
      </c>
      <c r="M173" s="272">
        <v>58.584000000000003</v>
      </c>
      <c r="N173" s="272">
        <v>58.137999999999998</v>
      </c>
      <c r="O173" s="272" t="s">
        <v>520</v>
      </c>
      <c r="P173" s="272" t="s">
        <v>712</v>
      </c>
      <c r="Q173" s="272" t="s">
        <v>731</v>
      </c>
      <c r="W173" s="272">
        <v>0.36647200000000002</v>
      </c>
      <c r="Y173" s="272">
        <v>0.72881620000000003</v>
      </c>
    </row>
    <row r="174" spans="1:25" x14ac:dyDescent="0.2">
      <c r="A174" s="272" t="s">
        <v>380</v>
      </c>
      <c r="B174" s="272">
        <v>35</v>
      </c>
      <c r="C174" s="272" t="s">
        <v>381</v>
      </c>
      <c r="D174" s="272" t="s">
        <v>375</v>
      </c>
      <c r="F174" s="272">
        <v>0.75700000000000001</v>
      </c>
      <c r="G174" s="272">
        <v>3</v>
      </c>
      <c r="H174" s="272">
        <v>2262</v>
      </c>
      <c r="I174" s="272">
        <v>-4.1390000000000002</v>
      </c>
      <c r="L174" s="272">
        <v>9.3255631000000001</v>
      </c>
      <c r="M174" s="272">
        <v>52.518999999999998</v>
      </c>
      <c r="N174" s="272">
        <v>52.119</v>
      </c>
      <c r="O174" s="272" t="s">
        <v>693</v>
      </c>
      <c r="P174" s="272" t="s">
        <v>712</v>
      </c>
      <c r="Q174" s="272" t="s">
        <v>732</v>
      </c>
      <c r="W174" s="272">
        <v>0.36496099999999998</v>
      </c>
      <c r="Y174" s="272">
        <v>0.72579950000000004</v>
      </c>
    </row>
    <row r="175" spans="1:25" x14ac:dyDescent="0.2">
      <c r="A175" s="272" t="s">
        <v>380</v>
      </c>
      <c r="B175" s="272">
        <v>35</v>
      </c>
      <c r="C175" s="272" t="s">
        <v>381</v>
      </c>
      <c r="D175" s="272" t="s">
        <v>375</v>
      </c>
      <c r="F175" s="272">
        <v>0.75700000000000001</v>
      </c>
      <c r="G175" s="272">
        <v>4</v>
      </c>
      <c r="J175" s="272">
        <v>1746</v>
      </c>
      <c r="K175" s="272">
        <v>-14.28</v>
      </c>
      <c r="L175" s="272">
        <v>39.697204499999998</v>
      </c>
      <c r="M175" s="272">
        <v>43.956000000000003</v>
      </c>
      <c r="R175" s="272">
        <v>43.268000000000001</v>
      </c>
      <c r="S175" s="272" t="s">
        <v>733</v>
      </c>
      <c r="T175" s="272" t="s">
        <v>672</v>
      </c>
      <c r="U175" s="272" t="s">
        <v>511</v>
      </c>
      <c r="V175" s="272">
        <v>1.090042</v>
      </c>
      <c r="X175" s="272">
        <v>1.1617256</v>
      </c>
    </row>
    <row r="176" spans="1:25" x14ac:dyDescent="0.2">
      <c r="A176" s="272" t="s">
        <v>380</v>
      </c>
      <c r="B176" s="272">
        <v>35</v>
      </c>
      <c r="C176" s="272" t="s">
        <v>381</v>
      </c>
      <c r="D176" s="272" t="s">
        <v>375</v>
      </c>
      <c r="F176" s="272">
        <v>0.75700000000000001</v>
      </c>
      <c r="G176" s="272">
        <v>5</v>
      </c>
      <c r="J176" s="272">
        <v>3293</v>
      </c>
      <c r="K176" s="272">
        <v>0</v>
      </c>
      <c r="L176" s="272">
        <v>58.884991399999997</v>
      </c>
      <c r="M176" s="272">
        <v>65.201999999999998</v>
      </c>
      <c r="R176" s="272">
        <v>64.176000000000002</v>
      </c>
      <c r="S176" s="272" t="s">
        <v>526</v>
      </c>
      <c r="T176" s="272" t="s">
        <v>527</v>
      </c>
      <c r="U176" s="272" t="s">
        <v>528</v>
      </c>
      <c r="V176" s="272">
        <v>1.1056589999999999</v>
      </c>
      <c r="X176" s="272">
        <v>1.1768182</v>
      </c>
    </row>
    <row r="177" spans="1:25" x14ac:dyDescent="0.2">
      <c r="A177" s="272" t="s">
        <v>395</v>
      </c>
      <c r="B177" s="272">
        <v>36</v>
      </c>
      <c r="C177" s="272" t="s">
        <v>396</v>
      </c>
      <c r="D177" s="272" t="s">
        <v>392</v>
      </c>
      <c r="F177" s="272">
        <v>0.72519999999999996</v>
      </c>
      <c r="G177" s="272">
        <v>1</v>
      </c>
      <c r="H177" s="272">
        <v>2960</v>
      </c>
      <c r="I177" s="272">
        <v>2.1999999999999999E-2</v>
      </c>
      <c r="L177" s="272">
        <v>10.8266144</v>
      </c>
      <c r="M177" s="272">
        <v>58.411000000000001</v>
      </c>
      <c r="N177" s="272">
        <v>57.966999999999999</v>
      </c>
      <c r="O177" s="272" t="s">
        <v>520</v>
      </c>
      <c r="P177" s="272" t="s">
        <v>712</v>
      </c>
      <c r="Q177" s="272" t="s">
        <v>707</v>
      </c>
      <c r="W177" s="272">
        <v>0.36647999999999997</v>
      </c>
      <c r="Y177" s="272">
        <v>0.72883019999999998</v>
      </c>
    </row>
    <row r="178" spans="1:25" x14ac:dyDescent="0.2">
      <c r="A178" s="272" t="s">
        <v>395</v>
      </c>
      <c r="B178" s="272">
        <v>36</v>
      </c>
      <c r="C178" s="272" t="s">
        <v>396</v>
      </c>
      <c r="D178" s="272" t="s">
        <v>392</v>
      </c>
      <c r="F178" s="272">
        <v>0.72519999999999996</v>
      </c>
      <c r="G178" s="272">
        <v>2</v>
      </c>
      <c r="H178" s="272">
        <v>2963</v>
      </c>
      <c r="I178" s="272">
        <v>0</v>
      </c>
      <c r="L178" s="272">
        <v>10.836296300000001</v>
      </c>
      <c r="M178" s="272">
        <v>58.463000000000001</v>
      </c>
      <c r="N178" s="272">
        <v>58.018000000000001</v>
      </c>
      <c r="O178" s="272" t="s">
        <v>522</v>
      </c>
      <c r="P178" s="272" t="s">
        <v>734</v>
      </c>
      <c r="Q178" s="272" t="s">
        <v>731</v>
      </c>
      <c r="W178" s="272">
        <v>0.36647200000000002</v>
      </c>
      <c r="Y178" s="272">
        <v>0.72881430000000003</v>
      </c>
    </row>
    <row r="179" spans="1:25" x14ac:dyDescent="0.2">
      <c r="A179" s="272" t="s">
        <v>395</v>
      </c>
      <c r="B179" s="272">
        <v>36</v>
      </c>
      <c r="C179" s="272" t="s">
        <v>396</v>
      </c>
      <c r="D179" s="272" t="s">
        <v>392</v>
      </c>
      <c r="F179" s="272">
        <v>0.72519999999999996</v>
      </c>
      <c r="G179" s="272">
        <v>3</v>
      </c>
      <c r="H179" s="272">
        <v>2353</v>
      </c>
      <c r="I179" s="272">
        <v>28.385000000000002</v>
      </c>
      <c r="L179" s="272">
        <v>10.127056</v>
      </c>
      <c r="M179" s="272">
        <v>54.637</v>
      </c>
      <c r="N179" s="272">
        <v>54.207999999999998</v>
      </c>
      <c r="O179" s="272" t="s">
        <v>693</v>
      </c>
      <c r="P179" s="272" t="s">
        <v>712</v>
      </c>
      <c r="Q179" s="272" t="s">
        <v>735</v>
      </c>
      <c r="W179" s="272">
        <v>0.37683499999999998</v>
      </c>
      <c r="Y179" s="272">
        <v>0.74950170000000005</v>
      </c>
    </row>
    <row r="180" spans="1:25" x14ac:dyDescent="0.2">
      <c r="A180" s="272" t="s">
        <v>395</v>
      </c>
      <c r="B180" s="272">
        <v>36</v>
      </c>
      <c r="C180" s="272" t="s">
        <v>396</v>
      </c>
      <c r="D180" s="272" t="s">
        <v>392</v>
      </c>
      <c r="F180" s="272">
        <v>0.72519999999999996</v>
      </c>
      <c r="G180" s="272">
        <v>4</v>
      </c>
      <c r="J180" s="272">
        <v>1817</v>
      </c>
      <c r="K180" s="272">
        <v>37.603000000000002</v>
      </c>
      <c r="L180" s="272">
        <v>43.237909899999998</v>
      </c>
      <c r="M180" s="272">
        <v>45.865000000000002</v>
      </c>
      <c r="R180" s="272">
        <v>45.122</v>
      </c>
      <c r="S180" s="272" t="s">
        <v>733</v>
      </c>
      <c r="T180" s="272" t="s">
        <v>672</v>
      </c>
      <c r="U180" s="272" t="s">
        <v>511</v>
      </c>
      <c r="V180" s="272">
        <v>1.1467579999999999</v>
      </c>
      <c r="X180" s="272">
        <v>1.2189787999999999</v>
      </c>
    </row>
    <row r="181" spans="1:25" x14ac:dyDescent="0.2">
      <c r="A181" s="272" t="s">
        <v>395</v>
      </c>
      <c r="B181" s="272">
        <v>36</v>
      </c>
      <c r="C181" s="272" t="s">
        <v>396</v>
      </c>
      <c r="D181" s="272" t="s">
        <v>392</v>
      </c>
      <c r="F181" s="272">
        <v>0.72519999999999996</v>
      </c>
      <c r="G181" s="272">
        <v>5</v>
      </c>
      <c r="J181" s="272">
        <v>3295</v>
      </c>
      <c r="K181" s="272">
        <v>0</v>
      </c>
      <c r="L181" s="272">
        <v>61.418357899999997</v>
      </c>
      <c r="M181" s="272">
        <v>65.150000000000006</v>
      </c>
      <c r="R181" s="272">
        <v>64.125</v>
      </c>
      <c r="S181" s="272" t="s">
        <v>709</v>
      </c>
      <c r="T181" s="272" t="s">
        <v>660</v>
      </c>
      <c r="U181" s="272" t="s">
        <v>528</v>
      </c>
      <c r="V181" s="272">
        <v>1.1056589999999999</v>
      </c>
      <c r="X181" s="272">
        <v>1.1770953</v>
      </c>
    </row>
    <row r="182" spans="1:25" x14ac:dyDescent="0.2">
      <c r="A182" s="272" t="s">
        <v>397</v>
      </c>
      <c r="B182" s="272">
        <v>37</v>
      </c>
      <c r="C182" s="272" t="s">
        <v>398</v>
      </c>
      <c r="D182" s="272" t="s">
        <v>392</v>
      </c>
      <c r="F182" s="272">
        <v>0.72050000000000003</v>
      </c>
      <c r="G182" s="272">
        <v>1</v>
      </c>
      <c r="H182" s="272">
        <v>2962</v>
      </c>
      <c r="I182" s="272">
        <v>4.9000000000000002E-2</v>
      </c>
      <c r="L182" s="272">
        <v>10.906663500000001</v>
      </c>
      <c r="M182" s="272">
        <v>58.460999999999999</v>
      </c>
      <c r="N182" s="272">
        <v>58.017000000000003</v>
      </c>
      <c r="O182" s="272" t="s">
        <v>520</v>
      </c>
      <c r="P182" s="272" t="s">
        <v>712</v>
      </c>
      <c r="Q182" s="272" t="s">
        <v>716</v>
      </c>
      <c r="W182" s="272">
        <v>0.36648999999999998</v>
      </c>
      <c r="Y182" s="272">
        <v>0.72883920000000002</v>
      </c>
    </row>
    <row r="183" spans="1:25" x14ac:dyDescent="0.2">
      <c r="A183" s="272" t="s">
        <v>397</v>
      </c>
      <c r="B183" s="272">
        <v>37</v>
      </c>
      <c r="C183" s="272" t="s">
        <v>398</v>
      </c>
      <c r="D183" s="272" t="s">
        <v>392</v>
      </c>
      <c r="F183" s="272">
        <v>0.72050000000000003</v>
      </c>
      <c r="G183" s="272">
        <v>2</v>
      </c>
      <c r="H183" s="272">
        <v>2964</v>
      </c>
      <c r="I183" s="272">
        <v>0</v>
      </c>
      <c r="L183" s="272">
        <v>10.9105864</v>
      </c>
      <c r="M183" s="272">
        <v>58.481999999999999</v>
      </c>
      <c r="N183" s="272">
        <v>58.037999999999997</v>
      </c>
      <c r="O183" s="272" t="s">
        <v>522</v>
      </c>
      <c r="P183" s="272" t="s">
        <v>734</v>
      </c>
      <c r="Q183" s="272" t="s">
        <v>736</v>
      </c>
      <c r="W183" s="272">
        <v>0.36647200000000002</v>
      </c>
      <c r="Y183" s="272">
        <v>0.72880330000000004</v>
      </c>
    </row>
    <row r="184" spans="1:25" x14ac:dyDescent="0.2">
      <c r="A184" s="272" t="s">
        <v>397</v>
      </c>
      <c r="B184" s="272">
        <v>37</v>
      </c>
      <c r="C184" s="272" t="s">
        <v>398</v>
      </c>
      <c r="D184" s="272" t="s">
        <v>392</v>
      </c>
      <c r="F184" s="272">
        <v>0.72050000000000003</v>
      </c>
      <c r="G184" s="272">
        <v>3</v>
      </c>
      <c r="H184" s="272">
        <v>2342</v>
      </c>
      <c r="I184" s="272">
        <v>28.378</v>
      </c>
      <c r="L184" s="272">
        <v>10.1503344</v>
      </c>
      <c r="M184" s="272">
        <v>54.406999999999996</v>
      </c>
      <c r="N184" s="272">
        <v>53.98</v>
      </c>
      <c r="O184" s="272" t="s">
        <v>693</v>
      </c>
      <c r="P184" s="272" t="s">
        <v>712</v>
      </c>
      <c r="Q184" s="272" t="s">
        <v>737</v>
      </c>
      <c r="W184" s="272">
        <v>0.37683299999999997</v>
      </c>
      <c r="Y184" s="272">
        <v>0.74948530000000002</v>
      </c>
    </row>
    <row r="185" spans="1:25" x14ac:dyDescent="0.2">
      <c r="A185" s="272" t="s">
        <v>397</v>
      </c>
      <c r="B185" s="272">
        <v>37</v>
      </c>
      <c r="C185" s="272" t="s">
        <v>398</v>
      </c>
      <c r="D185" s="272" t="s">
        <v>392</v>
      </c>
      <c r="F185" s="272">
        <v>0.72050000000000003</v>
      </c>
      <c r="G185" s="272">
        <v>4</v>
      </c>
      <c r="J185" s="272">
        <v>1806</v>
      </c>
      <c r="K185" s="272">
        <v>37.661000000000001</v>
      </c>
      <c r="L185" s="272">
        <v>43.215717699999999</v>
      </c>
      <c r="M185" s="272">
        <v>45.545000000000002</v>
      </c>
      <c r="R185" s="272">
        <v>44.805999999999997</v>
      </c>
      <c r="S185" s="272" t="s">
        <v>733</v>
      </c>
      <c r="T185" s="272" t="s">
        <v>672</v>
      </c>
      <c r="U185" s="272" t="s">
        <v>511</v>
      </c>
      <c r="V185" s="272">
        <v>1.1468210000000001</v>
      </c>
      <c r="X185" s="272">
        <v>1.2190993000000001</v>
      </c>
    </row>
    <row r="186" spans="1:25" x14ac:dyDescent="0.2">
      <c r="A186" s="272" t="s">
        <v>397</v>
      </c>
      <c r="B186" s="272">
        <v>37</v>
      </c>
      <c r="C186" s="272" t="s">
        <v>398</v>
      </c>
      <c r="D186" s="272" t="s">
        <v>392</v>
      </c>
      <c r="F186" s="272">
        <v>0.72050000000000003</v>
      </c>
      <c r="G186" s="272">
        <v>5</v>
      </c>
      <c r="J186" s="272">
        <v>3295</v>
      </c>
      <c r="K186" s="272">
        <v>0</v>
      </c>
      <c r="L186" s="272">
        <v>61.807449499999997</v>
      </c>
      <c r="M186" s="272">
        <v>65.138000000000005</v>
      </c>
      <c r="R186" s="272">
        <v>64.113</v>
      </c>
      <c r="S186" s="272" t="s">
        <v>526</v>
      </c>
      <c r="T186" s="272" t="s">
        <v>660</v>
      </c>
      <c r="U186" s="272" t="s">
        <v>528</v>
      </c>
      <c r="V186" s="272">
        <v>1.1056589999999999</v>
      </c>
      <c r="X186" s="272">
        <v>1.1771499999999999</v>
      </c>
    </row>
    <row r="187" spans="1:25" x14ac:dyDescent="0.2">
      <c r="A187" s="272" t="s">
        <v>359</v>
      </c>
      <c r="B187" s="272">
        <v>38</v>
      </c>
      <c r="C187" s="272" t="s">
        <v>360</v>
      </c>
      <c r="D187" s="272" t="s">
        <v>356</v>
      </c>
      <c r="F187" s="272">
        <v>0.75890000000000002</v>
      </c>
      <c r="G187" s="272">
        <v>1</v>
      </c>
      <c r="H187" s="272">
        <v>2961</v>
      </c>
      <c r="I187" s="272">
        <v>-6.0000000000000001E-3</v>
      </c>
      <c r="L187" s="272">
        <v>10.343535599999999</v>
      </c>
      <c r="M187" s="272">
        <v>58.398000000000003</v>
      </c>
      <c r="N187" s="272">
        <v>57.954000000000001</v>
      </c>
      <c r="O187" s="272" t="s">
        <v>520</v>
      </c>
      <c r="P187" s="272" t="s">
        <v>712</v>
      </c>
      <c r="Q187" s="272" t="s">
        <v>738</v>
      </c>
      <c r="W187" s="272">
        <v>0.36647000000000002</v>
      </c>
      <c r="Y187" s="272">
        <v>0.72882279999999999</v>
      </c>
    </row>
    <row r="188" spans="1:25" x14ac:dyDescent="0.2">
      <c r="A188" s="272" t="s">
        <v>359</v>
      </c>
      <c r="B188" s="272">
        <v>38</v>
      </c>
      <c r="C188" s="272" t="s">
        <v>360</v>
      </c>
      <c r="D188" s="272" t="s">
        <v>356</v>
      </c>
      <c r="F188" s="272">
        <v>0.75890000000000002</v>
      </c>
      <c r="G188" s="272">
        <v>2</v>
      </c>
      <c r="H188" s="272">
        <v>2964</v>
      </c>
      <c r="I188" s="272">
        <v>0</v>
      </c>
      <c r="L188" s="272">
        <v>10.3567699</v>
      </c>
      <c r="M188" s="272">
        <v>58.472999999999999</v>
      </c>
      <c r="N188" s="272">
        <v>58.027999999999999</v>
      </c>
      <c r="O188" s="272" t="s">
        <v>522</v>
      </c>
      <c r="P188" s="272" t="s">
        <v>734</v>
      </c>
      <c r="Q188" s="272" t="s">
        <v>739</v>
      </c>
      <c r="W188" s="272">
        <v>0.36647200000000002</v>
      </c>
      <c r="Y188" s="272">
        <v>0.72882690000000006</v>
      </c>
    </row>
    <row r="189" spans="1:25" x14ac:dyDescent="0.2">
      <c r="A189" s="272" t="s">
        <v>359</v>
      </c>
      <c r="B189" s="272">
        <v>38</v>
      </c>
      <c r="C189" s="272" t="s">
        <v>360</v>
      </c>
      <c r="D189" s="272" t="s">
        <v>356</v>
      </c>
      <c r="F189" s="272">
        <v>0.75890000000000002</v>
      </c>
      <c r="G189" s="272">
        <v>3</v>
      </c>
      <c r="H189" s="272">
        <v>3121</v>
      </c>
      <c r="I189" s="272">
        <v>7.2939999999999996</v>
      </c>
      <c r="L189" s="272">
        <v>12.7320782</v>
      </c>
      <c r="M189" s="272">
        <v>71.882999999999996</v>
      </c>
      <c r="N189" s="272">
        <v>71.328999999999994</v>
      </c>
      <c r="O189" s="272" t="s">
        <v>520</v>
      </c>
      <c r="P189" s="272" t="s">
        <v>712</v>
      </c>
      <c r="Q189" s="272" t="s">
        <v>740</v>
      </c>
      <c r="W189" s="272">
        <v>0.36913499999999999</v>
      </c>
      <c r="Y189" s="272">
        <v>0.73414290000000004</v>
      </c>
    </row>
    <row r="190" spans="1:25" x14ac:dyDescent="0.2">
      <c r="A190" s="272" t="s">
        <v>359</v>
      </c>
      <c r="B190" s="272">
        <v>38</v>
      </c>
      <c r="C190" s="272" t="s">
        <v>360</v>
      </c>
      <c r="D190" s="272" t="s">
        <v>356</v>
      </c>
      <c r="F190" s="272">
        <v>0.75890000000000002</v>
      </c>
      <c r="G190" s="272">
        <v>4</v>
      </c>
      <c r="J190" s="272">
        <v>2142</v>
      </c>
      <c r="K190" s="272">
        <v>-3.8079999999999998</v>
      </c>
      <c r="L190" s="272">
        <v>48.756780300000003</v>
      </c>
      <c r="M190" s="272">
        <v>54.122999999999998</v>
      </c>
      <c r="R190" s="272">
        <v>53.27</v>
      </c>
      <c r="S190" s="272" t="s">
        <v>733</v>
      </c>
      <c r="T190" s="272" t="s">
        <v>684</v>
      </c>
      <c r="U190" s="272" t="s">
        <v>617</v>
      </c>
      <c r="V190" s="272">
        <v>1.1014949999999999</v>
      </c>
      <c r="X190" s="272">
        <v>1.1733457</v>
      </c>
    </row>
    <row r="191" spans="1:25" x14ac:dyDescent="0.2">
      <c r="A191" s="272" t="s">
        <v>359</v>
      </c>
      <c r="B191" s="272">
        <v>38</v>
      </c>
      <c r="C191" s="272" t="s">
        <v>360</v>
      </c>
      <c r="D191" s="272" t="s">
        <v>356</v>
      </c>
      <c r="F191" s="272">
        <v>0.75890000000000002</v>
      </c>
      <c r="G191" s="272">
        <v>5</v>
      </c>
      <c r="J191" s="272">
        <v>3288</v>
      </c>
      <c r="K191" s="272">
        <v>0</v>
      </c>
      <c r="L191" s="272">
        <v>58.659908000000001</v>
      </c>
      <c r="M191" s="272">
        <v>65.116</v>
      </c>
      <c r="R191" s="272">
        <v>64.090999999999994</v>
      </c>
      <c r="S191" s="272" t="s">
        <v>544</v>
      </c>
      <c r="T191" s="272" t="s">
        <v>655</v>
      </c>
      <c r="U191" s="272" t="s">
        <v>705</v>
      </c>
      <c r="V191" s="272">
        <v>1.1056589999999999</v>
      </c>
      <c r="X191" s="272">
        <v>1.1769201</v>
      </c>
    </row>
    <row r="192" spans="1:25" x14ac:dyDescent="0.2">
      <c r="A192" s="272" t="s">
        <v>361</v>
      </c>
      <c r="B192" s="272">
        <v>39</v>
      </c>
      <c r="C192" s="272" t="s">
        <v>362</v>
      </c>
      <c r="D192" s="272" t="s">
        <v>356</v>
      </c>
      <c r="F192" s="272">
        <v>0.79390000000000005</v>
      </c>
      <c r="G192" s="272">
        <v>1</v>
      </c>
      <c r="H192" s="272">
        <v>2959</v>
      </c>
      <c r="I192" s="272">
        <v>4.1000000000000002E-2</v>
      </c>
      <c r="L192" s="272">
        <v>9.8854738999999991</v>
      </c>
      <c r="M192" s="272">
        <v>58.386000000000003</v>
      </c>
      <c r="N192" s="272">
        <v>57.942</v>
      </c>
      <c r="O192" s="272" t="s">
        <v>520</v>
      </c>
      <c r="P192" s="272" t="s">
        <v>712</v>
      </c>
      <c r="Q192" s="272" t="s">
        <v>741</v>
      </c>
      <c r="W192" s="272">
        <v>0.36648700000000001</v>
      </c>
      <c r="Y192" s="272">
        <v>0.72883419999999999</v>
      </c>
    </row>
    <row r="193" spans="1:26" x14ac:dyDescent="0.2">
      <c r="A193" s="272" t="s">
        <v>361</v>
      </c>
      <c r="B193" s="272">
        <v>39</v>
      </c>
      <c r="C193" s="272" t="s">
        <v>362</v>
      </c>
      <c r="D193" s="272" t="s">
        <v>356</v>
      </c>
      <c r="F193" s="272">
        <v>0.79390000000000005</v>
      </c>
      <c r="G193" s="272">
        <v>2</v>
      </c>
      <c r="H193" s="272">
        <v>2959</v>
      </c>
      <c r="I193" s="272">
        <v>0</v>
      </c>
      <c r="L193" s="272">
        <v>9.8823907999999996</v>
      </c>
      <c r="M193" s="272">
        <v>58.368000000000002</v>
      </c>
      <c r="N193" s="272">
        <v>57.923999999999999</v>
      </c>
      <c r="O193" s="272" t="s">
        <v>522</v>
      </c>
      <c r="P193" s="272" t="s">
        <v>734</v>
      </c>
      <c r="Q193" s="272" t="s">
        <v>742</v>
      </c>
      <c r="W193" s="272">
        <v>0.36647200000000002</v>
      </c>
      <c r="Y193" s="272">
        <v>0.72880429999999996</v>
      </c>
    </row>
    <row r="194" spans="1:26" x14ac:dyDescent="0.2">
      <c r="A194" s="272" t="s">
        <v>361</v>
      </c>
      <c r="B194" s="272">
        <v>39</v>
      </c>
      <c r="C194" s="272" t="s">
        <v>362</v>
      </c>
      <c r="D194" s="272" t="s">
        <v>356</v>
      </c>
      <c r="F194" s="272">
        <v>0.79390000000000005</v>
      </c>
      <c r="G194" s="272">
        <v>3</v>
      </c>
      <c r="H194" s="272">
        <v>3267</v>
      </c>
      <c r="I194" s="272">
        <v>7.2889999999999997</v>
      </c>
      <c r="L194" s="272">
        <v>12.749708800000001</v>
      </c>
      <c r="M194" s="272">
        <v>75.302999999999997</v>
      </c>
      <c r="N194" s="272">
        <v>74.721999999999994</v>
      </c>
      <c r="O194" s="272" t="s">
        <v>520</v>
      </c>
      <c r="P194" s="272" t="s">
        <v>734</v>
      </c>
      <c r="Q194" s="272" t="s">
        <v>743</v>
      </c>
      <c r="W194" s="272">
        <v>0.36913299999999999</v>
      </c>
      <c r="Y194" s="272">
        <v>0.73411660000000001</v>
      </c>
    </row>
    <row r="195" spans="1:26" x14ac:dyDescent="0.2">
      <c r="A195" s="272" t="s">
        <v>361</v>
      </c>
      <c r="B195" s="272">
        <v>39</v>
      </c>
      <c r="C195" s="272" t="s">
        <v>362</v>
      </c>
      <c r="D195" s="272" t="s">
        <v>356</v>
      </c>
      <c r="F195" s="272">
        <v>0.79390000000000005</v>
      </c>
      <c r="G195" s="272">
        <v>4</v>
      </c>
      <c r="J195" s="272">
        <v>2228</v>
      </c>
      <c r="K195" s="272">
        <v>-3.8769999999999998</v>
      </c>
      <c r="L195" s="272">
        <v>48.693427999999997</v>
      </c>
      <c r="M195" s="272">
        <v>56.545000000000002</v>
      </c>
      <c r="R195" s="272">
        <v>55.654000000000003</v>
      </c>
      <c r="S195" s="272" t="s">
        <v>733</v>
      </c>
      <c r="T195" s="272" t="s">
        <v>684</v>
      </c>
      <c r="U195" s="272" t="s">
        <v>617</v>
      </c>
      <c r="V195" s="272">
        <v>1.1014189999999999</v>
      </c>
      <c r="X195" s="272">
        <v>1.1732233000000001</v>
      </c>
    </row>
    <row r="196" spans="1:26" x14ac:dyDescent="0.2">
      <c r="A196" s="272" t="s">
        <v>361</v>
      </c>
      <c r="B196" s="272">
        <v>39</v>
      </c>
      <c r="C196" s="272" t="s">
        <v>362</v>
      </c>
      <c r="D196" s="272" t="s">
        <v>356</v>
      </c>
      <c r="F196" s="272">
        <v>0.79390000000000005</v>
      </c>
      <c r="G196" s="272">
        <v>5</v>
      </c>
      <c r="J196" s="272">
        <v>3273</v>
      </c>
      <c r="K196" s="272">
        <v>0</v>
      </c>
      <c r="L196" s="272">
        <v>55.7733086</v>
      </c>
      <c r="M196" s="272">
        <v>64.766999999999996</v>
      </c>
      <c r="R196" s="272">
        <v>63.747999999999998</v>
      </c>
      <c r="S196" s="272" t="s">
        <v>544</v>
      </c>
      <c r="T196" s="272" t="s">
        <v>655</v>
      </c>
      <c r="U196" s="272" t="s">
        <v>705</v>
      </c>
      <c r="V196" s="272">
        <v>1.1056589999999999</v>
      </c>
      <c r="X196" s="272">
        <v>1.1768845999999999</v>
      </c>
    </row>
    <row r="197" spans="1:26" x14ac:dyDescent="0.2">
      <c r="A197" s="272" t="s">
        <v>208</v>
      </c>
      <c r="B197" s="272">
        <v>40</v>
      </c>
      <c r="C197" s="272" t="s">
        <v>209</v>
      </c>
      <c r="D197" s="272" t="s">
        <v>210</v>
      </c>
      <c r="F197" s="272">
        <v>0.85099999999999998</v>
      </c>
      <c r="G197" s="272">
        <v>1</v>
      </c>
      <c r="H197" s="272">
        <v>2942</v>
      </c>
      <c r="I197" s="272">
        <v>2.5000000000000001E-2</v>
      </c>
      <c r="L197" s="272">
        <v>9.1730123999999993</v>
      </c>
      <c r="M197" s="272">
        <v>58.073999999999998</v>
      </c>
      <c r="N197" s="272">
        <v>57.633000000000003</v>
      </c>
      <c r="O197" s="272" t="s">
        <v>522</v>
      </c>
      <c r="P197" s="272" t="s">
        <v>712</v>
      </c>
      <c r="Q197" s="272" t="s">
        <v>741</v>
      </c>
      <c r="W197" s="272">
        <v>0.366481</v>
      </c>
      <c r="Y197" s="272">
        <v>0.72883620000000005</v>
      </c>
    </row>
    <row r="198" spans="1:26" x14ac:dyDescent="0.2">
      <c r="A198" s="272" t="s">
        <v>208</v>
      </c>
      <c r="B198" s="272">
        <v>40</v>
      </c>
      <c r="C198" s="272" t="s">
        <v>209</v>
      </c>
      <c r="D198" s="272" t="s">
        <v>210</v>
      </c>
      <c r="F198" s="272">
        <v>0.85099999999999998</v>
      </c>
      <c r="G198" s="272">
        <v>2</v>
      </c>
      <c r="H198" s="272">
        <v>2942</v>
      </c>
      <c r="I198" s="272">
        <v>0</v>
      </c>
      <c r="L198" s="272">
        <v>9.1653509999999994</v>
      </c>
      <c r="M198" s="272">
        <v>58.026000000000003</v>
      </c>
      <c r="N198" s="272">
        <v>57.585000000000001</v>
      </c>
      <c r="O198" s="272" t="s">
        <v>522</v>
      </c>
      <c r="P198" s="272" t="s">
        <v>744</v>
      </c>
      <c r="Q198" s="272" t="s">
        <v>745</v>
      </c>
      <c r="W198" s="272">
        <v>0.36647200000000002</v>
      </c>
      <c r="Y198" s="272">
        <v>0.72881770000000001</v>
      </c>
    </row>
    <row r="199" spans="1:26" x14ac:dyDescent="0.2">
      <c r="A199" s="272" t="s">
        <v>208</v>
      </c>
      <c r="B199" s="272">
        <v>40</v>
      </c>
      <c r="C199" s="272" t="s">
        <v>209</v>
      </c>
      <c r="D199" s="272" t="s">
        <v>210</v>
      </c>
      <c r="F199" s="272">
        <v>0.85099999999999998</v>
      </c>
      <c r="G199" s="272">
        <v>3</v>
      </c>
      <c r="H199" s="272">
        <v>2382</v>
      </c>
      <c r="I199" s="272">
        <v>12.972</v>
      </c>
      <c r="L199" s="272">
        <v>8.7632481000000002</v>
      </c>
      <c r="M199" s="272">
        <v>55.48</v>
      </c>
      <c r="N199" s="272">
        <v>55.051000000000002</v>
      </c>
      <c r="O199" s="272" t="s">
        <v>520</v>
      </c>
      <c r="P199" s="272" t="s">
        <v>734</v>
      </c>
      <c r="Q199" s="272" t="s">
        <v>746</v>
      </c>
      <c r="W199" s="272">
        <v>0.37120799999999998</v>
      </c>
      <c r="Y199" s="272">
        <v>0.73827209999999999</v>
      </c>
    </row>
    <row r="200" spans="1:26" x14ac:dyDescent="0.2">
      <c r="A200" s="272" t="s">
        <v>208</v>
      </c>
      <c r="B200" s="272">
        <v>40</v>
      </c>
      <c r="C200" s="272" t="s">
        <v>209</v>
      </c>
      <c r="D200" s="272" t="s">
        <v>210</v>
      </c>
      <c r="F200" s="272">
        <v>0.85099999999999998</v>
      </c>
      <c r="G200" s="272">
        <v>4</v>
      </c>
      <c r="J200" s="272">
        <v>1651</v>
      </c>
      <c r="K200" s="272">
        <v>-13.689</v>
      </c>
      <c r="L200" s="272">
        <v>33.622577300000003</v>
      </c>
      <c r="M200" s="272">
        <v>41.851999999999997</v>
      </c>
      <c r="R200" s="272">
        <v>41.197000000000003</v>
      </c>
      <c r="S200" s="272" t="s">
        <v>733</v>
      </c>
      <c r="T200" s="272" t="s">
        <v>684</v>
      </c>
      <c r="U200" s="272" t="s">
        <v>617</v>
      </c>
      <c r="V200" s="272">
        <v>1.0906880000000001</v>
      </c>
      <c r="X200" s="272">
        <v>1.1624296999999999</v>
      </c>
    </row>
    <row r="201" spans="1:26" x14ac:dyDescent="0.2">
      <c r="A201" s="272" t="s">
        <v>208</v>
      </c>
      <c r="B201" s="272">
        <v>40</v>
      </c>
      <c r="C201" s="272" t="s">
        <v>209</v>
      </c>
      <c r="D201" s="272" t="s">
        <v>210</v>
      </c>
      <c r="F201" s="272">
        <v>0.85099999999999998</v>
      </c>
      <c r="G201" s="272">
        <v>5</v>
      </c>
      <c r="J201" s="272">
        <v>3262</v>
      </c>
      <c r="K201" s="272">
        <v>0</v>
      </c>
      <c r="L201" s="272">
        <v>51.861897300000003</v>
      </c>
      <c r="M201" s="272">
        <v>64.555999999999997</v>
      </c>
      <c r="R201" s="272">
        <v>63.54</v>
      </c>
      <c r="S201" s="272" t="s">
        <v>526</v>
      </c>
      <c r="T201" s="272" t="s">
        <v>510</v>
      </c>
      <c r="U201" s="272" t="s">
        <v>747</v>
      </c>
      <c r="V201" s="272">
        <v>1.1056589999999999</v>
      </c>
      <c r="X201" s="272">
        <v>1.1768818999999999</v>
      </c>
    </row>
    <row r="202" spans="1:26" x14ac:dyDescent="0.2">
      <c r="A202" s="279" t="s">
        <v>211</v>
      </c>
      <c r="B202" s="279">
        <v>41</v>
      </c>
      <c r="C202" s="279" t="s">
        <v>212</v>
      </c>
      <c r="D202" s="279" t="s">
        <v>213</v>
      </c>
      <c r="E202" s="309"/>
      <c r="F202" s="279">
        <v>0.85599999999999998</v>
      </c>
      <c r="G202" s="279">
        <v>1</v>
      </c>
      <c r="H202" s="279">
        <v>2933</v>
      </c>
      <c r="I202" s="279">
        <v>0.02</v>
      </c>
      <c r="J202" s="309"/>
      <c r="K202" s="309"/>
      <c r="L202" s="279">
        <v>9.0895952999999992</v>
      </c>
      <c r="M202" s="279">
        <v>57.884</v>
      </c>
      <c r="N202" s="279">
        <v>57.444000000000003</v>
      </c>
      <c r="O202" s="279" t="s">
        <v>524</v>
      </c>
      <c r="P202" s="279" t="s">
        <v>734</v>
      </c>
      <c r="Q202" s="279" t="s">
        <v>748</v>
      </c>
      <c r="R202" s="309"/>
      <c r="S202" s="309"/>
      <c r="T202" s="309"/>
      <c r="U202" s="309"/>
      <c r="V202" s="309"/>
      <c r="W202" s="279">
        <v>0.366479</v>
      </c>
      <c r="X202" s="309"/>
      <c r="Y202" s="279">
        <v>0.72883880000000001</v>
      </c>
      <c r="Z202" s="276" t="s">
        <v>749</v>
      </c>
    </row>
    <row r="203" spans="1:26" x14ac:dyDescent="0.2">
      <c r="A203" s="279" t="s">
        <v>211</v>
      </c>
      <c r="B203" s="279">
        <v>41</v>
      </c>
      <c r="C203" s="279" t="s">
        <v>212</v>
      </c>
      <c r="D203" s="279" t="s">
        <v>213</v>
      </c>
      <c r="E203" s="309"/>
      <c r="F203" s="279">
        <v>0.85599999999999998</v>
      </c>
      <c r="G203" s="279">
        <v>2</v>
      </c>
      <c r="H203" s="279">
        <v>2930</v>
      </c>
      <c r="I203" s="279">
        <v>0</v>
      </c>
      <c r="J203" s="309"/>
      <c r="K203" s="309"/>
      <c r="L203" s="279">
        <v>9.0876937000000009</v>
      </c>
      <c r="M203" s="279">
        <v>57.872</v>
      </c>
      <c r="N203" s="279">
        <v>57.432000000000002</v>
      </c>
      <c r="O203" s="279" t="s">
        <v>524</v>
      </c>
      <c r="P203" s="279" t="s">
        <v>750</v>
      </c>
      <c r="Q203" s="279" t="s">
        <v>739</v>
      </c>
      <c r="R203" s="309"/>
      <c r="S203" s="309"/>
      <c r="T203" s="309"/>
      <c r="U203" s="309"/>
      <c r="V203" s="309"/>
      <c r="W203" s="279">
        <v>0.36647200000000002</v>
      </c>
      <c r="X203" s="309"/>
      <c r="Y203" s="279">
        <v>0.72882440000000004</v>
      </c>
    </row>
    <row r="204" spans="1:26" x14ac:dyDescent="0.2">
      <c r="A204" s="279" t="s">
        <v>211</v>
      </c>
      <c r="B204" s="279">
        <v>41</v>
      </c>
      <c r="C204" s="279" t="s">
        <v>212</v>
      </c>
      <c r="D204" s="279" t="s">
        <v>213</v>
      </c>
      <c r="E204" s="309"/>
      <c r="F204" s="279">
        <v>0.85599999999999998</v>
      </c>
      <c r="G204" s="279">
        <v>3</v>
      </c>
      <c r="H204" s="279">
        <v>827</v>
      </c>
      <c r="I204" s="279">
        <v>7.9630000000000001</v>
      </c>
      <c r="J204" s="309"/>
      <c r="K204" s="309"/>
      <c r="L204" s="279">
        <v>3.0848062000000001</v>
      </c>
      <c r="M204" s="279">
        <v>19.645</v>
      </c>
      <c r="N204" s="279">
        <v>19.495000000000001</v>
      </c>
      <c r="O204" s="279" t="s">
        <v>522</v>
      </c>
      <c r="P204" s="279" t="s">
        <v>744</v>
      </c>
      <c r="Q204" s="279" t="s">
        <v>721</v>
      </c>
      <c r="R204" s="309"/>
      <c r="S204" s="309"/>
      <c r="T204" s="309"/>
      <c r="U204" s="309"/>
      <c r="V204" s="309"/>
      <c r="W204" s="279">
        <v>0.36937900000000001</v>
      </c>
      <c r="X204" s="309"/>
      <c r="Y204" s="279">
        <v>0.73462780000000005</v>
      </c>
    </row>
    <row r="205" spans="1:26" x14ac:dyDescent="0.2">
      <c r="A205" s="279" t="s">
        <v>211</v>
      </c>
      <c r="B205" s="279">
        <v>41</v>
      </c>
      <c r="C205" s="279" t="s">
        <v>212</v>
      </c>
      <c r="D205" s="279" t="s">
        <v>213</v>
      </c>
      <c r="E205" s="309"/>
      <c r="F205" s="279">
        <v>0.85599999999999998</v>
      </c>
      <c r="G205" s="279">
        <v>4</v>
      </c>
      <c r="H205" s="309"/>
      <c r="I205" s="309"/>
      <c r="J205" s="279">
        <v>1056</v>
      </c>
      <c r="K205" s="279">
        <v>-5.282</v>
      </c>
      <c r="L205" s="279">
        <v>21.486401999999998</v>
      </c>
      <c r="M205" s="279">
        <v>26.902999999999999</v>
      </c>
      <c r="N205" s="309"/>
      <c r="O205" s="309"/>
      <c r="P205" s="309"/>
      <c r="Q205" s="309"/>
      <c r="R205" s="279">
        <v>26.478999999999999</v>
      </c>
      <c r="S205" s="279" t="s">
        <v>751</v>
      </c>
      <c r="T205" s="279" t="s">
        <v>684</v>
      </c>
      <c r="U205" s="279" t="s">
        <v>617</v>
      </c>
      <c r="V205" s="279">
        <v>1.0998829999999999</v>
      </c>
      <c r="W205" s="309"/>
      <c r="X205" s="279">
        <v>1.1716907999999999</v>
      </c>
      <c r="Y205" s="309"/>
    </row>
    <row r="206" spans="1:26" x14ac:dyDescent="0.2">
      <c r="A206" s="279" t="s">
        <v>211</v>
      </c>
      <c r="B206" s="279">
        <v>41</v>
      </c>
      <c r="C206" s="279" t="s">
        <v>212</v>
      </c>
      <c r="D206" s="279" t="s">
        <v>213</v>
      </c>
      <c r="E206" s="309"/>
      <c r="F206" s="279">
        <v>0.85599999999999998</v>
      </c>
      <c r="G206" s="279">
        <v>5</v>
      </c>
      <c r="H206" s="309"/>
      <c r="I206" s="309"/>
      <c r="J206" s="279">
        <v>3264</v>
      </c>
      <c r="K206" s="279">
        <v>0</v>
      </c>
      <c r="L206" s="279">
        <v>51.543422300000003</v>
      </c>
      <c r="M206" s="279">
        <v>64.537000000000006</v>
      </c>
      <c r="N206" s="309"/>
      <c r="O206" s="309"/>
      <c r="P206" s="309"/>
      <c r="Q206" s="309"/>
      <c r="R206" s="279">
        <v>63.521000000000001</v>
      </c>
      <c r="S206" s="279" t="s">
        <v>601</v>
      </c>
      <c r="T206" s="279" t="s">
        <v>709</v>
      </c>
      <c r="U206" s="279" t="s">
        <v>513</v>
      </c>
      <c r="V206" s="279">
        <v>1.1056589999999999</v>
      </c>
      <c r="W206" s="309"/>
      <c r="X206" s="279">
        <v>1.1769194999999999</v>
      </c>
      <c r="Y206" s="309"/>
    </row>
    <row r="207" spans="1:26" x14ac:dyDescent="0.2">
      <c r="A207" s="272" t="s">
        <v>215</v>
      </c>
      <c r="B207" s="272">
        <v>42</v>
      </c>
      <c r="C207" s="272" t="s">
        <v>216</v>
      </c>
      <c r="D207" s="272" t="s">
        <v>217</v>
      </c>
      <c r="F207" s="272">
        <v>0.80800000000000005</v>
      </c>
      <c r="G207" s="272">
        <v>1</v>
      </c>
      <c r="H207" s="272">
        <v>2934</v>
      </c>
      <c r="I207" s="272">
        <v>2.5999999999999999E-2</v>
      </c>
      <c r="L207" s="272">
        <v>9.6382621999999998</v>
      </c>
      <c r="M207" s="272">
        <v>57.936999999999998</v>
      </c>
      <c r="N207" s="272">
        <v>57.496000000000002</v>
      </c>
      <c r="O207" s="272" t="s">
        <v>524</v>
      </c>
      <c r="P207" s="272" t="s">
        <v>744</v>
      </c>
      <c r="Q207" s="272" t="s">
        <v>752</v>
      </c>
      <c r="W207" s="272">
        <v>0.366481</v>
      </c>
      <c r="Y207" s="272">
        <v>0.72884139999999997</v>
      </c>
    </row>
    <row r="208" spans="1:26" x14ac:dyDescent="0.2">
      <c r="A208" s="272" t="s">
        <v>215</v>
      </c>
      <c r="B208" s="272">
        <v>42</v>
      </c>
      <c r="C208" s="272" t="s">
        <v>216</v>
      </c>
      <c r="D208" s="272" t="s">
        <v>217</v>
      </c>
      <c r="F208" s="272">
        <v>0.80800000000000005</v>
      </c>
      <c r="G208" s="272">
        <v>2</v>
      </c>
      <c r="H208" s="272">
        <v>2930</v>
      </c>
      <c r="I208" s="272">
        <v>0</v>
      </c>
      <c r="L208" s="272">
        <v>9.6255834</v>
      </c>
      <c r="M208" s="272">
        <v>57.86</v>
      </c>
      <c r="N208" s="272">
        <v>57.420999999999999</v>
      </c>
      <c r="O208" s="272" t="s">
        <v>753</v>
      </c>
      <c r="P208" s="272" t="s">
        <v>750</v>
      </c>
      <c r="Q208" s="272" t="s">
        <v>731</v>
      </c>
      <c r="W208" s="272">
        <v>0.36647200000000002</v>
      </c>
      <c r="Y208" s="272">
        <v>0.72882259999999999</v>
      </c>
    </row>
    <row r="209" spans="1:25" x14ac:dyDescent="0.2">
      <c r="A209" s="272" t="s">
        <v>215</v>
      </c>
      <c r="B209" s="272">
        <v>42</v>
      </c>
      <c r="C209" s="272" t="s">
        <v>216</v>
      </c>
      <c r="D209" s="272" t="s">
        <v>217</v>
      </c>
      <c r="F209" s="272">
        <v>0.80800000000000005</v>
      </c>
      <c r="G209" s="272">
        <v>3</v>
      </c>
      <c r="H209" s="272">
        <v>2878</v>
      </c>
      <c r="I209" s="272">
        <v>13.627000000000001</v>
      </c>
      <c r="L209" s="272">
        <v>11.0434441</v>
      </c>
      <c r="M209" s="272">
        <v>66.382999999999996</v>
      </c>
      <c r="N209" s="272">
        <v>65.869</v>
      </c>
      <c r="O209" s="272" t="s">
        <v>524</v>
      </c>
      <c r="P209" s="272" t="s">
        <v>744</v>
      </c>
      <c r="Q209" s="272" t="s">
        <v>754</v>
      </c>
      <c r="W209" s="272">
        <v>0.37144700000000003</v>
      </c>
      <c r="Y209" s="272">
        <v>0.73875400000000002</v>
      </c>
    </row>
    <row r="210" spans="1:25" x14ac:dyDescent="0.2">
      <c r="A210" s="272" t="s">
        <v>215</v>
      </c>
      <c r="B210" s="272">
        <v>42</v>
      </c>
      <c r="C210" s="272" t="s">
        <v>216</v>
      </c>
      <c r="D210" s="272" t="s">
        <v>217</v>
      </c>
      <c r="F210" s="272">
        <v>0.80800000000000005</v>
      </c>
      <c r="G210" s="272">
        <v>4</v>
      </c>
      <c r="J210" s="272">
        <v>2080</v>
      </c>
      <c r="K210" s="272">
        <v>-14.893000000000001</v>
      </c>
      <c r="L210" s="272">
        <v>44.631119499999997</v>
      </c>
      <c r="M210" s="272">
        <v>52.747999999999998</v>
      </c>
      <c r="R210" s="272">
        <v>51.923000000000002</v>
      </c>
      <c r="S210" s="272" t="s">
        <v>751</v>
      </c>
      <c r="T210" s="272" t="s">
        <v>698</v>
      </c>
      <c r="U210" s="272" t="s">
        <v>655</v>
      </c>
      <c r="V210" s="272">
        <v>1.089372</v>
      </c>
      <c r="X210" s="272">
        <v>1.1611378000000001</v>
      </c>
    </row>
    <row r="211" spans="1:25" x14ac:dyDescent="0.2">
      <c r="A211" s="272" t="s">
        <v>215</v>
      </c>
      <c r="B211" s="272">
        <v>42</v>
      </c>
      <c r="C211" s="272" t="s">
        <v>216</v>
      </c>
      <c r="D211" s="272" t="s">
        <v>217</v>
      </c>
      <c r="F211" s="272">
        <v>0.80800000000000005</v>
      </c>
      <c r="G211" s="272">
        <v>5</v>
      </c>
      <c r="J211" s="272">
        <v>3247</v>
      </c>
      <c r="K211" s="272">
        <v>0</v>
      </c>
      <c r="L211" s="272">
        <v>54.460387599999997</v>
      </c>
      <c r="M211" s="272">
        <v>64.364999999999995</v>
      </c>
      <c r="R211" s="272">
        <v>63.351999999999997</v>
      </c>
      <c r="S211" s="272" t="s">
        <v>709</v>
      </c>
      <c r="T211" s="272" t="s">
        <v>527</v>
      </c>
      <c r="U211" s="272" t="s">
        <v>710</v>
      </c>
      <c r="V211" s="272">
        <v>1.1056589999999999</v>
      </c>
      <c r="X211" s="272">
        <v>1.176863</v>
      </c>
    </row>
    <row r="212" spans="1:25" x14ac:dyDescent="0.2">
      <c r="A212" s="272" t="s">
        <v>218</v>
      </c>
      <c r="B212" s="272">
        <v>43</v>
      </c>
      <c r="C212" s="272" t="s">
        <v>219</v>
      </c>
      <c r="D212" s="272" t="s">
        <v>220</v>
      </c>
      <c r="F212" s="272">
        <v>0.81599999999999995</v>
      </c>
      <c r="G212" s="272">
        <v>1</v>
      </c>
      <c r="H212" s="272">
        <v>2928</v>
      </c>
      <c r="I212" s="272">
        <v>2.7E-2</v>
      </c>
      <c r="L212" s="272">
        <v>9.5045445999999991</v>
      </c>
      <c r="M212" s="272">
        <v>57.698999999999998</v>
      </c>
      <c r="N212" s="272">
        <v>57.26</v>
      </c>
      <c r="O212" s="272" t="s">
        <v>524</v>
      </c>
      <c r="P212" s="272" t="s">
        <v>744</v>
      </c>
      <c r="Q212" s="272" t="s">
        <v>755</v>
      </c>
      <c r="W212" s="272">
        <v>0.36648199999999997</v>
      </c>
      <c r="Y212" s="272">
        <v>0.72882150000000001</v>
      </c>
    </row>
    <row r="213" spans="1:25" x14ac:dyDescent="0.2">
      <c r="A213" s="272" t="s">
        <v>218</v>
      </c>
      <c r="B213" s="272">
        <v>43</v>
      </c>
      <c r="C213" s="272" t="s">
        <v>219</v>
      </c>
      <c r="D213" s="272" t="s">
        <v>220</v>
      </c>
      <c r="F213" s="272">
        <v>0.81599999999999995</v>
      </c>
      <c r="G213" s="272">
        <v>2</v>
      </c>
      <c r="H213" s="272">
        <v>2925</v>
      </c>
      <c r="I213" s="272">
        <v>0</v>
      </c>
      <c r="L213" s="272">
        <v>9.515269</v>
      </c>
      <c r="M213" s="272">
        <v>57.764000000000003</v>
      </c>
      <c r="N213" s="272">
        <v>57.325000000000003</v>
      </c>
      <c r="O213" s="272" t="s">
        <v>753</v>
      </c>
      <c r="P213" s="272" t="s">
        <v>750</v>
      </c>
      <c r="Q213" s="272" t="s">
        <v>756</v>
      </c>
      <c r="W213" s="272">
        <v>0.36647200000000002</v>
      </c>
      <c r="Y213" s="272">
        <v>0.72880149999999999</v>
      </c>
    </row>
    <row r="214" spans="1:25" x14ac:dyDescent="0.2">
      <c r="A214" s="272" t="s">
        <v>218</v>
      </c>
      <c r="B214" s="272">
        <v>43</v>
      </c>
      <c r="C214" s="272" t="s">
        <v>219</v>
      </c>
      <c r="D214" s="272" t="s">
        <v>220</v>
      </c>
      <c r="F214" s="272">
        <v>0.81599999999999995</v>
      </c>
      <c r="G214" s="272">
        <v>3</v>
      </c>
      <c r="H214" s="272">
        <v>2687</v>
      </c>
      <c r="I214" s="272">
        <v>13.439</v>
      </c>
      <c r="L214" s="272">
        <v>10.2231595</v>
      </c>
      <c r="M214" s="272">
        <v>62.061</v>
      </c>
      <c r="N214" s="272">
        <v>61.58</v>
      </c>
      <c r="O214" s="272" t="s">
        <v>524</v>
      </c>
      <c r="P214" s="272" t="s">
        <v>744</v>
      </c>
      <c r="Q214" s="272" t="s">
        <v>757</v>
      </c>
      <c r="W214" s="272">
        <v>0.37137900000000001</v>
      </c>
      <c r="Y214" s="272">
        <v>0.73859560000000002</v>
      </c>
    </row>
    <row r="215" spans="1:25" x14ac:dyDescent="0.2">
      <c r="A215" s="272" t="s">
        <v>218</v>
      </c>
      <c r="B215" s="272">
        <v>43</v>
      </c>
      <c r="C215" s="272" t="s">
        <v>219</v>
      </c>
      <c r="D215" s="272" t="s">
        <v>220</v>
      </c>
      <c r="F215" s="272">
        <v>0.81599999999999995</v>
      </c>
      <c r="G215" s="272">
        <v>4</v>
      </c>
      <c r="J215" s="272">
        <v>2337</v>
      </c>
      <c r="K215" s="272">
        <v>-15.6</v>
      </c>
      <c r="L215" s="272">
        <v>49.901548499999997</v>
      </c>
      <c r="M215" s="272">
        <v>59.561</v>
      </c>
      <c r="R215" s="272">
        <v>58.63</v>
      </c>
      <c r="S215" s="272" t="s">
        <v>751</v>
      </c>
      <c r="T215" s="272" t="s">
        <v>698</v>
      </c>
      <c r="U215" s="272" t="s">
        <v>617</v>
      </c>
      <c r="V215" s="272">
        <v>1.088598</v>
      </c>
      <c r="X215" s="272">
        <v>1.1602851000000001</v>
      </c>
    </row>
    <row r="216" spans="1:25" x14ac:dyDescent="0.2">
      <c r="A216" s="272" t="s">
        <v>218</v>
      </c>
      <c r="B216" s="272">
        <v>43</v>
      </c>
      <c r="C216" s="272" t="s">
        <v>219</v>
      </c>
      <c r="D216" s="272" t="s">
        <v>220</v>
      </c>
      <c r="F216" s="272">
        <v>0.81599999999999995</v>
      </c>
      <c r="G216" s="272">
        <v>5</v>
      </c>
      <c r="J216" s="272">
        <v>3247</v>
      </c>
      <c r="K216" s="272">
        <v>0</v>
      </c>
      <c r="L216" s="272">
        <v>53.912087399999997</v>
      </c>
      <c r="M216" s="272">
        <v>64.347999999999999</v>
      </c>
      <c r="R216" s="272">
        <v>63.335999999999999</v>
      </c>
      <c r="S216" s="272" t="s">
        <v>544</v>
      </c>
      <c r="T216" s="272" t="s">
        <v>660</v>
      </c>
      <c r="U216" s="272" t="s">
        <v>514</v>
      </c>
      <c r="V216" s="272">
        <v>1.1056589999999999</v>
      </c>
      <c r="X216" s="272">
        <v>1.1768065999999999</v>
      </c>
    </row>
    <row r="217" spans="1:25" x14ac:dyDescent="0.2">
      <c r="A217" s="272" t="s">
        <v>221</v>
      </c>
      <c r="B217" s="272">
        <v>44</v>
      </c>
      <c r="C217" s="272" t="s">
        <v>222</v>
      </c>
      <c r="D217" s="272" t="s">
        <v>223</v>
      </c>
      <c r="F217" s="272">
        <v>0.72499999999999998</v>
      </c>
      <c r="G217" s="272">
        <v>1</v>
      </c>
      <c r="H217" s="272">
        <v>2925</v>
      </c>
      <c r="I217" s="272">
        <v>-1.2E-2</v>
      </c>
      <c r="L217" s="272">
        <v>10.7129654</v>
      </c>
      <c r="M217" s="272">
        <v>57.781999999999996</v>
      </c>
      <c r="N217" s="272">
        <v>57.341999999999999</v>
      </c>
      <c r="O217" s="272" t="s">
        <v>524</v>
      </c>
      <c r="P217" s="272" t="s">
        <v>744</v>
      </c>
      <c r="Q217" s="272" t="s">
        <v>741</v>
      </c>
      <c r="W217" s="272">
        <v>0.36646800000000002</v>
      </c>
      <c r="Y217" s="272">
        <v>0.72884680000000002</v>
      </c>
    </row>
    <row r="218" spans="1:25" x14ac:dyDescent="0.2">
      <c r="A218" s="272" t="s">
        <v>221</v>
      </c>
      <c r="B218" s="272">
        <v>44</v>
      </c>
      <c r="C218" s="272" t="s">
        <v>222</v>
      </c>
      <c r="D218" s="272" t="s">
        <v>223</v>
      </c>
      <c r="F218" s="272">
        <v>0.72499999999999998</v>
      </c>
      <c r="G218" s="272">
        <v>2</v>
      </c>
      <c r="H218" s="272">
        <v>2924</v>
      </c>
      <c r="I218" s="272">
        <v>0</v>
      </c>
      <c r="L218" s="272">
        <v>10.690447499999999</v>
      </c>
      <c r="M218" s="272">
        <v>57.66</v>
      </c>
      <c r="N218" s="272">
        <v>57.222000000000001</v>
      </c>
      <c r="O218" s="272" t="s">
        <v>753</v>
      </c>
      <c r="P218" s="272" t="s">
        <v>750</v>
      </c>
      <c r="Q218" s="272" t="s">
        <v>758</v>
      </c>
      <c r="W218" s="272">
        <v>0.36647200000000002</v>
      </c>
      <c r="Y218" s="272">
        <v>0.7288557</v>
      </c>
    </row>
    <row r="219" spans="1:25" x14ac:dyDescent="0.2">
      <c r="A219" s="272" t="s">
        <v>221</v>
      </c>
      <c r="B219" s="272">
        <v>44</v>
      </c>
      <c r="C219" s="272" t="s">
        <v>222</v>
      </c>
      <c r="D219" s="272" t="s">
        <v>223</v>
      </c>
      <c r="F219" s="272">
        <v>0.72499999999999998</v>
      </c>
      <c r="G219" s="272">
        <v>3</v>
      </c>
      <c r="H219" s="272">
        <v>3000</v>
      </c>
      <c r="I219" s="272">
        <v>14.734999999999999</v>
      </c>
      <c r="L219" s="272">
        <v>12.9558369</v>
      </c>
      <c r="M219" s="272">
        <v>69.879000000000005</v>
      </c>
      <c r="N219" s="272">
        <v>69.337000000000003</v>
      </c>
      <c r="O219" s="272" t="s">
        <v>524</v>
      </c>
      <c r="P219" s="272" t="s">
        <v>744</v>
      </c>
      <c r="Q219" s="272" t="s">
        <v>759</v>
      </c>
      <c r="W219" s="272">
        <v>0.37185200000000002</v>
      </c>
      <c r="Y219" s="272">
        <v>0.73959549999999996</v>
      </c>
    </row>
    <row r="220" spans="1:25" x14ac:dyDescent="0.2">
      <c r="A220" s="272" t="s">
        <v>221</v>
      </c>
      <c r="B220" s="272">
        <v>44</v>
      </c>
      <c r="C220" s="272" t="s">
        <v>222</v>
      </c>
      <c r="D220" s="272" t="s">
        <v>223</v>
      </c>
      <c r="F220" s="272">
        <v>0.72499999999999998</v>
      </c>
      <c r="G220" s="272">
        <v>4</v>
      </c>
      <c r="J220" s="272">
        <v>1930</v>
      </c>
      <c r="K220" s="272">
        <v>-14.723000000000001</v>
      </c>
      <c r="L220" s="272">
        <v>46.347568699999997</v>
      </c>
      <c r="M220" s="272">
        <v>49.15</v>
      </c>
      <c r="R220" s="272">
        <v>48.381</v>
      </c>
      <c r="S220" s="272" t="s">
        <v>733</v>
      </c>
      <c r="T220" s="272" t="s">
        <v>684</v>
      </c>
      <c r="U220" s="272" t="s">
        <v>617</v>
      </c>
      <c r="V220" s="272">
        <v>1.089558</v>
      </c>
      <c r="X220" s="272">
        <v>1.1612393999999999</v>
      </c>
    </row>
    <row r="221" spans="1:25" x14ac:dyDescent="0.2">
      <c r="A221" s="272" t="s">
        <v>221</v>
      </c>
      <c r="B221" s="272">
        <v>44</v>
      </c>
      <c r="C221" s="272" t="s">
        <v>222</v>
      </c>
      <c r="D221" s="272" t="s">
        <v>223</v>
      </c>
      <c r="F221" s="272">
        <v>0.72499999999999998</v>
      </c>
      <c r="G221" s="272">
        <v>5</v>
      </c>
      <c r="J221" s="272">
        <v>3242</v>
      </c>
      <c r="K221" s="272">
        <v>0</v>
      </c>
      <c r="L221" s="272">
        <v>60.555208899999997</v>
      </c>
      <c r="M221" s="272">
        <v>64.216999999999999</v>
      </c>
      <c r="R221" s="272">
        <v>63.206000000000003</v>
      </c>
      <c r="S221" s="272" t="s">
        <v>526</v>
      </c>
      <c r="T221" s="272" t="s">
        <v>527</v>
      </c>
      <c r="U221" s="272" t="s">
        <v>528</v>
      </c>
      <c r="V221" s="272">
        <v>1.1056589999999999</v>
      </c>
      <c r="X221" s="272">
        <v>1.1768194999999999</v>
      </c>
    </row>
    <row r="222" spans="1:25" x14ac:dyDescent="0.2">
      <c r="A222" s="272" t="s">
        <v>224</v>
      </c>
      <c r="B222" s="272">
        <v>45</v>
      </c>
      <c r="C222" s="272" t="s">
        <v>225</v>
      </c>
      <c r="D222" s="272" t="s">
        <v>226</v>
      </c>
      <c r="F222" s="272">
        <v>0.82399999999999995</v>
      </c>
      <c r="G222" s="272">
        <v>1</v>
      </c>
      <c r="H222" s="272">
        <v>2925</v>
      </c>
      <c r="I222" s="272">
        <v>-3.2000000000000001E-2</v>
      </c>
      <c r="L222" s="272">
        <v>9.4158591000000005</v>
      </c>
      <c r="M222" s="272">
        <v>57.720999999999997</v>
      </c>
      <c r="N222" s="272">
        <v>57.281999999999996</v>
      </c>
      <c r="O222" s="272" t="s">
        <v>524</v>
      </c>
      <c r="P222" s="272" t="s">
        <v>744</v>
      </c>
      <c r="Q222" s="272" t="s">
        <v>760</v>
      </c>
      <c r="W222" s="272">
        <v>0.36646000000000001</v>
      </c>
      <c r="Y222" s="272">
        <v>0.72879229999999995</v>
      </c>
    </row>
    <row r="223" spans="1:25" x14ac:dyDescent="0.2">
      <c r="A223" s="272" t="s">
        <v>224</v>
      </c>
      <c r="B223" s="272">
        <v>45</v>
      </c>
      <c r="C223" s="272" t="s">
        <v>225</v>
      </c>
      <c r="D223" s="272" t="s">
        <v>226</v>
      </c>
      <c r="F223" s="272">
        <v>0.82399999999999995</v>
      </c>
      <c r="G223" s="272">
        <v>2</v>
      </c>
      <c r="H223" s="272">
        <v>2921</v>
      </c>
      <c r="I223" s="272">
        <v>0</v>
      </c>
      <c r="L223" s="272">
        <v>9.3937126000000006</v>
      </c>
      <c r="M223" s="272">
        <v>57.585000000000001</v>
      </c>
      <c r="N223" s="272">
        <v>57.146999999999998</v>
      </c>
      <c r="O223" s="272" t="s">
        <v>753</v>
      </c>
      <c r="P223" s="272" t="s">
        <v>750</v>
      </c>
      <c r="Q223" s="272" t="s">
        <v>761</v>
      </c>
      <c r="W223" s="272">
        <v>0.36647200000000002</v>
      </c>
      <c r="Y223" s="272">
        <v>0.7288154</v>
      </c>
    </row>
    <row r="224" spans="1:25" x14ac:dyDescent="0.2">
      <c r="A224" s="272" t="s">
        <v>224</v>
      </c>
      <c r="B224" s="272">
        <v>45</v>
      </c>
      <c r="C224" s="272" t="s">
        <v>225</v>
      </c>
      <c r="D224" s="272" t="s">
        <v>226</v>
      </c>
      <c r="F224" s="272">
        <v>0.82399999999999995</v>
      </c>
      <c r="G224" s="272">
        <v>3</v>
      </c>
      <c r="H224" s="272">
        <v>3068</v>
      </c>
      <c r="I224" s="272">
        <v>13.853</v>
      </c>
      <c r="L224" s="272">
        <v>11.642087999999999</v>
      </c>
      <c r="M224" s="272">
        <v>71.367999999999995</v>
      </c>
      <c r="N224" s="272">
        <v>70.813999999999993</v>
      </c>
      <c r="O224" s="272" t="s">
        <v>524</v>
      </c>
      <c r="P224" s="272" t="s">
        <v>750</v>
      </c>
      <c r="Q224" s="272" t="s">
        <v>762</v>
      </c>
      <c r="W224" s="272">
        <v>0.37153000000000003</v>
      </c>
      <c r="Y224" s="272">
        <v>0.73891130000000005</v>
      </c>
    </row>
    <row r="225" spans="1:25" x14ac:dyDescent="0.2">
      <c r="A225" s="272" t="s">
        <v>224</v>
      </c>
      <c r="B225" s="272">
        <v>45</v>
      </c>
      <c r="C225" s="272" t="s">
        <v>225</v>
      </c>
      <c r="D225" s="272" t="s">
        <v>226</v>
      </c>
      <c r="F225" s="272">
        <v>0.82399999999999995</v>
      </c>
      <c r="G225" s="272">
        <v>4</v>
      </c>
      <c r="J225" s="272">
        <v>2198</v>
      </c>
      <c r="K225" s="272">
        <v>-14.932</v>
      </c>
      <c r="L225" s="272">
        <v>46.891839500000003</v>
      </c>
      <c r="M225" s="272">
        <v>56.518000000000001</v>
      </c>
      <c r="R225" s="272">
        <v>55.634</v>
      </c>
      <c r="S225" s="272" t="s">
        <v>733</v>
      </c>
      <c r="T225" s="272" t="s">
        <v>684</v>
      </c>
      <c r="U225" s="272" t="s">
        <v>617</v>
      </c>
      <c r="V225" s="272">
        <v>1.0893280000000001</v>
      </c>
      <c r="X225" s="272">
        <v>1.1609943</v>
      </c>
    </row>
    <row r="226" spans="1:25" x14ac:dyDescent="0.2">
      <c r="A226" s="272" t="s">
        <v>224</v>
      </c>
      <c r="B226" s="272">
        <v>45</v>
      </c>
      <c r="C226" s="272" t="s">
        <v>225</v>
      </c>
      <c r="D226" s="272" t="s">
        <v>226</v>
      </c>
      <c r="F226" s="272">
        <v>0.82399999999999995</v>
      </c>
      <c r="G226" s="272">
        <v>5</v>
      </c>
      <c r="J226" s="272">
        <v>3247</v>
      </c>
      <c r="K226" s="272">
        <v>0</v>
      </c>
      <c r="L226" s="272">
        <v>53.318772500000001</v>
      </c>
      <c r="M226" s="272">
        <v>64.263999999999996</v>
      </c>
      <c r="R226" s="272">
        <v>63.253</v>
      </c>
      <c r="S226" s="272" t="s">
        <v>709</v>
      </c>
      <c r="T226" s="272" t="s">
        <v>660</v>
      </c>
      <c r="U226" s="272" t="s">
        <v>705</v>
      </c>
      <c r="V226" s="272">
        <v>1.1056589999999999</v>
      </c>
      <c r="X226" s="272">
        <v>1.1767951999999999</v>
      </c>
    </row>
    <row r="227" spans="1:25" x14ac:dyDescent="0.2">
      <c r="A227" s="272" t="s">
        <v>227</v>
      </c>
      <c r="B227" s="272">
        <v>46</v>
      </c>
      <c r="C227" s="272" t="s">
        <v>228</v>
      </c>
      <c r="D227" s="272" t="s">
        <v>229</v>
      </c>
      <c r="F227" s="272">
        <v>0.82899999999999996</v>
      </c>
      <c r="G227" s="272">
        <v>1</v>
      </c>
      <c r="H227" s="272">
        <v>2922</v>
      </c>
      <c r="I227" s="272">
        <v>-1.4E-2</v>
      </c>
      <c r="L227" s="272">
        <v>9.3498684999999995</v>
      </c>
      <c r="M227" s="272">
        <v>57.664000000000001</v>
      </c>
      <c r="N227" s="272">
        <v>57.225000000000001</v>
      </c>
      <c r="O227" s="272" t="s">
        <v>524</v>
      </c>
      <c r="P227" s="272" t="s">
        <v>744</v>
      </c>
      <c r="Q227" s="272" t="s">
        <v>763</v>
      </c>
      <c r="W227" s="272">
        <v>0.36646699999999999</v>
      </c>
      <c r="Y227" s="272">
        <v>0.72881949999999995</v>
      </c>
    </row>
    <row r="228" spans="1:25" x14ac:dyDescent="0.2">
      <c r="A228" s="272" t="s">
        <v>227</v>
      </c>
      <c r="B228" s="272">
        <v>46</v>
      </c>
      <c r="C228" s="272" t="s">
        <v>228</v>
      </c>
      <c r="D228" s="272" t="s">
        <v>229</v>
      </c>
      <c r="F228" s="272">
        <v>0.82899999999999996</v>
      </c>
      <c r="G228" s="272">
        <v>2</v>
      </c>
      <c r="H228" s="272">
        <v>2923</v>
      </c>
      <c r="I228" s="272">
        <v>0</v>
      </c>
      <c r="L228" s="272">
        <v>9.3447873000000001</v>
      </c>
      <c r="M228" s="272">
        <v>57.631999999999998</v>
      </c>
      <c r="N228" s="272">
        <v>57.194000000000003</v>
      </c>
      <c r="O228" s="272" t="s">
        <v>753</v>
      </c>
      <c r="P228" s="272" t="s">
        <v>750</v>
      </c>
      <c r="Q228" s="272" t="s">
        <v>764</v>
      </c>
      <c r="W228" s="272">
        <v>0.36647200000000002</v>
      </c>
      <c r="Y228" s="272">
        <v>0.72882950000000002</v>
      </c>
    </row>
    <row r="229" spans="1:25" x14ac:dyDescent="0.2">
      <c r="A229" s="272" t="s">
        <v>227</v>
      </c>
      <c r="B229" s="272">
        <v>46</v>
      </c>
      <c r="C229" s="272" t="s">
        <v>228</v>
      </c>
      <c r="D229" s="272" t="s">
        <v>229</v>
      </c>
      <c r="F229" s="272">
        <v>0.82899999999999996</v>
      </c>
      <c r="G229" s="272">
        <v>3</v>
      </c>
      <c r="H229" s="272">
        <v>2877</v>
      </c>
      <c r="I229" s="272">
        <v>13.611000000000001</v>
      </c>
      <c r="L229" s="272">
        <v>10.797337499999999</v>
      </c>
      <c r="M229" s="272">
        <v>66.590999999999994</v>
      </c>
      <c r="N229" s="272">
        <v>66.075000000000003</v>
      </c>
      <c r="O229" s="272" t="s">
        <v>524</v>
      </c>
      <c r="P229" s="272" t="s">
        <v>744</v>
      </c>
      <c r="Q229" s="272" t="s">
        <v>716</v>
      </c>
      <c r="W229" s="272">
        <v>0.37144199999999999</v>
      </c>
      <c r="Y229" s="272">
        <v>0.73874949999999995</v>
      </c>
    </row>
    <row r="230" spans="1:25" x14ac:dyDescent="0.2">
      <c r="A230" s="272" t="s">
        <v>227</v>
      </c>
      <c r="B230" s="272">
        <v>46</v>
      </c>
      <c r="C230" s="272" t="s">
        <v>228</v>
      </c>
      <c r="D230" s="272" t="s">
        <v>229</v>
      </c>
      <c r="F230" s="272">
        <v>0.82899999999999996</v>
      </c>
      <c r="G230" s="272">
        <v>4</v>
      </c>
      <c r="J230" s="272">
        <v>2198</v>
      </c>
      <c r="K230" s="272">
        <v>-15.061</v>
      </c>
      <c r="L230" s="272">
        <v>46.312290599999997</v>
      </c>
      <c r="M230" s="272">
        <v>56.158000000000001</v>
      </c>
      <c r="R230" s="272">
        <v>55.28</v>
      </c>
      <c r="S230" s="272" t="s">
        <v>733</v>
      </c>
      <c r="T230" s="272" t="s">
        <v>684</v>
      </c>
      <c r="U230" s="272" t="s">
        <v>617</v>
      </c>
      <c r="V230" s="272">
        <v>1.0891869999999999</v>
      </c>
      <c r="X230" s="272">
        <v>1.1608331000000001</v>
      </c>
    </row>
    <row r="231" spans="1:25" x14ac:dyDescent="0.2">
      <c r="A231" s="272" t="s">
        <v>227</v>
      </c>
      <c r="B231" s="272">
        <v>46</v>
      </c>
      <c r="C231" s="272" t="s">
        <v>228</v>
      </c>
      <c r="D231" s="272" t="s">
        <v>229</v>
      </c>
      <c r="F231" s="272">
        <v>0.82899999999999996</v>
      </c>
      <c r="G231" s="272">
        <v>5</v>
      </c>
      <c r="J231" s="272">
        <v>3243</v>
      </c>
      <c r="K231" s="272">
        <v>0</v>
      </c>
      <c r="L231" s="272">
        <v>52.944238300000002</v>
      </c>
      <c r="M231" s="272">
        <v>64.2</v>
      </c>
      <c r="R231" s="272">
        <v>63.189</v>
      </c>
      <c r="S231" s="272" t="s">
        <v>709</v>
      </c>
      <c r="T231" s="272" t="s">
        <v>660</v>
      </c>
      <c r="U231" s="272" t="s">
        <v>705</v>
      </c>
      <c r="V231" s="272">
        <v>1.1056589999999999</v>
      </c>
      <c r="X231" s="272">
        <v>1.1767852999999999</v>
      </c>
    </row>
    <row r="232" spans="1:25" x14ac:dyDescent="0.2">
      <c r="A232" s="272" t="s">
        <v>230</v>
      </c>
      <c r="B232" s="272">
        <v>47</v>
      </c>
      <c r="C232" s="272" t="s">
        <v>231</v>
      </c>
      <c r="D232" s="272" t="s">
        <v>232</v>
      </c>
      <c r="F232" s="272">
        <v>0.80600000000000005</v>
      </c>
      <c r="G232" s="272">
        <v>1</v>
      </c>
      <c r="H232" s="272">
        <v>2919</v>
      </c>
      <c r="I232" s="272">
        <v>3.1E-2</v>
      </c>
      <c r="L232" s="272">
        <v>9.6078571999999998</v>
      </c>
      <c r="M232" s="272">
        <v>57.610999999999997</v>
      </c>
      <c r="N232" s="272">
        <v>57.173000000000002</v>
      </c>
      <c r="O232" s="272" t="s">
        <v>524</v>
      </c>
      <c r="P232" s="272" t="s">
        <v>744</v>
      </c>
      <c r="Q232" s="272" t="s">
        <v>731</v>
      </c>
      <c r="W232" s="272">
        <v>0.366483</v>
      </c>
      <c r="Y232" s="272">
        <v>0.7288154</v>
      </c>
    </row>
    <row r="233" spans="1:25" x14ac:dyDescent="0.2">
      <c r="A233" s="272" t="s">
        <v>230</v>
      </c>
      <c r="B233" s="272">
        <v>47</v>
      </c>
      <c r="C233" s="272" t="s">
        <v>231</v>
      </c>
      <c r="D233" s="272" t="s">
        <v>232</v>
      </c>
      <c r="F233" s="272">
        <v>0.80600000000000005</v>
      </c>
      <c r="G233" s="272">
        <v>2</v>
      </c>
      <c r="H233" s="272">
        <v>2920</v>
      </c>
      <c r="I233" s="272">
        <v>0</v>
      </c>
      <c r="L233" s="272">
        <v>9.6037011000000003</v>
      </c>
      <c r="M233" s="272">
        <v>57.585999999999999</v>
      </c>
      <c r="N233" s="272">
        <v>57.148000000000003</v>
      </c>
      <c r="O233" s="272" t="s">
        <v>753</v>
      </c>
      <c r="P233" s="272" t="s">
        <v>750</v>
      </c>
      <c r="Q233" s="272" t="s">
        <v>765</v>
      </c>
      <c r="W233" s="272">
        <v>0.36647200000000002</v>
      </c>
      <c r="Y233" s="272">
        <v>0.72879309999999997</v>
      </c>
    </row>
    <row r="234" spans="1:25" x14ac:dyDescent="0.2">
      <c r="A234" s="272" t="s">
        <v>230</v>
      </c>
      <c r="B234" s="272">
        <v>47</v>
      </c>
      <c r="C234" s="272" t="s">
        <v>231</v>
      </c>
      <c r="D234" s="272" t="s">
        <v>232</v>
      </c>
      <c r="F234" s="272">
        <v>0.80600000000000005</v>
      </c>
      <c r="G234" s="272">
        <v>3</v>
      </c>
      <c r="H234" s="272">
        <v>1282</v>
      </c>
      <c r="I234" s="272">
        <v>13.988</v>
      </c>
      <c r="L234" s="272">
        <v>5.0306208999999997</v>
      </c>
      <c r="M234" s="272">
        <v>30.164999999999999</v>
      </c>
      <c r="N234" s="272">
        <v>29.931999999999999</v>
      </c>
      <c r="O234" s="272" t="s">
        <v>524</v>
      </c>
      <c r="P234" s="272" t="s">
        <v>750</v>
      </c>
      <c r="Q234" s="272" t="s">
        <v>716</v>
      </c>
      <c r="W234" s="272">
        <v>0.37157899999999999</v>
      </c>
      <c r="Y234" s="272">
        <v>0.73898730000000001</v>
      </c>
    </row>
    <row r="235" spans="1:25" x14ac:dyDescent="0.2">
      <c r="A235" s="272" t="s">
        <v>230</v>
      </c>
      <c r="B235" s="272">
        <v>47</v>
      </c>
      <c r="C235" s="272" t="s">
        <v>231</v>
      </c>
      <c r="D235" s="272" t="s">
        <v>232</v>
      </c>
      <c r="F235" s="272">
        <v>0.80600000000000005</v>
      </c>
      <c r="G235" s="272">
        <v>4</v>
      </c>
      <c r="J235" s="272">
        <v>906</v>
      </c>
      <c r="K235" s="272">
        <v>-13.954000000000001</v>
      </c>
      <c r="L235" s="272">
        <v>19.230487100000001</v>
      </c>
      <c r="M235" s="272">
        <v>22.672000000000001</v>
      </c>
      <c r="R235" s="272">
        <v>22.317</v>
      </c>
      <c r="S235" s="272" t="s">
        <v>751</v>
      </c>
      <c r="T235" s="272" t="s">
        <v>698</v>
      </c>
      <c r="U235" s="272" t="s">
        <v>655</v>
      </c>
      <c r="V235" s="272">
        <v>1.090398</v>
      </c>
      <c r="X235" s="272">
        <v>1.1620632</v>
      </c>
    </row>
    <row r="236" spans="1:25" x14ac:dyDescent="0.2">
      <c r="A236" s="272" t="s">
        <v>230</v>
      </c>
      <c r="B236" s="272">
        <v>47</v>
      </c>
      <c r="C236" s="272" t="s">
        <v>231</v>
      </c>
      <c r="D236" s="272" t="s">
        <v>232</v>
      </c>
      <c r="F236" s="272">
        <v>0.80600000000000005</v>
      </c>
      <c r="G236" s="272">
        <v>5</v>
      </c>
      <c r="J236" s="272">
        <v>3233</v>
      </c>
      <c r="K236" s="272">
        <v>0</v>
      </c>
      <c r="L236" s="272">
        <v>54.281925399999999</v>
      </c>
      <c r="M236" s="272">
        <v>63.996000000000002</v>
      </c>
      <c r="R236" s="272">
        <v>62.988999999999997</v>
      </c>
      <c r="S236" s="272" t="s">
        <v>580</v>
      </c>
      <c r="T236" s="272" t="s">
        <v>581</v>
      </c>
      <c r="U236" s="272" t="s">
        <v>570</v>
      </c>
      <c r="V236" s="272">
        <v>1.1056589999999999</v>
      </c>
      <c r="X236" s="272">
        <v>1.1768464999999999</v>
      </c>
    </row>
    <row r="237" spans="1:25" x14ac:dyDescent="0.2">
      <c r="A237" s="272" t="s">
        <v>233</v>
      </c>
      <c r="B237" s="272">
        <v>48</v>
      </c>
      <c r="C237" s="272" t="s">
        <v>234</v>
      </c>
      <c r="D237" s="272" t="s">
        <v>235</v>
      </c>
      <c r="F237" s="272">
        <v>0.81899999999999995</v>
      </c>
      <c r="G237" s="272">
        <v>1</v>
      </c>
      <c r="H237" s="272">
        <v>2912</v>
      </c>
      <c r="I237" s="272">
        <v>5.5E-2</v>
      </c>
      <c r="L237" s="272">
        <v>9.4308150000000008</v>
      </c>
      <c r="M237" s="272">
        <v>57.460999999999999</v>
      </c>
      <c r="N237" s="272">
        <v>57.024999999999999</v>
      </c>
      <c r="O237" s="272" t="s">
        <v>753</v>
      </c>
      <c r="P237" s="272" t="s">
        <v>750</v>
      </c>
      <c r="Q237" s="272" t="s">
        <v>766</v>
      </c>
      <c r="W237" s="272">
        <v>0.36649199999999998</v>
      </c>
      <c r="Y237" s="272">
        <v>0.7288462</v>
      </c>
    </row>
    <row r="238" spans="1:25" x14ac:dyDescent="0.2">
      <c r="A238" s="272" t="s">
        <v>233</v>
      </c>
      <c r="B238" s="272">
        <v>48</v>
      </c>
      <c r="C238" s="272" t="s">
        <v>234</v>
      </c>
      <c r="D238" s="272" t="s">
        <v>235</v>
      </c>
      <c r="F238" s="272">
        <v>0.81899999999999995</v>
      </c>
      <c r="G238" s="272">
        <v>2</v>
      </c>
      <c r="H238" s="272">
        <v>2915</v>
      </c>
      <c r="I238" s="272">
        <v>0</v>
      </c>
      <c r="L238" s="272">
        <v>9.4333566999999992</v>
      </c>
      <c r="M238" s="272">
        <v>57.476999999999997</v>
      </c>
      <c r="N238" s="272">
        <v>57.04</v>
      </c>
      <c r="O238" s="272" t="s">
        <v>767</v>
      </c>
      <c r="P238" s="272" t="s">
        <v>768</v>
      </c>
      <c r="Q238" s="272" t="s">
        <v>769</v>
      </c>
      <c r="W238" s="272">
        <v>0.36647200000000002</v>
      </c>
      <c r="Y238" s="272">
        <v>0.72880610000000001</v>
      </c>
    </row>
    <row r="239" spans="1:25" x14ac:dyDescent="0.2">
      <c r="A239" s="272" t="s">
        <v>233</v>
      </c>
      <c r="B239" s="272">
        <v>48</v>
      </c>
      <c r="C239" s="272" t="s">
        <v>234</v>
      </c>
      <c r="D239" s="272" t="s">
        <v>235</v>
      </c>
      <c r="F239" s="272">
        <v>0.81899999999999995</v>
      </c>
      <c r="G239" s="272">
        <v>3</v>
      </c>
      <c r="H239" s="272">
        <v>3099</v>
      </c>
      <c r="I239" s="272">
        <v>15.5</v>
      </c>
      <c r="L239" s="272">
        <v>11.807643499999999</v>
      </c>
      <c r="M239" s="272">
        <v>71.942999999999998</v>
      </c>
      <c r="N239" s="272">
        <v>71.385000000000005</v>
      </c>
      <c r="O239" s="272" t="s">
        <v>753</v>
      </c>
      <c r="P239" s="272" t="s">
        <v>768</v>
      </c>
      <c r="Q239" s="272" t="s">
        <v>770</v>
      </c>
      <c r="W239" s="272">
        <v>0.37213099999999999</v>
      </c>
      <c r="Y239" s="272">
        <v>0.7401025</v>
      </c>
    </row>
    <row r="240" spans="1:25" x14ac:dyDescent="0.2">
      <c r="A240" s="272" t="s">
        <v>233</v>
      </c>
      <c r="B240" s="272">
        <v>48</v>
      </c>
      <c r="C240" s="272" t="s">
        <v>234</v>
      </c>
      <c r="D240" s="272" t="s">
        <v>235</v>
      </c>
      <c r="F240" s="272">
        <v>0.81899999999999995</v>
      </c>
      <c r="G240" s="272">
        <v>4</v>
      </c>
      <c r="J240" s="272">
        <v>2101</v>
      </c>
      <c r="K240" s="272">
        <v>-14.557</v>
      </c>
      <c r="L240" s="272">
        <v>44.859662200000002</v>
      </c>
      <c r="M240" s="272">
        <v>53.74</v>
      </c>
      <c r="R240" s="272">
        <v>52.899000000000001</v>
      </c>
      <c r="S240" s="272" t="s">
        <v>751</v>
      </c>
      <c r="T240" s="272" t="s">
        <v>698</v>
      </c>
      <c r="U240" s="272" t="s">
        <v>655</v>
      </c>
      <c r="V240" s="272">
        <v>1.089739</v>
      </c>
      <c r="X240" s="272">
        <v>1.1614443000000001</v>
      </c>
    </row>
    <row r="241" spans="1:25" x14ac:dyDescent="0.2">
      <c r="A241" s="272" t="s">
        <v>233</v>
      </c>
      <c r="B241" s="272">
        <v>48</v>
      </c>
      <c r="C241" s="272" t="s">
        <v>234</v>
      </c>
      <c r="D241" s="272" t="s">
        <v>235</v>
      </c>
      <c r="F241" s="272">
        <v>0.81899999999999995</v>
      </c>
      <c r="G241" s="272">
        <v>5</v>
      </c>
      <c r="J241" s="272">
        <v>3231</v>
      </c>
      <c r="K241" s="272">
        <v>0</v>
      </c>
      <c r="L241" s="272">
        <v>53.380766600000001</v>
      </c>
      <c r="M241" s="272">
        <v>63.948</v>
      </c>
      <c r="R241" s="272">
        <v>62.942</v>
      </c>
      <c r="S241" s="272" t="s">
        <v>526</v>
      </c>
      <c r="T241" s="272" t="s">
        <v>527</v>
      </c>
      <c r="U241" s="272" t="s">
        <v>710</v>
      </c>
      <c r="V241" s="272">
        <v>1.1056589999999999</v>
      </c>
      <c r="X241" s="272">
        <v>1.1768205</v>
      </c>
    </row>
    <row r="242" spans="1:25" x14ac:dyDescent="0.2">
      <c r="A242" s="272" t="s">
        <v>236</v>
      </c>
      <c r="B242" s="272">
        <v>49</v>
      </c>
      <c r="C242" s="272" t="s">
        <v>237</v>
      </c>
      <c r="D242" s="272" t="s">
        <v>238</v>
      </c>
      <c r="F242" s="272">
        <v>0.76</v>
      </c>
      <c r="G242" s="272">
        <v>1</v>
      </c>
      <c r="H242" s="272">
        <v>2907</v>
      </c>
      <c r="I242" s="272">
        <v>5.0000000000000001E-3</v>
      </c>
      <c r="L242" s="272">
        <v>10.1499044</v>
      </c>
      <c r="M242" s="272">
        <v>57.387999999999998</v>
      </c>
      <c r="N242" s="272">
        <v>56.951000000000001</v>
      </c>
      <c r="O242" s="272" t="s">
        <v>753</v>
      </c>
      <c r="P242" s="272" t="s">
        <v>750</v>
      </c>
      <c r="Q242" s="272" t="s">
        <v>771</v>
      </c>
      <c r="W242" s="272">
        <v>0.36647400000000002</v>
      </c>
      <c r="Y242" s="272">
        <v>0.72884159999999998</v>
      </c>
    </row>
    <row r="243" spans="1:25" x14ac:dyDescent="0.2">
      <c r="A243" s="272" t="s">
        <v>236</v>
      </c>
      <c r="B243" s="272">
        <v>49</v>
      </c>
      <c r="C243" s="272" t="s">
        <v>237</v>
      </c>
      <c r="D243" s="272" t="s">
        <v>238</v>
      </c>
      <c r="F243" s="272">
        <v>0.76</v>
      </c>
      <c r="G243" s="272">
        <v>2</v>
      </c>
      <c r="H243" s="272">
        <v>2909</v>
      </c>
      <c r="I243" s="272">
        <v>0</v>
      </c>
      <c r="L243" s="272">
        <v>10.158341800000001</v>
      </c>
      <c r="M243" s="272">
        <v>57.435000000000002</v>
      </c>
      <c r="N243" s="272">
        <v>56.999000000000002</v>
      </c>
      <c r="O243" s="272" t="s">
        <v>767</v>
      </c>
      <c r="P243" s="272" t="s">
        <v>750</v>
      </c>
      <c r="Q243" s="272" t="s">
        <v>772</v>
      </c>
      <c r="W243" s="272">
        <v>0.36647200000000002</v>
      </c>
      <c r="Y243" s="272">
        <v>0.72883759999999997</v>
      </c>
    </row>
    <row r="244" spans="1:25" x14ac:dyDescent="0.2">
      <c r="A244" s="272" t="s">
        <v>236</v>
      </c>
      <c r="B244" s="272">
        <v>49</v>
      </c>
      <c r="C244" s="272" t="s">
        <v>237</v>
      </c>
      <c r="D244" s="272" t="s">
        <v>238</v>
      </c>
      <c r="F244" s="272">
        <v>0.76</v>
      </c>
      <c r="G244" s="272">
        <v>3</v>
      </c>
      <c r="H244" s="272">
        <v>2985</v>
      </c>
      <c r="I244" s="272">
        <v>15.448</v>
      </c>
      <c r="L244" s="272">
        <v>12.300792400000001</v>
      </c>
      <c r="M244" s="272">
        <v>69.549000000000007</v>
      </c>
      <c r="N244" s="272">
        <v>69.009</v>
      </c>
      <c r="O244" s="272" t="s">
        <v>753</v>
      </c>
      <c r="P244" s="272" t="s">
        <v>750</v>
      </c>
      <c r="Q244" s="272" t="s">
        <v>773</v>
      </c>
      <c r="W244" s="272">
        <v>0.372112</v>
      </c>
      <c r="Y244" s="272">
        <v>0.74009630000000004</v>
      </c>
    </row>
    <row r="245" spans="1:25" x14ac:dyDescent="0.2">
      <c r="A245" s="272" t="s">
        <v>236</v>
      </c>
      <c r="B245" s="272">
        <v>49</v>
      </c>
      <c r="C245" s="272" t="s">
        <v>237</v>
      </c>
      <c r="D245" s="272" t="s">
        <v>238</v>
      </c>
      <c r="F245" s="272">
        <v>0.76</v>
      </c>
      <c r="G245" s="272">
        <v>4</v>
      </c>
      <c r="J245" s="272">
        <v>1870</v>
      </c>
      <c r="K245" s="272">
        <v>-14.15</v>
      </c>
      <c r="L245" s="272">
        <v>42.844554299999999</v>
      </c>
      <c r="M245" s="272">
        <v>47.628999999999998</v>
      </c>
      <c r="R245" s="272">
        <v>46.883000000000003</v>
      </c>
      <c r="S245" s="272" t="s">
        <v>751</v>
      </c>
      <c r="T245" s="272" t="s">
        <v>698</v>
      </c>
      <c r="U245" s="272" t="s">
        <v>655</v>
      </c>
      <c r="V245" s="272">
        <v>1.0901829999999999</v>
      </c>
      <c r="X245" s="272">
        <v>1.1618664999999999</v>
      </c>
    </row>
    <row r="246" spans="1:25" x14ac:dyDescent="0.2">
      <c r="A246" s="272" t="s">
        <v>236</v>
      </c>
      <c r="B246" s="272">
        <v>49</v>
      </c>
      <c r="C246" s="272" t="s">
        <v>237</v>
      </c>
      <c r="D246" s="272" t="s">
        <v>238</v>
      </c>
      <c r="F246" s="272">
        <v>0.76</v>
      </c>
      <c r="G246" s="272">
        <v>5</v>
      </c>
      <c r="J246" s="272">
        <v>3226</v>
      </c>
      <c r="K246" s="272">
        <v>0</v>
      </c>
      <c r="L246" s="272">
        <v>57.480740500000003</v>
      </c>
      <c r="M246" s="272">
        <v>63.899000000000001</v>
      </c>
      <c r="R246" s="272">
        <v>62.893999999999998</v>
      </c>
      <c r="S246" s="272" t="s">
        <v>526</v>
      </c>
      <c r="T246" s="272" t="s">
        <v>510</v>
      </c>
      <c r="U246" s="272" t="s">
        <v>747</v>
      </c>
      <c r="V246" s="272">
        <v>1.1056589999999999</v>
      </c>
      <c r="X246" s="272">
        <v>1.1768107000000001</v>
      </c>
    </row>
    <row r="247" spans="1:25" x14ac:dyDescent="0.2">
      <c r="A247" s="272" t="s">
        <v>239</v>
      </c>
      <c r="B247" s="272">
        <v>50</v>
      </c>
      <c r="C247" s="272" t="s">
        <v>240</v>
      </c>
      <c r="D247" s="272" t="s">
        <v>241</v>
      </c>
      <c r="F247" s="272">
        <v>0.80500000000000005</v>
      </c>
      <c r="G247" s="272">
        <v>1</v>
      </c>
      <c r="H247" s="272">
        <v>2907</v>
      </c>
      <c r="I247" s="272">
        <v>2.7E-2</v>
      </c>
      <c r="L247" s="272">
        <v>9.5754301999999996</v>
      </c>
      <c r="M247" s="272">
        <v>57.344999999999999</v>
      </c>
      <c r="N247" s="272">
        <v>56.908999999999999</v>
      </c>
      <c r="O247" s="272" t="s">
        <v>753</v>
      </c>
      <c r="P247" s="272" t="s">
        <v>750</v>
      </c>
      <c r="Q247" s="272" t="s">
        <v>774</v>
      </c>
      <c r="W247" s="272">
        <v>0.36648199999999997</v>
      </c>
      <c r="Y247" s="272">
        <v>0.72887429999999997</v>
      </c>
    </row>
    <row r="248" spans="1:25" x14ac:dyDescent="0.2">
      <c r="A248" s="272" t="s">
        <v>239</v>
      </c>
      <c r="B248" s="272">
        <v>50</v>
      </c>
      <c r="C248" s="272" t="s">
        <v>240</v>
      </c>
      <c r="D248" s="272" t="s">
        <v>241</v>
      </c>
      <c r="F248" s="272">
        <v>0.80500000000000005</v>
      </c>
      <c r="G248" s="272">
        <v>2</v>
      </c>
      <c r="H248" s="272">
        <v>2904</v>
      </c>
      <c r="I248" s="272">
        <v>0</v>
      </c>
      <c r="L248" s="272">
        <v>9.5704446000000001</v>
      </c>
      <c r="M248" s="272">
        <v>57.314999999999998</v>
      </c>
      <c r="N248" s="272">
        <v>56.88</v>
      </c>
      <c r="O248" s="272" t="s">
        <v>767</v>
      </c>
      <c r="P248" s="272" t="s">
        <v>768</v>
      </c>
      <c r="Q248" s="272" t="s">
        <v>775</v>
      </c>
      <c r="W248" s="272">
        <v>0.36647200000000002</v>
      </c>
      <c r="Y248" s="272">
        <v>0.72885440000000001</v>
      </c>
    </row>
    <row r="249" spans="1:25" x14ac:dyDescent="0.2">
      <c r="A249" s="272" t="s">
        <v>239</v>
      </c>
      <c r="B249" s="272">
        <v>50</v>
      </c>
      <c r="C249" s="272" t="s">
        <v>240</v>
      </c>
      <c r="D249" s="272" t="s">
        <v>241</v>
      </c>
      <c r="F249" s="272">
        <v>0.80500000000000005</v>
      </c>
      <c r="G249" s="272">
        <v>3</v>
      </c>
      <c r="H249" s="272">
        <v>2727</v>
      </c>
      <c r="I249" s="272">
        <v>14.632999999999999</v>
      </c>
      <c r="L249" s="272">
        <v>10.521239</v>
      </c>
      <c r="M249" s="272">
        <v>63.01</v>
      </c>
      <c r="N249" s="272">
        <v>62.521000000000001</v>
      </c>
      <c r="O249" s="272" t="s">
        <v>753</v>
      </c>
      <c r="P249" s="272" t="s">
        <v>768</v>
      </c>
      <c r="Q249" s="272" t="s">
        <v>776</v>
      </c>
      <c r="W249" s="272">
        <v>0.37181500000000001</v>
      </c>
      <c r="Y249" s="272">
        <v>0.7395197</v>
      </c>
    </row>
    <row r="250" spans="1:25" x14ac:dyDescent="0.2">
      <c r="A250" s="272" t="s">
        <v>239</v>
      </c>
      <c r="B250" s="272">
        <v>50</v>
      </c>
      <c r="C250" s="272" t="s">
        <v>240</v>
      </c>
      <c r="D250" s="272" t="s">
        <v>241</v>
      </c>
      <c r="F250" s="272">
        <v>0.80500000000000005</v>
      </c>
      <c r="G250" s="272">
        <v>4</v>
      </c>
      <c r="J250" s="272">
        <v>2243</v>
      </c>
      <c r="K250" s="272">
        <v>-15.391</v>
      </c>
      <c r="L250" s="272">
        <v>48.662920300000003</v>
      </c>
      <c r="M250" s="272">
        <v>57.3</v>
      </c>
      <c r="R250" s="272">
        <v>56.404000000000003</v>
      </c>
      <c r="S250" s="272" t="s">
        <v>751</v>
      </c>
      <c r="T250" s="272" t="s">
        <v>698</v>
      </c>
      <c r="U250" s="272" t="s">
        <v>655</v>
      </c>
      <c r="V250" s="272">
        <v>1.088827</v>
      </c>
      <c r="X250" s="272">
        <v>1.1605109</v>
      </c>
    </row>
    <row r="251" spans="1:25" x14ac:dyDescent="0.2">
      <c r="A251" s="272" t="s">
        <v>239</v>
      </c>
      <c r="B251" s="272">
        <v>50</v>
      </c>
      <c r="C251" s="272" t="s">
        <v>240</v>
      </c>
      <c r="D251" s="272" t="s">
        <v>241</v>
      </c>
      <c r="F251" s="272">
        <v>0.80500000000000005</v>
      </c>
      <c r="G251" s="272">
        <v>5</v>
      </c>
      <c r="J251" s="272">
        <v>3222</v>
      </c>
      <c r="K251" s="272">
        <v>0</v>
      </c>
      <c r="L251" s="272">
        <v>54.165456499999998</v>
      </c>
      <c r="M251" s="272">
        <v>63.779000000000003</v>
      </c>
      <c r="R251" s="272">
        <v>62.774999999999999</v>
      </c>
      <c r="S251" s="272" t="s">
        <v>709</v>
      </c>
      <c r="T251" s="272" t="s">
        <v>660</v>
      </c>
      <c r="U251" s="272" t="s">
        <v>710</v>
      </c>
      <c r="V251" s="272">
        <v>1.1056589999999999</v>
      </c>
      <c r="X251" s="272">
        <v>1.1768179999999999</v>
      </c>
    </row>
    <row r="252" spans="1:25" x14ac:dyDescent="0.2">
      <c r="A252" s="272" t="s">
        <v>242</v>
      </c>
      <c r="B252" s="272">
        <v>51</v>
      </c>
      <c r="C252" s="272" t="s">
        <v>243</v>
      </c>
      <c r="D252" s="272" t="s">
        <v>244</v>
      </c>
      <c r="F252" s="272">
        <v>0.77100000000000002</v>
      </c>
      <c r="G252" s="272">
        <v>1</v>
      </c>
      <c r="H252" s="272">
        <v>2902</v>
      </c>
      <c r="I252" s="272">
        <v>1.7000000000000001E-2</v>
      </c>
      <c r="L252" s="272">
        <v>9.9873744000000002</v>
      </c>
      <c r="M252" s="272">
        <v>57.286000000000001</v>
      </c>
      <c r="N252" s="272">
        <v>56.850999999999999</v>
      </c>
      <c r="O252" s="272" t="s">
        <v>753</v>
      </c>
      <c r="P252" s="272" t="s">
        <v>750</v>
      </c>
      <c r="Q252" s="272" t="s">
        <v>777</v>
      </c>
      <c r="W252" s="272">
        <v>0.36647800000000003</v>
      </c>
      <c r="Y252" s="272">
        <v>0.72881390000000001</v>
      </c>
    </row>
    <row r="253" spans="1:25" x14ac:dyDescent="0.2">
      <c r="A253" s="272" t="s">
        <v>242</v>
      </c>
      <c r="B253" s="272">
        <v>51</v>
      </c>
      <c r="C253" s="272" t="s">
        <v>243</v>
      </c>
      <c r="D253" s="272" t="s">
        <v>244</v>
      </c>
      <c r="F253" s="272">
        <v>0.77100000000000002</v>
      </c>
      <c r="G253" s="272">
        <v>2</v>
      </c>
      <c r="H253" s="272">
        <v>2905</v>
      </c>
      <c r="I253" s="272">
        <v>0</v>
      </c>
      <c r="L253" s="272">
        <v>9.9880338000000002</v>
      </c>
      <c r="M253" s="272">
        <v>57.29</v>
      </c>
      <c r="N253" s="272">
        <v>56.853999999999999</v>
      </c>
      <c r="O253" s="272" t="s">
        <v>767</v>
      </c>
      <c r="P253" s="272" t="s">
        <v>768</v>
      </c>
      <c r="Q253" s="272" t="s">
        <v>778</v>
      </c>
      <c r="W253" s="272">
        <v>0.36647200000000002</v>
      </c>
      <c r="Y253" s="272">
        <v>0.7288019</v>
      </c>
    </row>
    <row r="254" spans="1:25" x14ac:dyDescent="0.2">
      <c r="A254" s="272" t="s">
        <v>242</v>
      </c>
      <c r="B254" s="272">
        <v>51</v>
      </c>
      <c r="C254" s="272" t="s">
        <v>243</v>
      </c>
      <c r="D254" s="272" t="s">
        <v>244</v>
      </c>
      <c r="F254" s="272">
        <v>0.77100000000000002</v>
      </c>
      <c r="G254" s="272">
        <v>3</v>
      </c>
      <c r="H254" s="272">
        <v>2562</v>
      </c>
      <c r="I254" s="272">
        <v>14.526</v>
      </c>
      <c r="L254" s="272">
        <v>10.379696900000001</v>
      </c>
      <c r="M254" s="272">
        <v>59.536000000000001</v>
      </c>
      <c r="N254" s="272">
        <v>59.075000000000003</v>
      </c>
      <c r="O254" s="272" t="s">
        <v>753</v>
      </c>
      <c r="P254" s="272" t="s">
        <v>750</v>
      </c>
      <c r="Q254" s="272" t="s">
        <v>779</v>
      </c>
      <c r="W254" s="272">
        <v>0.371776</v>
      </c>
      <c r="Y254" s="272">
        <v>0.7393885</v>
      </c>
    </row>
    <row r="255" spans="1:25" x14ac:dyDescent="0.2">
      <c r="A255" s="272" t="s">
        <v>242</v>
      </c>
      <c r="B255" s="272">
        <v>51</v>
      </c>
      <c r="C255" s="272" t="s">
        <v>243</v>
      </c>
      <c r="D255" s="272" t="s">
        <v>244</v>
      </c>
      <c r="F255" s="272">
        <v>0.77100000000000002</v>
      </c>
      <c r="G255" s="272">
        <v>4</v>
      </c>
      <c r="J255" s="272">
        <v>2134</v>
      </c>
      <c r="K255" s="272">
        <v>-15.484999999999999</v>
      </c>
      <c r="L255" s="272">
        <v>48.440420000000003</v>
      </c>
      <c r="M255" s="272">
        <v>54.628999999999998</v>
      </c>
      <c r="R255" s="272">
        <v>53.774999999999999</v>
      </c>
      <c r="S255" s="272" t="s">
        <v>751</v>
      </c>
      <c r="T255" s="272" t="s">
        <v>698</v>
      </c>
      <c r="U255" s="272" t="s">
        <v>655</v>
      </c>
      <c r="V255" s="272">
        <v>1.088724</v>
      </c>
      <c r="X255" s="272">
        <v>1.1603644</v>
      </c>
    </row>
    <row r="256" spans="1:25" x14ac:dyDescent="0.2">
      <c r="A256" s="272" t="s">
        <v>242</v>
      </c>
      <c r="B256" s="272">
        <v>51</v>
      </c>
      <c r="C256" s="272" t="s">
        <v>243</v>
      </c>
      <c r="D256" s="272" t="s">
        <v>244</v>
      </c>
      <c r="F256" s="272">
        <v>0.77100000000000002</v>
      </c>
      <c r="G256" s="272">
        <v>5</v>
      </c>
      <c r="J256" s="272">
        <v>3226</v>
      </c>
      <c r="K256" s="272">
        <v>0</v>
      </c>
      <c r="L256" s="272">
        <v>56.6055882</v>
      </c>
      <c r="M256" s="272">
        <v>63.837000000000003</v>
      </c>
      <c r="R256" s="272">
        <v>62.832999999999998</v>
      </c>
      <c r="S256" s="272" t="s">
        <v>709</v>
      </c>
      <c r="T256" s="272" t="s">
        <v>527</v>
      </c>
      <c r="U256" s="272" t="s">
        <v>710</v>
      </c>
      <c r="V256" s="272">
        <v>1.1056589999999999</v>
      </c>
      <c r="X256" s="272">
        <v>1.1767860999999999</v>
      </c>
    </row>
    <row r="257" spans="1:25" x14ac:dyDescent="0.2">
      <c r="A257" s="272" t="s">
        <v>245</v>
      </c>
      <c r="B257" s="272">
        <v>52</v>
      </c>
      <c r="C257" s="272" t="s">
        <v>246</v>
      </c>
      <c r="D257" s="272" t="s">
        <v>247</v>
      </c>
      <c r="F257" s="272">
        <v>0.81799999999999995</v>
      </c>
      <c r="G257" s="272">
        <v>1</v>
      </c>
      <c r="H257" s="272">
        <v>2906</v>
      </c>
      <c r="I257" s="272">
        <v>8.9999999999999993E-3</v>
      </c>
      <c r="L257" s="272">
        <v>9.4194630999999998</v>
      </c>
      <c r="M257" s="272">
        <v>57.322000000000003</v>
      </c>
      <c r="N257" s="272">
        <v>56.886000000000003</v>
      </c>
      <c r="O257" s="272" t="s">
        <v>753</v>
      </c>
      <c r="P257" s="272" t="s">
        <v>750</v>
      </c>
      <c r="Q257" s="272" t="s">
        <v>780</v>
      </c>
      <c r="W257" s="272">
        <v>0.366475</v>
      </c>
      <c r="Y257" s="272">
        <v>0.72881589999999996</v>
      </c>
    </row>
    <row r="258" spans="1:25" x14ac:dyDescent="0.2">
      <c r="A258" s="272" t="s">
        <v>245</v>
      </c>
      <c r="B258" s="272">
        <v>52</v>
      </c>
      <c r="C258" s="272" t="s">
        <v>246</v>
      </c>
      <c r="D258" s="272" t="s">
        <v>247</v>
      </c>
      <c r="F258" s="272">
        <v>0.81799999999999995</v>
      </c>
      <c r="G258" s="272">
        <v>2</v>
      </c>
      <c r="H258" s="272">
        <v>2903</v>
      </c>
      <c r="I258" s="272">
        <v>0</v>
      </c>
      <c r="L258" s="272">
        <v>9.4158463000000001</v>
      </c>
      <c r="M258" s="272">
        <v>57.3</v>
      </c>
      <c r="N258" s="272">
        <v>56.865000000000002</v>
      </c>
      <c r="O258" s="272" t="s">
        <v>767</v>
      </c>
      <c r="P258" s="272" t="s">
        <v>768</v>
      </c>
      <c r="Q258" s="272" t="s">
        <v>781</v>
      </c>
      <c r="W258" s="272">
        <v>0.36647200000000002</v>
      </c>
      <c r="Y258" s="272">
        <v>0.72880940000000005</v>
      </c>
    </row>
    <row r="259" spans="1:25" x14ac:dyDescent="0.2">
      <c r="A259" s="272" t="s">
        <v>245</v>
      </c>
      <c r="B259" s="272">
        <v>52</v>
      </c>
      <c r="C259" s="272" t="s">
        <v>246</v>
      </c>
      <c r="D259" s="272" t="s">
        <v>247</v>
      </c>
      <c r="F259" s="272">
        <v>0.81799999999999995</v>
      </c>
      <c r="G259" s="272">
        <v>3</v>
      </c>
      <c r="H259" s="272">
        <v>2952</v>
      </c>
      <c r="I259" s="272">
        <v>14.622</v>
      </c>
      <c r="L259" s="272">
        <v>11.243384499999999</v>
      </c>
      <c r="M259" s="272">
        <v>68.421999999999997</v>
      </c>
      <c r="N259" s="272">
        <v>67.891000000000005</v>
      </c>
      <c r="O259" s="272" t="s">
        <v>753</v>
      </c>
      <c r="P259" s="272" t="s">
        <v>750</v>
      </c>
      <c r="Q259" s="272" t="s">
        <v>782</v>
      </c>
      <c r="W259" s="272">
        <v>0.371811</v>
      </c>
      <c r="Y259" s="272">
        <v>0.73946610000000002</v>
      </c>
    </row>
    <row r="260" spans="1:25" x14ac:dyDescent="0.2">
      <c r="A260" s="272" t="s">
        <v>245</v>
      </c>
      <c r="B260" s="272">
        <v>52</v>
      </c>
      <c r="C260" s="272" t="s">
        <v>246</v>
      </c>
      <c r="D260" s="272" t="s">
        <v>247</v>
      </c>
      <c r="F260" s="272">
        <v>0.81799999999999995</v>
      </c>
      <c r="G260" s="272">
        <v>4</v>
      </c>
      <c r="J260" s="272">
        <v>2390</v>
      </c>
      <c r="K260" s="272">
        <v>-15.997999999999999</v>
      </c>
      <c r="L260" s="272">
        <v>51.125098899999998</v>
      </c>
      <c r="M260" s="272">
        <v>61.170999999999999</v>
      </c>
      <c r="R260" s="272">
        <v>60.215000000000003</v>
      </c>
      <c r="S260" s="272" t="s">
        <v>751</v>
      </c>
      <c r="T260" s="272" t="s">
        <v>698</v>
      </c>
      <c r="U260" s="272" t="s">
        <v>617</v>
      </c>
      <c r="V260" s="272">
        <v>1.088163</v>
      </c>
      <c r="X260" s="272">
        <v>1.1597900000000001</v>
      </c>
    </row>
    <row r="261" spans="1:25" x14ac:dyDescent="0.2">
      <c r="A261" s="272" t="s">
        <v>245</v>
      </c>
      <c r="B261" s="272">
        <v>52</v>
      </c>
      <c r="C261" s="272" t="s">
        <v>246</v>
      </c>
      <c r="D261" s="272" t="s">
        <v>247</v>
      </c>
      <c r="F261" s="272">
        <v>0.81799999999999995</v>
      </c>
      <c r="G261" s="272">
        <v>5</v>
      </c>
      <c r="J261" s="272">
        <v>3235</v>
      </c>
      <c r="K261" s="272">
        <v>0</v>
      </c>
      <c r="L261" s="272">
        <v>53.519564000000003</v>
      </c>
      <c r="M261" s="272">
        <v>64.036000000000001</v>
      </c>
      <c r="R261" s="272">
        <v>63.029000000000003</v>
      </c>
      <c r="S261" s="272" t="s">
        <v>544</v>
      </c>
      <c r="T261" s="272" t="s">
        <v>655</v>
      </c>
      <c r="U261" s="272" t="s">
        <v>705</v>
      </c>
      <c r="V261" s="272">
        <v>1.1056589999999999</v>
      </c>
      <c r="X261" s="272">
        <v>1.1767844000000001</v>
      </c>
    </row>
    <row r="262" spans="1:25" x14ac:dyDescent="0.2">
      <c r="A262" s="272" t="s">
        <v>248</v>
      </c>
      <c r="B262" s="272">
        <v>53</v>
      </c>
      <c r="C262" s="272" t="s">
        <v>249</v>
      </c>
      <c r="D262" s="272" t="s">
        <v>250</v>
      </c>
      <c r="F262" s="272">
        <v>0.77500000000000002</v>
      </c>
      <c r="G262" s="272">
        <v>1</v>
      </c>
      <c r="H262" s="272">
        <v>2912</v>
      </c>
      <c r="I262" s="272">
        <v>3.4000000000000002E-2</v>
      </c>
      <c r="L262" s="272">
        <v>9.9747871000000004</v>
      </c>
      <c r="M262" s="272">
        <v>57.511000000000003</v>
      </c>
      <c r="N262" s="272">
        <v>57.073</v>
      </c>
      <c r="O262" s="272" t="s">
        <v>753</v>
      </c>
      <c r="P262" s="272" t="s">
        <v>744</v>
      </c>
      <c r="Q262" s="272" t="s">
        <v>783</v>
      </c>
      <c r="W262" s="272">
        <v>0.36648399999999998</v>
      </c>
      <c r="Y262" s="272">
        <v>0.72886430000000002</v>
      </c>
    </row>
    <row r="263" spans="1:25" x14ac:dyDescent="0.2">
      <c r="A263" s="272" t="s">
        <v>248</v>
      </c>
      <c r="B263" s="272">
        <v>53</v>
      </c>
      <c r="C263" s="272" t="s">
        <v>249</v>
      </c>
      <c r="D263" s="272" t="s">
        <v>250</v>
      </c>
      <c r="F263" s="272">
        <v>0.77500000000000002</v>
      </c>
      <c r="G263" s="272">
        <v>2</v>
      </c>
      <c r="H263" s="272">
        <v>2911</v>
      </c>
      <c r="I263" s="272">
        <v>0</v>
      </c>
      <c r="L263" s="272">
        <v>9.9682856999999991</v>
      </c>
      <c r="M263" s="272">
        <v>57.472999999999999</v>
      </c>
      <c r="N263" s="272">
        <v>57.036000000000001</v>
      </c>
      <c r="O263" s="272" t="s">
        <v>753</v>
      </c>
      <c r="P263" s="272" t="s">
        <v>750</v>
      </c>
      <c r="Q263" s="272" t="s">
        <v>784</v>
      </c>
      <c r="W263" s="272">
        <v>0.36647200000000002</v>
      </c>
      <c r="Y263" s="272">
        <v>0.72883980000000004</v>
      </c>
    </row>
    <row r="264" spans="1:25" x14ac:dyDescent="0.2">
      <c r="A264" s="272" t="s">
        <v>248</v>
      </c>
      <c r="B264" s="272">
        <v>53</v>
      </c>
      <c r="C264" s="272" t="s">
        <v>249</v>
      </c>
      <c r="D264" s="272" t="s">
        <v>250</v>
      </c>
      <c r="F264" s="272">
        <v>0.77500000000000002</v>
      </c>
      <c r="G264" s="272">
        <v>3</v>
      </c>
      <c r="H264" s="272">
        <v>3017</v>
      </c>
      <c r="I264" s="272">
        <v>14.694000000000001</v>
      </c>
      <c r="L264" s="272">
        <v>12.1759764</v>
      </c>
      <c r="M264" s="272">
        <v>70.201999999999998</v>
      </c>
      <c r="N264" s="272">
        <v>69.656999999999996</v>
      </c>
      <c r="O264" s="272" t="s">
        <v>524</v>
      </c>
      <c r="P264" s="272" t="s">
        <v>750</v>
      </c>
      <c r="Q264" s="272" t="s">
        <v>785</v>
      </c>
      <c r="W264" s="272">
        <v>0.37183699999999997</v>
      </c>
      <c r="Y264" s="272">
        <v>0.73954940000000002</v>
      </c>
    </row>
    <row r="265" spans="1:25" x14ac:dyDescent="0.2">
      <c r="A265" s="272" t="s">
        <v>248</v>
      </c>
      <c r="B265" s="272">
        <v>53</v>
      </c>
      <c r="C265" s="272" t="s">
        <v>249</v>
      </c>
      <c r="D265" s="272" t="s">
        <v>250</v>
      </c>
      <c r="F265" s="272">
        <v>0.77500000000000002</v>
      </c>
      <c r="G265" s="272">
        <v>4</v>
      </c>
      <c r="J265" s="272">
        <v>2052</v>
      </c>
      <c r="K265" s="272">
        <v>-14.8</v>
      </c>
      <c r="L265" s="272">
        <v>46.279087699999998</v>
      </c>
      <c r="M265" s="272">
        <v>52.462000000000003</v>
      </c>
      <c r="R265" s="272">
        <v>51.642000000000003</v>
      </c>
      <c r="S265" s="272" t="s">
        <v>751</v>
      </c>
      <c r="T265" s="272" t="s">
        <v>698</v>
      </c>
      <c r="U265" s="272" t="s">
        <v>617</v>
      </c>
      <c r="V265" s="272">
        <v>1.0894729999999999</v>
      </c>
      <c r="X265" s="272">
        <v>1.1611228</v>
      </c>
    </row>
    <row r="266" spans="1:25" x14ac:dyDescent="0.2">
      <c r="A266" s="272" t="s">
        <v>248</v>
      </c>
      <c r="B266" s="272">
        <v>53</v>
      </c>
      <c r="C266" s="272" t="s">
        <v>249</v>
      </c>
      <c r="D266" s="272" t="s">
        <v>250</v>
      </c>
      <c r="F266" s="272">
        <v>0.77500000000000002</v>
      </c>
      <c r="G266" s="272">
        <v>5</v>
      </c>
      <c r="J266" s="272">
        <v>3233</v>
      </c>
      <c r="K266" s="272">
        <v>0</v>
      </c>
      <c r="L266" s="272">
        <v>56.382280799999997</v>
      </c>
      <c r="M266" s="272">
        <v>63.914999999999999</v>
      </c>
      <c r="R266" s="272">
        <v>62.908999999999999</v>
      </c>
      <c r="S266" s="272" t="s">
        <v>709</v>
      </c>
      <c r="T266" s="272" t="s">
        <v>527</v>
      </c>
      <c r="U266" s="272" t="s">
        <v>528</v>
      </c>
      <c r="V266" s="272">
        <v>1.1056589999999999</v>
      </c>
      <c r="X266" s="272">
        <v>1.1768092999999999</v>
      </c>
    </row>
    <row r="267" spans="1:25" x14ac:dyDescent="0.2">
      <c r="A267" s="272" t="s">
        <v>251</v>
      </c>
      <c r="B267" s="272">
        <v>54</v>
      </c>
      <c r="C267" s="272" t="s">
        <v>252</v>
      </c>
      <c r="D267" s="272" t="s">
        <v>253</v>
      </c>
      <c r="F267" s="272">
        <v>0.77900000000000003</v>
      </c>
      <c r="G267" s="272">
        <v>1</v>
      </c>
      <c r="H267" s="272">
        <v>2913</v>
      </c>
      <c r="I267" s="272">
        <v>2.8000000000000001E-2</v>
      </c>
      <c r="L267" s="272">
        <v>9.9231906999999993</v>
      </c>
      <c r="M267" s="272">
        <v>57.509</v>
      </c>
      <c r="N267" s="272">
        <v>57.070999999999998</v>
      </c>
      <c r="O267" s="272" t="s">
        <v>753</v>
      </c>
      <c r="P267" s="272" t="s">
        <v>750</v>
      </c>
      <c r="Q267" s="272" t="s">
        <v>786</v>
      </c>
      <c r="W267" s="272">
        <v>0.36648199999999997</v>
      </c>
      <c r="Y267" s="272">
        <v>0.72885219999999995</v>
      </c>
    </row>
    <row r="268" spans="1:25" x14ac:dyDescent="0.2">
      <c r="A268" s="272" t="s">
        <v>251</v>
      </c>
      <c r="B268" s="272">
        <v>54</v>
      </c>
      <c r="C268" s="272" t="s">
        <v>252</v>
      </c>
      <c r="D268" s="272" t="s">
        <v>253</v>
      </c>
      <c r="F268" s="272">
        <v>0.77900000000000003</v>
      </c>
      <c r="G268" s="272">
        <v>2</v>
      </c>
      <c r="H268" s="272">
        <v>2909</v>
      </c>
      <c r="I268" s="272">
        <v>0</v>
      </c>
      <c r="L268" s="272">
        <v>9.9065176000000008</v>
      </c>
      <c r="M268" s="272">
        <v>57.411999999999999</v>
      </c>
      <c r="N268" s="272">
        <v>56.975000000000001</v>
      </c>
      <c r="O268" s="272" t="s">
        <v>767</v>
      </c>
      <c r="P268" s="272" t="s">
        <v>768</v>
      </c>
      <c r="Q268" s="272" t="s">
        <v>787</v>
      </c>
      <c r="W268" s="272">
        <v>0.36647200000000002</v>
      </c>
      <c r="Y268" s="272">
        <v>0.72883160000000002</v>
      </c>
    </row>
    <row r="269" spans="1:25" x14ac:dyDescent="0.2">
      <c r="A269" s="272" t="s">
        <v>251</v>
      </c>
      <c r="B269" s="272">
        <v>54</v>
      </c>
      <c r="C269" s="272" t="s">
        <v>252</v>
      </c>
      <c r="D269" s="272" t="s">
        <v>253</v>
      </c>
      <c r="F269" s="272">
        <v>0.77900000000000003</v>
      </c>
      <c r="G269" s="272">
        <v>3</v>
      </c>
      <c r="H269" s="272">
        <v>2697</v>
      </c>
      <c r="I269" s="272">
        <v>13.566000000000001</v>
      </c>
      <c r="L269" s="272">
        <v>10.8033818</v>
      </c>
      <c r="M269" s="272">
        <v>62.61</v>
      </c>
      <c r="N269" s="272">
        <v>62.124000000000002</v>
      </c>
      <c r="O269" s="272" t="s">
        <v>753</v>
      </c>
      <c r="P269" s="272" t="s">
        <v>750</v>
      </c>
      <c r="Q269" s="272" t="s">
        <v>788</v>
      </c>
      <c r="W269" s="272">
        <v>0.37142500000000001</v>
      </c>
      <c r="Y269" s="272">
        <v>0.7387186</v>
      </c>
    </row>
    <row r="270" spans="1:25" x14ac:dyDescent="0.2">
      <c r="A270" s="272" t="s">
        <v>251</v>
      </c>
      <c r="B270" s="272">
        <v>54</v>
      </c>
      <c r="C270" s="272" t="s">
        <v>252</v>
      </c>
      <c r="D270" s="272" t="s">
        <v>253</v>
      </c>
      <c r="F270" s="272">
        <v>0.77900000000000003</v>
      </c>
      <c r="G270" s="272">
        <v>4</v>
      </c>
      <c r="J270" s="272">
        <v>2062</v>
      </c>
      <c r="K270" s="272">
        <v>-14.943</v>
      </c>
      <c r="L270" s="272">
        <v>46.147494799999997</v>
      </c>
      <c r="M270" s="272">
        <v>52.582999999999998</v>
      </c>
      <c r="R270" s="272">
        <v>51.761000000000003</v>
      </c>
      <c r="S270" s="272" t="s">
        <v>751</v>
      </c>
      <c r="T270" s="272" t="s">
        <v>698</v>
      </c>
      <c r="U270" s="272" t="s">
        <v>617</v>
      </c>
      <c r="V270" s="272">
        <v>1.0893170000000001</v>
      </c>
      <c r="X270" s="272">
        <v>1.1610081000000001</v>
      </c>
    </row>
    <row r="271" spans="1:25" x14ac:dyDescent="0.2">
      <c r="A271" s="272" t="s">
        <v>251</v>
      </c>
      <c r="B271" s="272">
        <v>54</v>
      </c>
      <c r="C271" s="272" t="s">
        <v>252</v>
      </c>
      <c r="D271" s="272" t="s">
        <v>253</v>
      </c>
      <c r="F271" s="272">
        <v>0.77900000000000003</v>
      </c>
      <c r="G271" s="272">
        <v>5</v>
      </c>
      <c r="J271" s="272">
        <v>3243</v>
      </c>
      <c r="K271" s="272">
        <v>0</v>
      </c>
      <c r="L271" s="272">
        <v>56.295657400000003</v>
      </c>
      <c r="M271" s="272">
        <v>64.146000000000001</v>
      </c>
      <c r="R271" s="272">
        <v>63.137</v>
      </c>
      <c r="S271" s="272" t="s">
        <v>526</v>
      </c>
      <c r="T271" s="272" t="s">
        <v>527</v>
      </c>
      <c r="U271" s="272" t="s">
        <v>528</v>
      </c>
      <c r="V271" s="272">
        <v>1.1056589999999999</v>
      </c>
      <c r="X271" s="272">
        <v>1.1768493</v>
      </c>
    </row>
    <row r="272" spans="1:25" x14ac:dyDescent="0.2">
      <c r="A272" s="272" t="s">
        <v>254</v>
      </c>
      <c r="B272" s="272">
        <v>55</v>
      </c>
      <c r="C272" s="272" t="s">
        <v>255</v>
      </c>
      <c r="D272" s="272" t="s">
        <v>256</v>
      </c>
      <c r="F272" s="272">
        <v>0.77700000000000002</v>
      </c>
      <c r="G272" s="272">
        <v>1</v>
      </c>
      <c r="H272" s="272">
        <v>2918</v>
      </c>
      <c r="I272" s="272">
        <v>1.4E-2</v>
      </c>
      <c r="L272" s="272">
        <v>9.9725725999999995</v>
      </c>
      <c r="M272" s="272">
        <v>57.646000000000001</v>
      </c>
      <c r="N272" s="272">
        <v>57.207999999999998</v>
      </c>
      <c r="O272" s="272" t="s">
        <v>753</v>
      </c>
      <c r="P272" s="272" t="s">
        <v>750</v>
      </c>
      <c r="Q272" s="272" t="s">
        <v>789</v>
      </c>
      <c r="W272" s="272">
        <v>0.366477</v>
      </c>
      <c r="Y272" s="272">
        <v>0.72882639999999999</v>
      </c>
    </row>
    <row r="273" spans="1:25" x14ac:dyDescent="0.2">
      <c r="A273" s="272" t="s">
        <v>254</v>
      </c>
      <c r="B273" s="272">
        <v>55</v>
      </c>
      <c r="C273" s="272" t="s">
        <v>255</v>
      </c>
      <c r="D273" s="272" t="s">
        <v>256</v>
      </c>
      <c r="F273" s="272">
        <v>0.77700000000000002</v>
      </c>
      <c r="G273" s="272">
        <v>2</v>
      </c>
      <c r="H273" s="272">
        <v>2916</v>
      </c>
      <c r="I273" s="272">
        <v>0</v>
      </c>
      <c r="L273" s="272">
        <v>9.9616772000000005</v>
      </c>
      <c r="M273" s="272">
        <v>57.582999999999998</v>
      </c>
      <c r="N273" s="272">
        <v>57.145000000000003</v>
      </c>
      <c r="O273" s="272" t="s">
        <v>753</v>
      </c>
      <c r="P273" s="272" t="s">
        <v>768</v>
      </c>
      <c r="Q273" s="272" t="s">
        <v>790</v>
      </c>
      <c r="W273" s="272">
        <v>0.36647200000000002</v>
      </c>
      <c r="Y273" s="272">
        <v>0.72881620000000003</v>
      </c>
    </row>
    <row r="274" spans="1:25" x14ac:dyDescent="0.2">
      <c r="A274" s="272" t="s">
        <v>254</v>
      </c>
      <c r="B274" s="272">
        <v>55</v>
      </c>
      <c r="C274" s="272" t="s">
        <v>255</v>
      </c>
      <c r="D274" s="272" t="s">
        <v>256</v>
      </c>
      <c r="F274" s="272">
        <v>0.77700000000000002</v>
      </c>
      <c r="G274" s="272">
        <v>3</v>
      </c>
      <c r="H274" s="272">
        <v>2607</v>
      </c>
      <c r="I274" s="272">
        <v>14.632</v>
      </c>
      <c r="L274" s="272">
        <v>10.4417176</v>
      </c>
      <c r="M274" s="272">
        <v>60.357999999999997</v>
      </c>
      <c r="N274" s="272">
        <v>59.89</v>
      </c>
      <c r="O274" s="272" t="s">
        <v>524</v>
      </c>
      <c r="P274" s="272" t="s">
        <v>750</v>
      </c>
      <c r="Q274" s="272" t="s">
        <v>791</v>
      </c>
      <c r="W274" s="272">
        <v>0.37181399999999998</v>
      </c>
      <c r="Y274" s="272">
        <v>0.73948049999999999</v>
      </c>
    </row>
    <row r="275" spans="1:25" x14ac:dyDescent="0.2">
      <c r="A275" s="272" t="s">
        <v>254</v>
      </c>
      <c r="B275" s="272">
        <v>55</v>
      </c>
      <c r="C275" s="272" t="s">
        <v>255</v>
      </c>
      <c r="D275" s="272" t="s">
        <v>256</v>
      </c>
      <c r="F275" s="272">
        <v>0.77700000000000002</v>
      </c>
      <c r="G275" s="272">
        <v>4</v>
      </c>
      <c r="J275" s="272">
        <v>2235</v>
      </c>
      <c r="K275" s="272">
        <v>-16.646999999999998</v>
      </c>
      <c r="L275" s="272">
        <v>50.248193899999997</v>
      </c>
      <c r="M275" s="272">
        <v>57.109000000000002</v>
      </c>
      <c r="R275" s="272">
        <v>56.216000000000001</v>
      </c>
      <c r="S275" s="272" t="s">
        <v>751</v>
      </c>
      <c r="T275" s="272" t="s">
        <v>698</v>
      </c>
      <c r="U275" s="272" t="s">
        <v>655</v>
      </c>
      <c r="V275" s="272">
        <v>1.087453</v>
      </c>
      <c r="X275" s="272">
        <v>1.1590909</v>
      </c>
    </row>
    <row r="276" spans="1:25" x14ac:dyDescent="0.2">
      <c r="A276" s="272" t="s">
        <v>254</v>
      </c>
      <c r="B276" s="272">
        <v>55</v>
      </c>
      <c r="C276" s="272" t="s">
        <v>255</v>
      </c>
      <c r="D276" s="272" t="s">
        <v>256</v>
      </c>
      <c r="F276" s="272">
        <v>0.77700000000000002</v>
      </c>
      <c r="G276" s="272">
        <v>5</v>
      </c>
      <c r="J276" s="272">
        <v>3239</v>
      </c>
      <c r="K276" s="272">
        <v>0</v>
      </c>
      <c r="L276" s="272">
        <v>56.415136699999998</v>
      </c>
      <c r="M276" s="272">
        <v>64.117999999999995</v>
      </c>
      <c r="R276" s="272">
        <v>63.109000000000002</v>
      </c>
      <c r="S276" s="272" t="s">
        <v>709</v>
      </c>
      <c r="T276" s="272" t="s">
        <v>660</v>
      </c>
      <c r="U276" s="272" t="s">
        <v>705</v>
      </c>
      <c r="V276" s="272">
        <v>1.1056589999999999</v>
      </c>
      <c r="X276" s="272">
        <v>1.1767999</v>
      </c>
    </row>
    <row r="277" spans="1:25" x14ac:dyDescent="0.2">
      <c r="A277" s="272" t="s">
        <v>257</v>
      </c>
      <c r="B277" s="272">
        <v>56</v>
      </c>
      <c r="C277" s="272" t="s">
        <v>258</v>
      </c>
      <c r="D277" s="272" t="s">
        <v>259</v>
      </c>
      <c r="F277" s="272">
        <v>0.80500000000000005</v>
      </c>
      <c r="G277" s="272">
        <v>1</v>
      </c>
      <c r="H277" s="272">
        <v>2919</v>
      </c>
      <c r="I277" s="272">
        <v>0.01</v>
      </c>
      <c r="L277" s="272">
        <v>9.6106610000000003</v>
      </c>
      <c r="M277" s="272">
        <v>57.555999999999997</v>
      </c>
      <c r="N277" s="272">
        <v>57.118000000000002</v>
      </c>
      <c r="O277" s="272" t="s">
        <v>753</v>
      </c>
      <c r="P277" s="272" t="s">
        <v>750</v>
      </c>
      <c r="Q277" s="272" t="s">
        <v>792</v>
      </c>
      <c r="W277" s="272">
        <v>0.36647600000000002</v>
      </c>
      <c r="Y277" s="272">
        <v>0.72884320000000002</v>
      </c>
    </row>
    <row r="278" spans="1:25" x14ac:dyDescent="0.2">
      <c r="A278" s="272" t="s">
        <v>257</v>
      </c>
      <c r="B278" s="272">
        <v>56</v>
      </c>
      <c r="C278" s="272" t="s">
        <v>258</v>
      </c>
      <c r="D278" s="272" t="s">
        <v>259</v>
      </c>
      <c r="F278" s="272">
        <v>0.80500000000000005</v>
      </c>
      <c r="G278" s="272">
        <v>2</v>
      </c>
      <c r="H278" s="272">
        <v>2917</v>
      </c>
      <c r="I278" s="272">
        <v>0</v>
      </c>
      <c r="L278" s="272">
        <v>9.6125138000000003</v>
      </c>
      <c r="M278" s="272">
        <v>57.567</v>
      </c>
      <c r="N278" s="272">
        <v>57.13</v>
      </c>
      <c r="O278" s="272" t="s">
        <v>767</v>
      </c>
      <c r="P278" s="272" t="s">
        <v>750</v>
      </c>
      <c r="Q278" s="272" t="s">
        <v>793</v>
      </c>
      <c r="W278" s="272">
        <v>0.36647200000000002</v>
      </c>
      <c r="Y278" s="272">
        <v>0.72883620000000005</v>
      </c>
    </row>
    <row r="279" spans="1:25" x14ac:dyDescent="0.2">
      <c r="A279" s="272" t="s">
        <v>257</v>
      </c>
      <c r="B279" s="272">
        <v>56</v>
      </c>
      <c r="C279" s="272" t="s">
        <v>258</v>
      </c>
      <c r="D279" s="272" t="s">
        <v>259</v>
      </c>
      <c r="F279" s="272">
        <v>0.80500000000000005</v>
      </c>
      <c r="G279" s="272">
        <v>3</v>
      </c>
      <c r="H279" s="272">
        <v>3031</v>
      </c>
      <c r="I279" s="272">
        <v>13.9</v>
      </c>
      <c r="L279" s="272">
        <v>11.74569</v>
      </c>
      <c r="M279" s="272">
        <v>70.341999999999999</v>
      </c>
      <c r="N279" s="272">
        <v>69.796999999999997</v>
      </c>
      <c r="O279" s="272" t="s">
        <v>524</v>
      </c>
      <c r="P279" s="272" t="s">
        <v>750</v>
      </c>
      <c r="Q279" s="272" t="s">
        <v>794</v>
      </c>
      <c r="W279" s="272">
        <v>0.37154700000000002</v>
      </c>
      <c r="Y279" s="272">
        <v>0.73896700000000004</v>
      </c>
    </row>
    <row r="280" spans="1:25" x14ac:dyDescent="0.2">
      <c r="A280" s="272" t="s">
        <v>257</v>
      </c>
      <c r="B280" s="272">
        <v>56</v>
      </c>
      <c r="C280" s="272" t="s">
        <v>258</v>
      </c>
      <c r="D280" s="272" t="s">
        <v>259</v>
      </c>
      <c r="F280" s="272">
        <v>0.80500000000000005</v>
      </c>
      <c r="G280" s="272">
        <v>4</v>
      </c>
      <c r="J280" s="272">
        <v>2204</v>
      </c>
      <c r="K280" s="272">
        <v>-14.718</v>
      </c>
      <c r="L280" s="272">
        <v>47.902006800000002</v>
      </c>
      <c r="M280" s="272">
        <v>56.404000000000003</v>
      </c>
      <c r="R280" s="272">
        <v>55.521999999999998</v>
      </c>
      <c r="S280" s="272" t="s">
        <v>751</v>
      </c>
      <c r="T280" s="272" t="s">
        <v>698</v>
      </c>
      <c r="U280" s="272" t="s">
        <v>655</v>
      </c>
      <c r="V280" s="272">
        <v>1.0895630000000001</v>
      </c>
      <c r="X280" s="272">
        <v>1.1612347000000001</v>
      </c>
    </row>
    <row r="281" spans="1:25" x14ac:dyDescent="0.2">
      <c r="A281" s="272" t="s">
        <v>257</v>
      </c>
      <c r="B281" s="272">
        <v>56</v>
      </c>
      <c r="C281" s="272" t="s">
        <v>258</v>
      </c>
      <c r="D281" s="272" t="s">
        <v>259</v>
      </c>
      <c r="F281" s="272">
        <v>0.80500000000000005</v>
      </c>
      <c r="G281" s="272">
        <v>5</v>
      </c>
      <c r="J281" s="272">
        <v>3243</v>
      </c>
      <c r="K281" s="272">
        <v>0</v>
      </c>
      <c r="L281" s="272">
        <v>54.507758199999998</v>
      </c>
      <c r="M281" s="272">
        <v>64.182000000000002</v>
      </c>
      <c r="R281" s="272">
        <v>63.171999999999997</v>
      </c>
      <c r="S281" s="272" t="s">
        <v>709</v>
      </c>
      <c r="T281" s="272" t="s">
        <v>660</v>
      </c>
      <c r="U281" s="272" t="s">
        <v>705</v>
      </c>
      <c r="V281" s="272">
        <v>1.1056589999999999</v>
      </c>
      <c r="X281" s="272">
        <v>1.176828</v>
      </c>
    </row>
    <row r="282" spans="1:25" x14ac:dyDescent="0.2">
      <c r="A282" s="272" t="s">
        <v>260</v>
      </c>
      <c r="B282" s="272">
        <v>57</v>
      </c>
      <c r="C282" s="272" t="s">
        <v>261</v>
      </c>
      <c r="D282" s="272" t="s">
        <v>262</v>
      </c>
      <c r="F282" s="272">
        <v>0.79200000000000004</v>
      </c>
      <c r="G282" s="272">
        <v>1</v>
      </c>
      <c r="H282" s="272">
        <v>2920</v>
      </c>
      <c r="I282" s="272">
        <v>2E-3</v>
      </c>
      <c r="L282" s="272">
        <v>9.7872559999999993</v>
      </c>
      <c r="M282" s="272">
        <v>57.667000000000002</v>
      </c>
      <c r="N282" s="272">
        <v>57.228999999999999</v>
      </c>
      <c r="O282" s="272" t="s">
        <v>753</v>
      </c>
      <c r="P282" s="272" t="s">
        <v>750</v>
      </c>
      <c r="Q282" s="272" t="s">
        <v>781</v>
      </c>
      <c r="W282" s="272">
        <v>0.36647299999999999</v>
      </c>
      <c r="Y282" s="272">
        <v>0.72882899999999995</v>
      </c>
    </row>
    <row r="283" spans="1:25" x14ac:dyDescent="0.2">
      <c r="A283" s="272" t="s">
        <v>260</v>
      </c>
      <c r="B283" s="272">
        <v>57</v>
      </c>
      <c r="C283" s="272" t="s">
        <v>261</v>
      </c>
      <c r="D283" s="272" t="s">
        <v>262</v>
      </c>
      <c r="F283" s="272">
        <v>0.79200000000000004</v>
      </c>
      <c r="G283" s="272">
        <v>2</v>
      </c>
      <c r="H283" s="272">
        <v>2920</v>
      </c>
      <c r="I283" s="272">
        <v>0</v>
      </c>
      <c r="L283" s="272">
        <v>9.7840751000000008</v>
      </c>
      <c r="M283" s="272">
        <v>57.649000000000001</v>
      </c>
      <c r="N283" s="272">
        <v>57.21</v>
      </c>
      <c r="O283" s="272" t="s">
        <v>753</v>
      </c>
      <c r="P283" s="272" t="s">
        <v>750</v>
      </c>
      <c r="Q283" s="272" t="s">
        <v>795</v>
      </c>
      <c r="W283" s="272">
        <v>0.36647200000000002</v>
      </c>
      <c r="Y283" s="272">
        <v>0.72882740000000001</v>
      </c>
    </row>
    <row r="284" spans="1:25" x14ac:dyDescent="0.2">
      <c r="A284" s="272" t="s">
        <v>260</v>
      </c>
      <c r="B284" s="272">
        <v>57</v>
      </c>
      <c r="C284" s="272" t="s">
        <v>261</v>
      </c>
      <c r="D284" s="272" t="s">
        <v>262</v>
      </c>
      <c r="F284" s="272">
        <v>0.79200000000000004</v>
      </c>
      <c r="G284" s="272">
        <v>3</v>
      </c>
      <c r="H284" s="272">
        <v>1333</v>
      </c>
      <c r="I284" s="272">
        <v>13.066000000000001</v>
      </c>
      <c r="L284" s="272">
        <v>5.3468176999999999</v>
      </c>
      <c r="M284" s="272">
        <v>31.504000000000001</v>
      </c>
      <c r="N284" s="272">
        <v>31.260999999999999</v>
      </c>
      <c r="O284" s="272" t="s">
        <v>524</v>
      </c>
      <c r="P284" s="272" t="s">
        <v>750</v>
      </c>
      <c r="Q284" s="272" t="s">
        <v>756</v>
      </c>
      <c r="W284" s="272">
        <v>0.37124200000000002</v>
      </c>
      <c r="Y284" s="272">
        <v>0.73834999999999995</v>
      </c>
    </row>
    <row r="285" spans="1:25" x14ac:dyDescent="0.2">
      <c r="A285" s="272" t="s">
        <v>260</v>
      </c>
      <c r="B285" s="272">
        <v>57</v>
      </c>
      <c r="C285" s="272" t="s">
        <v>261</v>
      </c>
      <c r="D285" s="272" t="s">
        <v>262</v>
      </c>
      <c r="F285" s="272">
        <v>0.79200000000000004</v>
      </c>
      <c r="G285" s="272">
        <v>4</v>
      </c>
      <c r="J285" s="272">
        <v>979</v>
      </c>
      <c r="K285" s="272">
        <v>-13.97</v>
      </c>
      <c r="L285" s="272">
        <v>21.262979999999999</v>
      </c>
      <c r="M285" s="272">
        <v>24.632999999999999</v>
      </c>
      <c r="R285" s="272">
        <v>24.247</v>
      </c>
      <c r="S285" s="272" t="s">
        <v>751</v>
      </c>
      <c r="T285" s="272" t="s">
        <v>698</v>
      </c>
      <c r="U285" s="272" t="s">
        <v>617</v>
      </c>
      <c r="V285" s="272">
        <v>1.090381</v>
      </c>
      <c r="X285" s="272">
        <v>1.1620648</v>
      </c>
    </row>
    <row r="286" spans="1:25" x14ac:dyDescent="0.2">
      <c r="A286" s="272" t="s">
        <v>260</v>
      </c>
      <c r="B286" s="272">
        <v>57</v>
      </c>
      <c r="C286" s="272" t="s">
        <v>261</v>
      </c>
      <c r="D286" s="272" t="s">
        <v>262</v>
      </c>
      <c r="F286" s="272">
        <v>0.79200000000000004</v>
      </c>
      <c r="G286" s="272">
        <v>5</v>
      </c>
      <c r="J286" s="272">
        <v>3239</v>
      </c>
      <c r="K286" s="272">
        <v>0</v>
      </c>
      <c r="L286" s="272">
        <v>55.281408200000001</v>
      </c>
      <c r="M286" s="272">
        <v>64.042000000000002</v>
      </c>
      <c r="R286" s="272">
        <v>63.033999999999999</v>
      </c>
      <c r="S286" s="272" t="s">
        <v>556</v>
      </c>
      <c r="T286" s="272" t="s">
        <v>581</v>
      </c>
      <c r="U286" s="272" t="s">
        <v>570</v>
      </c>
      <c r="V286" s="272">
        <v>1.1056589999999999</v>
      </c>
      <c r="X286" s="272">
        <v>1.1768775</v>
      </c>
    </row>
    <row r="287" spans="1:25" x14ac:dyDescent="0.2">
      <c r="A287" s="272" t="s">
        <v>263</v>
      </c>
      <c r="B287" s="272">
        <v>58</v>
      </c>
      <c r="C287" s="272" t="s">
        <v>264</v>
      </c>
      <c r="D287" s="272" t="s">
        <v>265</v>
      </c>
      <c r="F287" s="272">
        <v>0.80300000000000005</v>
      </c>
      <c r="G287" s="272">
        <v>1</v>
      </c>
      <c r="H287" s="272">
        <v>2915</v>
      </c>
      <c r="I287" s="272">
        <v>7.0000000000000001E-3</v>
      </c>
      <c r="L287" s="272">
        <v>9.6276656999999997</v>
      </c>
      <c r="M287" s="272">
        <v>57.515000000000001</v>
      </c>
      <c r="N287" s="272">
        <v>57.076999999999998</v>
      </c>
      <c r="O287" s="272" t="s">
        <v>767</v>
      </c>
      <c r="P287" s="272" t="s">
        <v>750</v>
      </c>
      <c r="Q287" s="272" t="s">
        <v>761</v>
      </c>
      <c r="W287" s="272">
        <v>0.36647400000000002</v>
      </c>
      <c r="Y287" s="272">
        <v>0.72883330000000002</v>
      </c>
    </row>
    <row r="288" spans="1:25" x14ac:dyDescent="0.2">
      <c r="A288" s="272" t="s">
        <v>263</v>
      </c>
      <c r="B288" s="272">
        <v>58</v>
      </c>
      <c r="C288" s="272" t="s">
        <v>264</v>
      </c>
      <c r="D288" s="272" t="s">
        <v>265</v>
      </c>
      <c r="F288" s="272">
        <v>0.80300000000000005</v>
      </c>
      <c r="G288" s="272">
        <v>2</v>
      </c>
      <c r="H288" s="272">
        <v>2915</v>
      </c>
      <c r="I288" s="272">
        <v>0</v>
      </c>
      <c r="L288" s="272">
        <v>9.6278547999999997</v>
      </c>
      <c r="M288" s="272">
        <v>57.515999999999998</v>
      </c>
      <c r="N288" s="272">
        <v>57.079000000000001</v>
      </c>
      <c r="O288" s="272" t="s">
        <v>767</v>
      </c>
      <c r="P288" s="272" t="s">
        <v>768</v>
      </c>
      <c r="Q288" s="272" t="s">
        <v>796</v>
      </c>
      <c r="W288" s="272">
        <v>0.36647200000000002</v>
      </c>
      <c r="Y288" s="272">
        <v>0.72882849999999999</v>
      </c>
    </row>
    <row r="289" spans="1:25" x14ac:dyDescent="0.2">
      <c r="A289" s="272" t="s">
        <v>263</v>
      </c>
      <c r="B289" s="272">
        <v>58</v>
      </c>
      <c r="C289" s="272" t="s">
        <v>264</v>
      </c>
      <c r="D289" s="272" t="s">
        <v>265</v>
      </c>
      <c r="F289" s="272">
        <v>0.80300000000000005</v>
      </c>
      <c r="G289" s="272">
        <v>3</v>
      </c>
      <c r="H289" s="272">
        <v>3135</v>
      </c>
      <c r="I289" s="272">
        <v>14.771000000000001</v>
      </c>
      <c r="L289" s="272">
        <v>12.199261699999999</v>
      </c>
      <c r="M289" s="272">
        <v>72.876999999999995</v>
      </c>
      <c r="N289" s="272">
        <v>72.311999999999998</v>
      </c>
      <c r="O289" s="272" t="s">
        <v>753</v>
      </c>
      <c r="P289" s="272" t="s">
        <v>768</v>
      </c>
      <c r="Q289" s="272" t="s">
        <v>797</v>
      </c>
      <c r="W289" s="272">
        <v>0.371865</v>
      </c>
      <c r="Y289" s="272">
        <v>0.73959419999999998</v>
      </c>
    </row>
    <row r="290" spans="1:25" x14ac:dyDescent="0.2">
      <c r="A290" s="272" t="s">
        <v>263</v>
      </c>
      <c r="B290" s="272">
        <v>58</v>
      </c>
      <c r="C290" s="272" t="s">
        <v>264</v>
      </c>
      <c r="D290" s="272" t="s">
        <v>265</v>
      </c>
      <c r="F290" s="272">
        <v>0.80300000000000005</v>
      </c>
      <c r="G290" s="272">
        <v>4</v>
      </c>
      <c r="J290" s="272">
        <v>2046</v>
      </c>
      <c r="K290" s="272">
        <v>-14.504</v>
      </c>
      <c r="L290" s="272">
        <v>44.508572399999998</v>
      </c>
      <c r="M290" s="272">
        <v>52.277999999999999</v>
      </c>
      <c r="R290" s="272">
        <v>51.46</v>
      </c>
      <c r="S290" s="272" t="s">
        <v>798</v>
      </c>
      <c r="T290" s="272" t="s">
        <v>698</v>
      </c>
      <c r="U290" s="272" t="s">
        <v>655</v>
      </c>
      <c r="V290" s="272">
        <v>1.0897969999999999</v>
      </c>
      <c r="X290" s="272">
        <v>1.1615096</v>
      </c>
    </row>
    <row r="291" spans="1:25" x14ac:dyDescent="0.2">
      <c r="A291" s="272" t="s">
        <v>263</v>
      </c>
      <c r="B291" s="272">
        <v>58</v>
      </c>
      <c r="C291" s="272" t="s">
        <v>264</v>
      </c>
      <c r="D291" s="272" t="s">
        <v>265</v>
      </c>
      <c r="F291" s="272">
        <v>0.80300000000000005</v>
      </c>
      <c r="G291" s="272">
        <v>5</v>
      </c>
      <c r="J291" s="272">
        <v>3234</v>
      </c>
      <c r="K291" s="272">
        <v>0</v>
      </c>
      <c r="L291" s="272">
        <v>54.4726511</v>
      </c>
      <c r="M291" s="272">
        <v>63.981000000000002</v>
      </c>
      <c r="R291" s="272">
        <v>62.975000000000001</v>
      </c>
      <c r="S291" s="272" t="s">
        <v>526</v>
      </c>
      <c r="T291" s="272" t="s">
        <v>527</v>
      </c>
      <c r="U291" s="272" t="s">
        <v>528</v>
      </c>
      <c r="V291" s="272">
        <v>1.1056589999999999</v>
      </c>
      <c r="X291" s="272">
        <v>1.1768497</v>
      </c>
    </row>
    <row r="292" spans="1:25" x14ac:dyDescent="0.2">
      <c r="A292" s="272" t="s">
        <v>266</v>
      </c>
      <c r="B292" s="272">
        <v>59</v>
      </c>
      <c r="C292" s="272" t="s">
        <v>267</v>
      </c>
      <c r="D292" s="272" t="s">
        <v>268</v>
      </c>
      <c r="F292" s="272">
        <v>0.75</v>
      </c>
      <c r="G292" s="272">
        <v>1</v>
      </c>
      <c r="H292" s="272">
        <v>2909</v>
      </c>
      <c r="I292" s="272">
        <v>5.0000000000000001E-3</v>
      </c>
      <c r="L292" s="272">
        <v>10.2898163</v>
      </c>
      <c r="M292" s="272">
        <v>57.412999999999997</v>
      </c>
      <c r="N292" s="272">
        <v>56.976999999999997</v>
      </c>
      <c r="O292" s="272" t="s">
        <v>753</v>
      </c>
      <c r="P292" s="272" t="s">
        <v>750</v>
      </c>
      <c r="Q292" s="272" t="s">
        <v>799</v>
      </c>
      <c r="W292" s="272">
        <v>0.36647400000000002</v>
      </c>
      <c r="Y292" s="272">
        <v>0.72882729999999996</v>
      </c>
    </row>
    <row r="293" spans="1:25" x14ac:dyDescent="0.2">
      <c r="A293" s="272" t="s">
        <v>266</v>
      </c>
      <c r="B293" s="272">
        <v>59</v>
      </c>
      <c r="C293" s="272" t="s">
        <v>267</v>
      </c>
      <c r="D293" s="272" t="s">
        <v>268</v>
      </c>
      <c r="F293" s="272">
        <v>0.75</v>
      </c>
      <c r="G293" s="272">
        <v>2</v>
      </c>
      <c r="H293" s="272">
        <v>2913</v>
      </c>
      <c r="I293" s="272">
        <v>0</v>
      </c>
      <c r="L293" s="272">
        <v>10.290244</v>
      </c>
      <c r="M293" s="272">
        <v>57.415999999999997</v>
      </c>
      <c r="N293" s="272">
        <v>56.978999999999999</v>
      </c>
      <c r="O293" s="272" t="s">
        <v>767</v>
      </c>
      <c r="P293" s="272" t="s">
        <v>768</v>
      </c>
      <c r="Q293" s="272" t="s">
        <v>800</v>
      </c>
      <c r="W293" s="272">
        <v>0.36647200000000002</v>
      </c>
      <c r="Y293" s="272">
        <v>0.72882329999999995</v>
      </c>
    </row>
    <row r="294" spans="1:25" x14ac:dyDescent="0.2">
      <c r="A294" s="272" t="s">
        <v>266</v>
      </c>
      <c r="B294" s="272">
        <v>59</v>
      </c>
      <c r="C294" s="272" t="s">
        <v>267</v>
      </c>
      <c r="D294" s="272" t="s">
        <v>268</v>
      </c>
      <c r="F294" s="272">
        <v>0.75</v>
      </c>
      <c r="G294" s="272">
        <v>3</v>
      </c>
      <c r="H294" s="272">
        <v>2831</v>
      </c>
      <c r="I294" s="272">
        <v>14.222</v>
      </c>
      <c r="L294" s="272">
        <v>11.788751</v>
      </c>
      <c r="M294" s="272">
        <v>65.777000000000001</v>
      </c>
      <c r="N294" s="272">
        <v>65.266999999999996</v>
      </c>
      <c r="O294" s="272" t="s">
        <v>753</v>
      </c>
      <c r="P294" s="272" t="s">
        <v>768</v>
      </c>
      <c r="Q294" s="272" t="s">
        <v>780</v>
      </c>
      <c r="W294" s="272">
        <v>0.37166500000000002</v>
      </c>
      <c r="Y294" s="272">
        <v>0.73918890000000004</v>
      </c>
    </row>
    <row r="295" spans="1:25" x14ac:dyDescent="0.2">
      <c r="A295" s="272" t="s">
        <v>266</v>
      </c>
      <c r="B295" s="272">
        <v>59</v>
      </c>
      <c r="C295" s="272" t="s">
        <v>267</v>
      </c>
      <c r="D295" s="272" t="s">
        <v>268</v>
      </c>
      <c r="F295" s="272">
        <v>0.75</v>
      </c>
      <c r="G295" s="272">
        <v>4</v>
      </c>
      <c r="J295" s="272">
        <v>1906</v>
      </c>
      <c r="K295" s="272">
        <v>-14.52</v>
      </c>
      <c r="L295" s="272">
        <v>44.1169856</v>
      </c>
      <c r="M295" s="272">
        <v>48.398000000000003</v>
      </c>
      <c r="R295" s="272">
        <v>47.640999999999998</v>
      </c>
      <c r="S295" s="272" t="s">
        <v>751</v>
      </c>
      <c r="T295" s="272" t="s">
        <v>698</v>
      </c>
      <c r="U295" s="272" t="s">
        <v>655</v>
      </c>
      <c r="V295" s="272">
        <v>1.08978</v>
      </c>
      <c r="X295" s="272">
        <v>1.1614494</v>
      </c>
    </row>
    <row r="296" spans="1:25" x14ac:dyDescent="0.2">
      <c r="A296" s="272" t="s">
        <v>266</v>
      </c>
      <c r="B296" s="272">
        <v>59</v>
      </c>
      <c r="C296" s="272" t="s">
        <v>267</v>
      </c>
      <c r="D296" s="272" t="s">
        <v>268</v>
      </c>
      <c r="F296" s="272">
        <v>0.75</v>
      </c>
      <c r="G296" s="272">
        <v>5</v>
      </c>
      <c r="J296" s="272">
        <v>3236</v>
      </c>
      <c r="K296" s="272">
        <v>0</v>
      </c>
      <c r="L296" s="272">
        <v>58.351678999999997</v>
      </c>
      <c r="M296" s="272">
        <v>64.013999999999996</v>
      </c>
      <c r="R296" s="272">
        <v>63.006999999999998</v>
      </c>
      <c r="S296" s="272" t="s">
        <v>526</v>
      </c>
      <c r="T296" s="272" t="s">
        <v>510</v>
      </c>
      <c r="U296" s="272" t="s">
        <v>528</v>
      </c>
      <c r="V296" s="272">
        <v>1.1056589999999999</v>
      </c>
      <c r="X296" s="272">
        <v>1.1768183999999999</v>
      </c>
    </row>
    <row r="297" spans="1:25" x14ac:dyDescent="0.2">
      <c r="A297" s="272" t="s">
        <v>269</v>
      </c>
      <c r="B297" s="272">
        <v>60</v>
      </c>
      <c r="C297" s="272" t="s">
        <v>270</v>
      </c>
      <c r="D297" s="272" t="s">
        <v>271</v>
      </c>
      <c r="F297" s="272">
        <v>0.84199999999999997</v>
      </c>
      <c r="G297" s="272">
        <v>1</v>
      </c>
      <c r="H297" s="272">
        <v>2911</v>
      </c>
      <c r="I297" s="272">
        <v>2.8000000000000001E-2</v>
      </c>
      <c r="L297" s="272">
        <v>9.1755990999999995</v>
      </c>
      <c r="M297" s="272">
        <v>57.475999999999999</v>
      </c>
      <c r="N297" s="272">
        <v>57.039000000000001</v>
      </c>
      <c r="O297" s="272" t="s">
        <v>753</v>
      </c>
      <c r="P297" s="272" t="s">
        <v>750</v>
      </c>
      <c r="Q297" s="272" t="s">
        <v>801</v>
      </c>
      <c r="W297" s="272">
        <v>0.36648199999999997</v>
      </c>
      <c r="Y297" s="272">
        <v>0.72886669999999998</v>
      </c>
    </row>
    <row r="298" spans="1:25" x14ac:dyDescent="0.2">
      <c r="A298" s="272" t="s">
        <v>269</v>
      </c>
      <c r="B298" s="272">
        <v>60</v>
      </c>
      <c r="C298" s="272" t="s">
        <v>270</v>
      </c>
      <c r="D298" s="272" t="s">
        <v>271</v>
      </c>
      <c r="F298" s="272">
        <v>0.84199999999999997</v>
      </c>
      <c r="G298" s="272">
        <v>2</v>
      </c>
      <c r="H298" s="272">
        <v>2909</v>
      </c>
      <c r="I298" s="272">
        <v>0</v>
      </c>
      <c r="L298" s="272">
        <v>9.1596489000000005</v>
      </c>
      <c r="M298" s="272">
        <v>57.377000000000002</v>
      </c>
      <c r="N298" s="272">
        <v>56.94</v>
      </c>
      <c r="O298" s="272" t="s">
        <v>767</v>
      </c>
      <c r="P298" s="272" t="s">
        <v>768</v>
      </c>
      <c r="Q298" s="272" t="s">
        <v>802</v>
      </c>
      <c r="W298" s="272">
        <v>0.36647200000000002</v>
      </c>
      <c r="Y298" s="272">
        <v>0.72884629999999995</v>
      </c>
    </row>
    <row r="299" spans="1:25" x14ac:dyDescent="0.2">
      <c r="A299" s="272" t="s">
        <v>269</v>
      </c>
      <c r="B299" s="272">
        <v>60</v>
      </c>
      <c r="C299" s="272" t="s">
        <v>270</v>
      </c>
      <c r="D299" s="272" t="s">
        <v>271</v>
      </c>
      <c r="F299" s="272">
        <v>0.84199999999999997</v>
      </c>
      <c r="G299" s="272">
        <v>3</v>
      </c>
      <c r="H299" s="272">
        <v>3367</v>
      </c>
      <c r="I299" s="272">
        <v>14.907999999999999</v>
      </c>
      <c r="L299" s="272">
        <v>12.4503056</v>
      </c>
      <c r="M299" s="272">
        <v>77.989000000000004</v>
      </c>
      <c r="N299" s="272">
        <v>77.384</v>
      </c>
      <c r="O299" s="272" t="s">
        <v>753</v>
      </c>
      <c r="P299" s="272" t="s">
        <v>768</v>
      </c>
      <c r="Q299" s="272" t="s">
        <v>739</v>
      </c>
      <c r="W299" s="272">
        <v>0.371915</v>
      </c>
      <c r="Y299" s="272">
        <v>0.73971220000000004</v>
      </c>
    </row>
    <row r="300" spans="1:25" x14ac:dyDescent="0.2">
      <c r="A300" s="272" t="s">
        <v>269</v>
      </c>
      <c r="B300" s="272">
        <v>60</v>
      </c>
      <c r="C300" s="272" t="s">
        <v>270</v>
      </c>
      <c r="D300" s="272" t="s">
        <v>271</v>
      </c>
      <c r="F300" s="272">
        <v>0.84199999999999997</v>
      </c>
      <c r="G300" s="272">
        <v>4</v>
      </c>
      <c r="J300" s="272">
        <v>2166</v>
      </c>
      <c r="K300" s="272">
        <v>-14.093999999999999</v>
      </c>
      <c r="L300" s="272">
        <v>44.8209053</v>
      </c>
      <c r="M300" s="272">
        <v>55.201999999999998</v>
      </c>
      <c r="R300" s="272">
        <v>54.338000000000001</v>
      </c>
      <c r="S300" s="272" t="s">
        <v>751</v>
      </c>
      <c r="T300" s="272" t="s">
        <v>698</v>
      </c>
      <c r="U300" s="272" t="s">
        <v>655</v>
      </c>
      <c r="V300" s="272">
        <v>1.0902449999999999</v>
      </c>
      <c r="X300" s="272">
        <v>1.1619187</v>
      </c>
    </row>
    <row r="301" spans="1:25" x14ac:dyDescent="0.2">
      <c r="A301" s="272" t="s">
        <v>269</v>
      </c>
      <c r="B301" s="272">
        <v>60</v>
      </c>
      <c r="C301" s="272" t="s">
        <v>270</v>
      </c>
      <c r="D301" s="272" t="s">
        <v>271</v>
      </c>
      <c r="F301" s="272">
        <v>0.84199999999999997</v>
      </c>
      <c r="G301" s="272">
        <v>5</v>
      </c>
      <c r="J301" s="272">
        <v>3236</v>
      </c>
      <c r="K301" s="272">
        <v>0</v>
      </c>
      <c r="L301" s="272">
        <v>51.950634700000002</v>
      </c>
      <c r="M301" s="272">
        <v>63.982999999999997</v>
      </c>
      <c r="R301" s="272">
        <v>62.975999999999999</v>
      </c>
      <c r="S301" s="272" t="s">
        <v>709</v>
      </c>
      <c r="T301" s="272" t="s">
        <v>660</v>
      </c>
      <c r="U301" s="272" t="s">
        <v>710</v>
      </c>
      <c r="V301" s="272">
        <v>1.1056589999999999</v>
      </c>
      <c r="X301" s="272">
        <v>1.1768269</v>
      </c>
    </row>
    <row r="302" spans="1:25" x14ac:dyDescent="0.2">
      <c r="A302" s="272" t="s">
        <v>272</v>
      </c>
      <c r="B302" s="272">
        <v>61</v>
      </c>
      <c r="C302" s="272" t="s">
        <v>273</v>
      </c>
      <c r="D302" s="272" t="s">
        <v>274</v>
      </c>
      <c r="F302" s="272">
        <v>0.80500000000000005</v>
      </c>
      <c r="G302" s="272">
        <v>1</v>
      </c>
      <c r="H302" s="272">
        <v>2912</v>
      </c>
      <c r="I302" s="272">
        <v>-1E-3</v>
      </c>
      <c r="L302" s="272">
        <v>9.5952295999999997</v>
      </c>
      <c r="M302" s="272">
        <v>57.463999999999999</v>
      </c>
      <c r="N302" s="272">
        <v>57.027000000000001</v>
      </c>
      <c r="O302" s="272" t="s">
        <v>753</v>
      </c>
      <c r="P302" s="272" t="s">
        <v>750</v>
      </c>
      <c r="Q302" s="272" t="s">
        <v>803</v>
      </c>
      <c r="W302" s="272">
        <v>0.36647200000000002</v>
      </c>
      <c r="Y302" s="272">
        <v>0.7288519</v>
      </c>
    </row>
    <row r="303" spans="1:25" x14ac:dyDescent="0.2">
      <c r="A303" s="272" t="s">
        <v>272</v>
      </c>
      <c r="B303" s="272">
        <v>61</v>
      </c>
      <c r="C303" s="272" t="s">
        <v>273</v>
      </c>
      <c r="D303" s="272" t="s">
        <v>274</v>
      </c>
      <c r="F303" s="272">
        <v>0.80500000000000005</v>
      </c>
      <c r="G303" s="272">
        <v>2</v>
      </c>
      <c r="H303" s="272">
        <v>2911</v>
      </c>
      <c r="I303" s="272">
        <v>0</v>
      </c>
      <c r="L303" s="272">
        <v>9.5803733999999992</v>
      </c>
      <c r="M303" s="272">
        <v>57.375</v>
      </c>
      <c r="N303" s="272">
        <v>56.939</v>
      </c>
      <c r="O303" s="272" t="s">
        <v>767</v>
      </c>
      <c r="P303" s="272" t="s">
        <v>768</v>
      </c>
      <c r="Q303" s="272" t="s">
        <v>804</v>
      </c>
      <c r="W303" s="272">
        <v>0.36647200000000002</v>
      </c>
      <c r="Y303" s="272">
        <v>0.72885259999999996</v>
      </c>
    </row>
    <row r="304" spans="1:25" x14ac:dyDescent="0.2">
      <c r="A304" s="272" t="s">
        <v>272</v>
      </c>
      <c r="B304" s="272">
        <v>61</v>
      </c>
      <c r="C304" s="272" t="s">
        <v>273</v>
      </c>
      <c r="D304" s="272" t="s">
        <v>274</v>
      </c>
      <c r="F304" s="272">
        <v>0.80500000000000005</v>
      </c>
      <c r="G304" s="272">
        <v>3</v>
      </c>
      <c r="H304" s="272">
        <v>3088</v>
      </c>
      <c r="I304" s="272">
        <v>14.484999999999999</v>
      </c>
      <c r="L304" s="272">
        <v>12.088236999999999</v>
      </c>
      <c r="M304" s="272">
        <v>72.394000000000005</v>
      </c>
      <c r="N304" s="272">
        <v>71.831999999999994</v>
      </c>
      <c r="O304" s="272" t="s">
        <v>753</v>
      </c>
      <c r="P304" s="272" t="s">
        <v>750</v>
      </c>
      <c r="Q304" s="272" t="s">
        <v>805</v>
      </c>
      <c r="W304" s="272">
        <v>0.37176100000000001</v>
      </c>
      <c r="Y304" s="272">
        <v>0.73941009999999996</v>
      </c>
    </row>
    <row r="305" spans="1:25" x14ac:dyDescent="0.2">
      <c r="A305" s="272" t="s">
        <v>272</v>
      </c>
      <c r="B305" s="272">
        <v>61</v>
      </c>
      <c r="C305" s="272" t="s">
        <v>273</v>
      </c>
      <c r="D305" s="272" t="s">
        <v>274</v>
      </c>
      <c r="F305" s="272">
        <v>0.80500000000000005</v>
      </c>
      <c r="G305" s="272">
        <v>4</v>
      </c>
      <c r="J305" s="272">
        <v>2048</v>
      </c>
      <c r="K305" s="272">
        <v>-14.911</v>
      </c>
      <c r="L305" s="272">
        <v>44.846715799999998</v>
      </c>
      <c r="M305" s="272">
        <v>52.805999999999997</v>
      </c>
      <c r="R305" s="272">
        <v>51.981000000000002</v>
      </c>
      <c r="S305" s="272" t="s">
        <v>751</v>
      </c>
      <c r="T305" s="272" t="s">
        <v>698</v>
      </c>
      <c r="U305" s="272" t="s">
        <v>655</v>
      </c>
      <c r="V305" s="272">
        <v>1.089351</v>
      </c>
      <c r="X305" s="272">
        <v>1.1610216</v>
      </c>
    </row>
    <row r="306" spans="1:25" x14ac:dyDescent="0.2">
      <c r="A306" s="272" t="s">
        <v>272</v>
      </c>
      <c r="B306" s="272">
        <v>61</v>
      </c>
      <c r="C306" s="272" t="s">
        <v>273</v>
      </c>
      <c r="D306" s="272" t="s">
        <v>274</v>
      </c>
      <c r="F306" s="272">
        <v>0.80500000000000005</v>
      </c>
      <c r="G306" s="272">
        <v>5</v>
      </c>
      <c r="J306" s="272">
        <v>3233</v>
      </c>
      <c r="K306" s="272">
        <v>0</v>
      </c>
      <c r="L306" s="272">
        <v>54.326677799999999</v>
      </c>
      <c r="M306" s="272">
        <v>63.969000000000001</v>
      </c>
      <c r="R306" s="272">
        <v>62.962000000000003</v>
      </c>
      <c r="S306" s="272" t="s">
        <v>709</v>
      </c>
      <c r="T306" s="272" t="s">
        <v>527</v>
      </c>
      <c r="U306" s="272" t="s">
        <v>528</v>
      </c>
      <c r="V306" s="272">
        <v>1.1056589999999999</v>
      </c>
      <c r="X306" s="272">
        <v>1.1768362999999999</v>
      </c>
    </row>
    <row r="307" spans="1:25" x14ac:dyDescent="0.2">
      <c r="A307" s="272" t="s">
        <v>275</v>
      </c>
      <c r="B307" s="272">
        <v>62</v>
      </c>
      <c r="C307" s="272" t="s">
        <v>276</v>
      </c>
      <c r="D307" s="272" t="s">
        <v>277</v>
      </c>
      <c r="F307" s="272">
        <v>0.80500000000000005</v>
      </c>
      <c r="G307" s="272">
        <v>1</v>
      </c>
      <c r="H307" s="272">
        <v>2909</v>
      </c>
      <c r="I307" s="272">
        <v>1.9E-2</v>
      </c>
      <c r="L307" s="272">
        <v>9.5828155000000006</v>
      </c>
      <c r="M307" s="272">
        <v>57.389000000000003</v>
      </c>
      <c r="N307" s="272">
        <v>56.953000000000003</v>
      </c>
      <c r="O307" s="272" t="s">
        <v>753</v>
      </c>
      <c r="P307" s="272" t="s">
        <v>750</v>
      </c>
      <c r="Q307" s="272" t="s">
        <v>806</v>
      </c>
      <c r="W307" s="272">
        <v>0.366479</v>
      </c>
      <c r="Y307" s="272">
        <v>0.72881839999999998</v>
      </c>
    </row>
    <row r="308" spans="1:25" x14ac:dyDescent="0.2">
      <c r="A308" s="272" t="s">
        <v>275</v>
      </c>
      <c r="B308" s="272">
        <v>62</v>
      </c>
      <c r="C308" s="272" t="s">
        <v>276</v>
      </c>
      <c r="D308" s="272" t="s">
        <v>277</v>
      </c>
      <c r="F308" s="272">
        <v>0.80500000000000005</v>
      </c>
      <c r="G308" s="272">
        <v>2</v>
      </c>
      <c r="H308" s="272">
        <v>2911</v>
      </c>
      <c r="I308" s="272">
        <v>0</v>
      </c>
      <c r="L308" s="272">
        <v>9.5854157000000004</v>
      </c>
      <c r="M308" s="272">
        <v>57.405000000000001</v>
      </c>
      <c r="N308" s="272">
        <v>56.969000000000001</v>
      </c>
      <c r="O308" s="272" t="s">
        <v>767</v>
      </c>
      <c r="P308" s="272" t="s">
        <v>768</v>
      </c>
      <c r="Q308" s="272" t="s">
        <v>807</v>
      </c>
      <c r="W308" s="272">
        <v>0.36647200000000002</v>
      </c>
      <c r="Y308" s="272">
        <v>0.72880429999999996</v>
      </c>
    </row>
    <row r="309" spans="1:25" x14ac:dyDescent="0.2">
      <c r="A309" s="272" t="s">
        <v>275</v>
      </c>
      <c r="B309" s="272">
        <v>62</v>
      </c>
      <c r="C309" s="272" t="s">
        <v>276</v>
      </c>
      <c r="D309" s="272" t="s">
        <v>277</v>
      </c>
      <c r="F309" s="272">
        <v>0.80500000000000005</v>
      </c>
      <c r="G309" s="272">
        <v>3</v>
      </c>
      <c r="H309" s="272">
        <v>2911</v>
      </c>
      <c r="I309" s="272">
        <v>12.685</v>
      </c>
      <c r="L309" s="272">
        <v>11.317130799999999</v>
      </c>
      <c r="M309" s="272">
        <v>67.775999999999996</v>
      </c>
      <c r="N309" s="272">
        <v>67.251000000000005</v>
      </c>
      <c r="O309" s="272" t="s">
        <v>753</v>
      </c>
      <c r="P309" s="272" t="s">
        <v>750</v>
      </c>
      <c r="Q309" s="272" t="s">
        <v>808</v>
      </c>
      <c r="W309" s="272">
        <v>0.37110300000000002</v>
      </c>
      <c r="Y309" s="272">
        <v>0.73804910000000001</v>
      </c>
    </row>
    <row r="310" spans="1:25" x14ac:dyDescent="0.2">
      <c r="A310" s="272" t="s">
        <v>275</v>
      </c>
      <c r="B310" s="272">
        <v>62</v>
      </c>
      <c r="C310" s="272" t="s">
        <v>276</v>
      </c>
      <c r="D310" s="272" t="s">
        <v>277</v>
      </c>
      <c r="F310" s="272">
        <v>0.80500000000000005</v>
      </c>
      <c r="G310" s="272">
        <v>4</v>
      </c>
      <c r="J310" s="272">
        <v>1847</v>
      </c>
      <c r="K310" s="272">
        <v>-13.803000000000001</v>
      </c>
      <c r="L310" s="272">
        <v>39.889971899999999</v>
      </c>
      <c r="M310" s="272">
        <v>46.97</v>
      </c>
      <c r="R310" s="272">
        <v>46.234999999999999</v>
      </c>
      <c r="S310" s="272" t="s">
        <v>751</v>
      </c>
      <c r="T310" s="272" t="s">
        <v>698</v>
      </c>
      <c r="U310" s="272" t="s">
        <v>655</v>
      </c>
      <c r="V310" s="272">
        <v>1.0905629999999999</v>
      </c>
      <c r="X310" s="272">
        <v>1.162231</v>
      </c>
    </row>
    <row r="311" spans="1:25" x14ac:dyDescent="0.2">
      <c r="A311" s="272" t="s">
        <v>275</v>
      </c>
      <c r="B311" s="272">
        <v>62</v>
      </c>
      <c r="C311" s="272" t="s">
        <v>276</v>
      </c>
      <c r="D311" s="272" t="s">
        <v>277</v>
      </c>
      <c r="F311" s="272">
        <v>0.80500000000000005</v>
      </c>
      <c r="G311" s="272">
        <v>5</v>
      </c>
      <c r="J311" s="272">
        <v>3228</v>
      </c>
      <c r="K311" s="272">
        <v>0</v>
      </c>
      <c r="L311" s="272">
        <v>54.260707199999999</v>
      </c>
      <c r="M311" s="272">
        <v>63.890999999999998</v>
      </c>
      <c r="R311" s="272">
        <v>62.886000000000003</v>
      </c>
      <c r="S311" s="272" t="s">
        <v>526</v>
      </c>
      <c r="T311" s="272" t="s">
        <v>510</v>
      </c>
      <c r="U311" s="272" t="s">
        <v>528</v>
      </c>
      <c r="V311" s="272">
        <v>1.1056589999999999</v>
      </c>
      <c r="X311" s="272">
        <v>1.1768285999999999</v>
      </c>
    </row>
    <row r="312" spans="1:25" x14ac:dyDescent="0.2">
      <c r="A312" s="272" t="s">
        <v>278</v>
      </c>
      <c r="B312" s="272">
        <v>63</v>
      </c>
      <c r="C312" s="272" t="s">
        <v>279</v>
      </c>
      <c r="D312" s="272" t="s">
        <v>280</v>
      </c>
      <c r="F312" s="272">
        <v>0.84499999999999997</v>
      </c>
      <c r="G312" s="272">
        <v>1</v>
      </c>
      <c r="H312" s="272">
        <v>2904</v>
      </c>
      <c r="I312" s="272">
        <v>2.5000000000000001E-2</v>
      </c>
      <c r="L312" s="272">
        <v>9.0982018999999994</v>
      </c>
      <c r="M312" s="272">
        <v>57.195</v>
      </c>
      <c r="N312" s="272">
        <v>56.76</v>
      </c>
      <c r="O312" s="272" t="s">
        <v>767</v>
      </c>
      <c r="P312" s="272" t="s">
        <v>750</v>
      </c>
      <c r="Q312" s="272" t="s">
        <v>809</v>
      </c>
      <c r="W312" s="272">
        <v>0.366481</v>
      </c>
      <c r="Y312" s="272">
        <v>0.72884910000000003</v>
      </c>
    </row>
    <row r="313" spans="1:25" x14ac:dyDescent="0.2">
      <c r="A313" s="272" t="s">
        <v>278</v>
      </c>
      <c r="B313" s="272">
        <v>63</v>
      </c>
      <c r="C313" s="272" t="s">
        <v>279</v>
      </c>
      <c r="D313" s="272" t="s">
        <v>280</v>
      </c>
      <c r="F313" s="272">
        <v>0.84499999999999997</v>
      </c>
      <c r="G313" s="272">
        <v>2</v>
      </c>
      <c r="H313" s="272">
        <v>2907</v>
      </c>
      <c r="I313" s="272">
        <v>0</v>
      </c>
      <c r="L313" s="272">
        <v>9.1149622000000008</v>
      </c>
      <c r="M313" s="272">
        <v>57.3</v>
      </c>
      <c r="N313" s="272">
        <v>56.863999999999997</v>
      </c>
      <c r="O313" s="272" t="s">
        <v>767</v>
      </c>
      <c r="P313" s="272" t="s">
        <v>768</v>
      </c>
      <c r="Q313" s="272" t="s">
        <v>807</v>
      </c>
      <c r="W313" s="272">
        <v>0.36647200000000002</v>
      </c>
      <c r="Y313" s="272">
        <v>0.72883089999999995</v>
      </c>
    </row>
    <row r="314" spans="1:25" x14ac:dyDescent="0.2">
      <c r="A314" s="272" t="s">
        <v>278</v>
      </c>
      <c r="B314" s="272">
        <v>63</v>
      </c>
      <c r="C314" s="272" t="s">
        <v>279</v>
      </c>
      <c r="D314" s="272" t="s">
        <v>280</v>
      </c>
      <c r="F314" s="272">
        <v>0.84499999999999997</v>
      </c>
      <c r="G314" s="272">
        <v>3</v>
      </c>
      <c r="H314" s="272">
        <v>2793</v>
      </c>
      <c r="I314" s="272">
        <v>13.157</v>
      </c>
      <c r="L314" s="272">
        <v>10.318062299999999</v>
      </c>
      <c r="M314" s="272">
        <v>64.863</v>
      </c>
      <c r="N314" s="272">
        <v>64.361000000000004</v>
      </c>
      <c r="O314" s="272" t="s">
        <v>753</v>
      </c>
      <c r="P314" s="272" t="s">
        <v>768</v>
      </c>
      <c r="Q314" s="272" t="s">
        <v>808</v>
      </c>
      <c r="W314" s="272">
        <v>0.37127599999999999</v>
      </c>
      <c r="Y314" s="272">
        <v>0.73842030000000003</v>
      </c>
    </row>
    <row r="315" spans="1:25" x14ac:dyDescent="0.2">
      <c r="A315" s="272" t="s">
        <v>278</v>
      </c>
      <c r="B315" s="272">
        <v>63</v>
      </c>
      <c r="C315" s="272" t="s">
        <v>279</v>
      </c>
      <c r="D315" s="272" t="s">
        <v>280</v>
      </c>
      <c r="F315" s="272">
        <v>0.84499999999999997</v>
      </c>
      <c r="G315" s="272">
        <v>4</v>
      </c>
      <c r="J315" s="272">
        <v>2248</v>
      </c>
      <c r="K315" s="272">
        <v>-16.091999999999999</v>
      </c>
      <c r="L315" s="272">
        <v>46.519914499999999</v>
      </c>
      <c r="M315" s="272">
        <v>57.497999999999998</v>
      </c>
      <c r="R315" s="272">
        <v>56.6</v>
      </c>
      <c r="S315" s="272" t="s">
        <v>751</v>
      </c>
      <c r="T315" s="272" t="s">
        <v>698</v>
      </c>
      <c r="U315" s="272" t="s">
        <v>655</v>
      </c>
      <c r="V315" s="272">
        <v>1.08806</v>
      </c>
      <c r="X315" s="272">
        <v>1.1597025000000001</v>
      </c>
    </row>
    <row r="316" spans="1:25" x14ac:dyDescent="0.2">
      <c r="A316" s="272" t="s">
        <v>278</v>
      </c>
      <c r="B316" s="272">
        <v>63</v>
      </c>
      <c r="C316" s="272" t="s">
        <v>279</v>
      </c>
      <c r="D316" s="272" t="s">
        <v>280</v>
      </c>
      <c r="F316" s="272">
        <v>0.84499999999999997</v>
      </c>
      <c r="G316" s="272">
        <v>5</v>
      </c>
      <c r="J316" s="272">
        <v>3231</v>
      </c>
      <c r="K316" s="272">
        <v>0</v>
      </c>
      <c r="L316" s="272">
        <v>51.684830900000001</v>
      </c>
      <c r="M316" s="272">
        <v>63.881999999999998</v>
      </c>
      <c r="R316" s="272">
        <v>62.877000000000002</v>
      </c>
      <c r="S316" s="272" t="s">
        <v>709</v>
      </c>
      <c r="T316" s="272" t="s">
        <v>660</v>
      </c>
      <c r="U316" s="272" t="s">
        <v>705</v>
      </c>
      <c r="V316" s="272">
        <v>1.1056589999999999</v>
      </c>
      <c r="X316" s="272">
        <v>1.1768139</v>
      </c>
    </row>
    <row r="317" spans="1:25" x14ac:dyDescent="0.2">
      <c r="A317" s="272" t="s">
        <v>382</v>
      </c>
      <c r="B317" s="272">
        <v>64</v>
      </c>
      <c r="C317" s="272" t="s">
        <v>383</v>
      </c>
      <c r="D317" s="272" t="s">
        <v>375</v>
      </c>
      <c r="F317" s="272">
        <v>0.7298</v>
      </c>
      <c r="G317" s="272">
        <v>1</v>
      </c>
      <c r="H317" s="272">
        <v>2910</v>
      </c>
      <c r="I317" s="272">
        <v>5.7000000000000002E-2</v>
      </c>
      <c r="L317" s="272">
        <v>10.575904100000001</v>
      </c>
      <c r="M317" s="272">
        <v>57.42</v>
      </c>
      <c r="N317" s="272">
        <v>56.982999999999997</v>
      </c>
      <c r="O317" s="272" t="s">
        <v>753</v>
      </c>
      <c r="P317" s="272" t="s">
        <v>750</v>
      </c>
      <c r="Q317" s="272" t="s">
        <v>787</v>
      </c>
      <c r="W317" s="272">
        <v>0.36649300000000001</v>
      </c>
      <c r="Y317" s="272">
        <v>0.72887400000000002</v>
      </c>
    </row>
    <row r="318" spans="1:25" x14ac:dyDescent="0.2">
      <c r="A318" s="272" t="s">
        <v>382</v>
      </c>
      <c r="B318" s="272">
        <v>64</v>
      </c>
      <c r="C318" s="272" t="s">
        <v>383</v>
      </c>
      <c r="D318" s="272" t="s">
        <v>375</v>
      </c>
      <c r="F318" s="272">
        <v>0.7298</v>
      </c>
      <c r="G318" s="272">
        <v>2</v>
      </c>
      <c r="H318" s="272">
        <v>2908</v>
      </c>
      <c r="I318" s="272">
        <v>0</v>
      </c>
      <c r="L318" s="272">
        <v>10.559544199999999</v>
      </c>
      <c r="M318" s="272">
        <v>57.331000000000003</v>
      </c>
      <c r="N318" s="272">
        <v>56.895000000000003</v>
      </c>
      <c r="O318" s="272" t="s">
        <v>767</v>
      </c>
      <c r="P318" s="272" t="s">
        <v>768</v>
      </c>
      <c r="Q318" s="272" t="s">
        <v>810</v>
      </c>
      <c r="W318" s="272">
        <v>0.36647200000000002</v>
      </c>
      <c r="Y318" s="272">
        <v>0.72883240000000005</v>
      </c>
    </row>
    <row r="319" spans="1:25" x14ac:dyDescent="0.2">
      <c r="A319" s="272" t="s">
        <v>382</v>
      </c>
      <c r="B319" s="272">
        <v>64</v>
      </c>
      <c r="C319" s="272" t="s">
        <v>383</v>
      </c>
      <c r="D319" s="272" t="s">
        <v>375</v>
      </c>
      <c r="F319" s="272">
        <v>0.7298</v>
      </c>
      <c r="G319" s="272">
        <v>3</v>
      </c>
      <c r="H319" s="272">
        <v>2126</v>
      </c>
      <c r="I319" s="272">
        <v>-4.1130000000000004</v>
      </c>
      <c r="L319" s="272">
        <v>9.1327555999999994</v>
      </c>
      <c r="M319" s="272">
        <v>49.585000000000001</v>
      </c>
      <c r="N319" s="272">
        <v>49.207999999999998</v>
      </c>
      <c r="O319" s="272" t="s">
        <v>753</v>
      </c>
      <c r="P319" s="272" t="s">
        <v>768</v>
      </c>
      <c r="Q319" s="272" t="s">
        <v>811</v>
      </c>
      <c r="W319" s="272">
        <v>0.36497000000000002</v>
      </c>
      <c r="Y319" s="272">
        <v>0.72583470000000005</v>
      </c>
    </row>
    <row r="320" spans="1:25" x14ac:dyDescent="0.2">
      <c r="A320" s="272" t="s">
        <v>382</v>
      </c>
      <c r="B320" s="272">
        <v>64</v>
      </c>
      <c r="C320" s="272" t="s">
        <v>383</v>
      </c>
      <c r="D320" s="272" t="s">
        <v>375</v>
      </c>
      <c r="F320" s="272">
        <v>0.7298</v>
      </c>
      <c r="G320" s="272">
        <v>4</v>
      </c>
      <c r="J320" s="272">
        <v>1649</v>
      </c>
      <c r="K320" s="272">
        <v>-14.295</v>
      </c>
      <c r="L320" s="272">
        <v>39.013360499999997</v>
      </c>
      <c r="M320" s="272">
        <v>41.646000000000001</v>
      </c>
      <c r="R320" s="272">
        <v>40.994999999999997</v>
      </c>
      <c r="S320" s="272" t="s">
        <v>751</v>
      </c>
      <c r="T320" s="272" t="s">
        <v>698</v>
      </c>
      <c r="U320" s="272" t="s">
        <v>655</v>
      </c>
      <c r="V320" s="272">
        <v>1.090025</v>
      </c>
      <c r="X320" s="272">
        <v>1.1617309</v>
      </c>
    </row>
    <row r="321" spans="1:25" x14ac:dyDescent="0.2">
      <c r="A321" s="272" t="s">
        <v>382</v>
      </c>
      <c r="B321" s="272">
        <v>64</v>
      </c>
      <c r="C321" s="272" t="s">
        <v>383</v>
      </c>
      <c r="D321" s="272" t="s">
        <v>375</v>
      </c>
      <c r="F321" s="272">
        <v>0.7298</v>
      </c>
      <c r="G321" s="272">
        <v>5</v>
      </c>
      <c r="J321" s="272">
        <v>3224</v>
      </c>
      <c r="K321" s="272">
        <v>0</v>
      </c>
      <c r="L321" s="272">
        <v>59.807519900000003</v>
      </c>
      <c r="M321" s="272">
        <v>63.844000000000001</v>
      </c>
      <c r="R321" s="272">
        <v>62.838999999999999</v>
      </c>
      <c r="S321" s="272" t="s">
        <v>581</v>
      </c>
      <c r="T321" s="272" t="s">
        <v>616</v>
      </c>
      <c r="U321" s="272" t="s">
        <v>692</v>
      </c>
      <c r="V321" s="272">
        <v>1.1056589999999999</v>
      </c>
      <c r="X321" s="272">
        <v>1.1768761999999999</v>
      </c>
    </row>
    <row r="322" spans="1:25" x14ac:dyDescent="0.2">
      <c r="A322" s="272" t="s">
        <v>384</v>
      </c>
      <c r="B322" s="272">
        <v>65</v>
      </c>
      <c r="C322" s="272" t="s">
        <v>385</v>
      </c>
      <c r="D322" s="272" t="s">
        <v>375</v>
      </c>
      <c r="F322" s="272">
        <v>0.7903</v>
      </c>
      <c r="G322" s="272">
        <v>1</v>
      </c>
      <c r="H322" s="272">
        <v>2902</v>
      </c>
      <c r="I322" s="272">
        <v>-1.4E-2</v>
      </c>
      <c r="L322" s="272">
        <v>9.7352696999999999</v>
      </c>
      <c r="M322" s="272">
        <v>57.238</v>
      </c>
      <c r="N322" s="272">
        <v>56.802999999999997</v>
      </c>
      <c r="O322" s="272" t="s">
        <v>767</v>
      </c>
      <c r="P322" s="272" t="s">
        <v>750</v>
      </c>
      <c r="Q322" s="272" t="s">
        <v>812</v>
      </c>
      <c r="W322" s="272">
        <v>0.36646699999999999</v>
      </c>
      <c r="Y322" s="272">
        <v>0.728827</v>
      </c>
    </row>
    <row r="323" spans="1:25" x14ac:dyDescent="0.2">
      <c r="A323" s="272" t="s">
        <v>384</v>
      </c>
      <c r="B323" s="272">
        <v>65</v>
      </c>
      <c r="C323" s="272" t="s">
        <v>385</v>
      </c>
      <c r="D323" s="272" t="s">
        <v>375</v>
      </c>
      <c r="F323" s="272">
        <v>0.7903</v>
      </c>
      <c r="G323" s="272">
        <v>2</v>
      </c>
      <c r="H323" s="272">
        <v>2902</v>
      </c>
      <c r="I323" s="272">
        <v>0</v>
      </c>
      <c r="L323" s="272">
        <v>9.7337474999999998</v>
      </c>
      <c r="M323" s="272">
        <v>57.228999999999999</v>
      </c>
      <c r="N323" s="272">
        <v>56.793999999999997</v>
      </c>
      <c r="O323" s="272" t="s">
        <v>767</v>
      </c>
      <c r="P323" s="272" t="s">
        <v>768</v>
      </c>
      <c r="Q323" s="272" t="s">
        <v>813</v>
      </c>
      <c r="W323" s="272">
        <v>0.36647200000000002</v>
      </c>
      <c r="Y323" s="272">
        <v>0.72883699999999996</v>
      </c>
    </row>
    <row r="324" spans="1:25" x14ac:dyDescent="0.2">
      <c r="A324" s="272" t="s">
        <v>384</v>
      </c>
      <c r="B324" s="272">
        <v>65</v>
      </c>
      <c r="C324" s="272" t="s">
        <v>385</v>
      </c>
      <c r="D324" s="272" t="s">
        <v>375</v>
      </c>
      <c r="F324" s="272">
        <v>0.7903</v>
      </c>
      <c r="G324" s="272">
        <v>3</v>
      </c>
      <c r="H324" s="272">
        <v>2316</v>
      </c>
      <c r="I324" s="272">
        <v>-4.1900000000000004</v>
      </c>
      <c r="L324" s="272">
        <v>9.1316389000000004</v>
      </c>
      <c r="M324" s="272">
        <v>53.689</v>
      </c>
      <c r="N324" s="272">
        <v>53.28</v>
      </c>
      <c r="O324" s="272" t="s">
        <v>753</v>
      </c>
      <c r="P324" s="272" t="s">
        <v>768</v>
      </c>
      <c r="Q324" s="272" t="s">
        <v>814</v>
      </c>
      <c r="W324" s="272">
        <v>0.36494199999999999</v>
      </c>
      <c r="Y324" s="272">
        <v>0.72578350000000003</v>
      </c>
    </row>
    <row r="325" spans="1:25" x14ac:dyDescent="0.2">
      <c r="A325" s="272" t="s">
        <v>384</v>
      </c>
      <c r="B325" s="272">
        <v>65</v>
      </c>
      <c r="C325" s="272" t="s">
        <v>385</v>
      </c>
      <c r="D325" s="272" t="s">
        <v>375</v>
      </c>
      <c r="F325" s="272">
        <v>0.7903</v>
      </c>
      <c r="G325" s="272">
        <v>4</v>
      </c>
      <c r="J325" s="272">
        <v>1789</v>
      </c>
      <c r="K325" s="272">
        <v>-14.292999999999999</v>
      </c>
      <c r="L325" s="272">
        <v>39.010852999999997</v>
      </c>
      <c r="M325" s="272">
        <v>45.095999999999997</v>
      </c>
      <c r="R325" s="272">
        <v>44.39</v>
      </c>
      <c r="S325" s="272" t="s">
        <v>798</v>
      </c>
      <c r="T325" s="272" t="s">
        <v>698</v>
      </c>
      <c r="U325" s="272" t="s">
        <v>660</v>
      </c>
      <c r="V325" s="272">
        <v>1.090028</v>
      </c>
      <c r="X325" s="272">
        <v>1.1617335</v>
      </c>
    </row>
    <row r="326" spans="1:25" x14ac:dyDescent="0.2">
      <c r="A326" s="272" t="s">
        <v>384</v>
      </c>
      <c r="B326" s="272">
        <v>65</v>
      </c>
      <c r="C326" s="272" t="s">
        <v>385</v>
      </c>
      <c r="D326" s="272" t="s">
        <v>375</v>
      </c>
      <c r="F326" s="272">
        <v>0.7903</v>
      </c>
      <c r="G326" s="272">
        <v>5</v>
      </c>
      <c r="J326" s="272">
        <v>3218</v>
      </c>
      <c r="K326" s="272">
        <v>0</v>
      </c>
      <c r="L326" s="272">
        <v>55.1556511</v>
      </c>
      <c r="M326" s="272">
        <v>63.759</v>
      </c>
      <c r="R326" s="272">
        <v>62.756</v>
      </c>
      <c r="S326" s="272" t="s">
        <v>581</v>
      </c>
      <c r="T326" s="272" t="s">
        <v>510</v>
      </c>
      <c r="U326" s="272" t="s">
        <v>747</v>
      </c>
      <c r="V326" s="272">
        <v>1.1056589999999999</v>
      </c>
      <c r="X326" s="272">
        <v>1.1768608</v>
      </c>
    </row>
    <row r="327" spans="1:25" x14ac:dyDescent="0.2">
      <c r="A327" s="272" t="s">
        <v>399</v>
      </c>
      <c r="B327" s="272">
        <v>66</v>
      </c>
      <c r="C327" s="272" t="s">
        <v>400</v>
      </c>
      <c r="D327" s="272" t="s">
        <v>392</v>
      </c>
      <c r="F327" s="272">
        <v>0.73270000000000002</v>
      </c>
      <c r="G327" s="272">
        <v>1</v>
      </c>
      <c r="H327" s="272">
        <v>2895</v>
      </c>
      <c r="I327" s="272">
        <v>-1.4E-2</v>
      </c>
      <c r="L327" s="272">
        <v>10.480642599999999</v>
      </c>
      <c r="M327" s="272">
        <v>57.128999999999998</v>
      </c>
      <c r="N327" s="272">
        <v>56.695</v>
      </c>
      <c r="O327" s="272" t="s">
        <v>767</v>
      </c>
      <c r="P327" s="272" t="s">
        <v>768</v>
      </c>
      <c r="Q327" s="272" t="s">
        <v>815</v>
      </c>
      <c r="W327" s="272">
        <v>0.36646699999999999</v>
      </c>
      <c r="Y327" s="272">
        <v>0.72880560000000005</v>
      </c>
    </row>
    <row r="328" spans="1:25" x14ac:dyDescent="0.2">
      <c r="A328" s="272" t="s">
        <v>399</v>
      </c>
      <c r="B328" s="272">
        <v>66</v>
      </c>
      <c r="C328" s="272" t="s">
        <v>400</v>
      </c>
      <c r="D328" s="272" t="s">
        <v>392</v>
      </c>
      <c r="F328" s="272">
        <v>0.73270000000000002</v>
      </c>
      <c r="G328" s="272">
        <v>2</v>
      </c>
      <c r="H328" s="272">
        <v>2892</v>
      </c>
      <c r="I328" s="272">
        <v>0</v>
      </c>
      <c r="L328" s="272">
        <v>10.4675779</v>
      </c>
      <c r="M328" s="272">
        <v>57.058</v>
      </c>
      <c r="N328" s="272">
        <v>56.624000000000002</v>
      </c>
      <c r="O328" s="272" t="s">
        <v>536</v>
      </c>
      <c r="P328" s="272" t="s">
        <v>816</v>
      </c>
      <c r="Q328" s="272" t="s">
        <v>817</v>
      </c>
      <c r="W328" s="272">
        <v>0.36647200000000002</v>
      </c>
      <c r="Y328" s="272">
        <v>0.72881560000000001</v>
      </c>
    </row>
    <row r="329" spans="1:25" x14ac:dyDescent="0.2">
      <c r="A329" s="272" t="s">
        <v>399</v>
      </c>
      <c r="B329" s="272">
        <v>66</v>
      </c>
      <c r="C329" s="272" t="s">
        <v>400</v>
      </c>
      <c r="D329" s="272" t="s">
        <v>392</v>
      </c>
      <c r="F329" s="272">
        <v>0.73270000000000002</v>
      </c>
      <c r="G329" s="272">
        <v>3</v>
      </c>
      <c r="H329" s="272">
        <v>2309</v>
      </c>
      <c r="I329" s="272">
        <v>28.361000000000001</v>
      </c>
      <c r="L329" s="272">
        <v>9.8719414000000008</v>
      </c>
      <c r="M329" s="272">
        <v>53.811</v>
      </c>
      <c r="N329" s="272">
        <v>53.389000000000003</v>
      </c>
      <c r="O329" s="272" t="s">
        <v>767</v>
      </c>
      <c r="P329" s="272" t="s">
        <v>768</v>
      </c>
      <c r="Q329" s="272" t="s">
        <v>818</v>
      </c>
      <c r="W329" s="272">
        <v>0.37682599999999999</v>
      </c>
      <c r="Y329" s="272">
        <v>0.74948570000000003</v>
      </c>
    </row>
    <row r="330" spans="1:25" x14ac:dyDescent="0.2">
      <c r="A330" s="272" t="s">
        <v>399</v>
      </c>
      <c r="B330" s="272">
        <v>66</v>
      </c>
      <c r="C330" s="272" t="s">
        <v>400</v>
      </c>
      <c r="D330" s="272" t="s">
        <v>392</v>
      </c>
      <c r="F330" s="272">
        <v>0.73270000000000002</v>
      </c>
      <c r="G330" s="272">
        <v>4</v>
      </c>
      <c r="J330" s="272">
        <v>1782</v>
      </c>
      <c r="K330" s="272">
        <v>37.686</v>
      </c>
      <c r="L330" s="272">
        <v>42.1527654</v>
      </c>
      <c r="M330" s="272">
        <v>45.177</v>
      </c>
      <c r="R330" s="272">
        <v>44.444000000000003</v>
      </c>
      <c r="S330" s="272" t="s">
        <v>798</v>
      </c>
      <c r="T330" s="272" t="s">
        <v>698</v>
      </c>
      <c r="U330" s="272" t="s">
        <v>655</v>
      </c>
      <c r="V330" s="272">
        <v>1.1468480000000001</v>
      </c>
      <c r="X330" s="272">
        <v>1.2190673000000001</v>
      </c>
    </row>
    <row r="331" spans="1:25" x14ac:dyDescent="0.2">
      <c r="A331" s="272" t="s">
        <v>399</v>
      </c>
      <c r="B331" s="272">
        <v>66</v>
      </c>
      <c r="C331" s="272" t="s">
        <v>400</v>
      </c>
      <c r="D331" s="272" t="s">
        <v>392</v>
      </c>
      <c r="F331" s="272">
        <v>0.73270000000000002</v>
      </c>
      <c r="G331" s="272">
        <v>5</v>
      </c>
      <c r="J331" s="272">
        <v>3211</v>
      </c>
      <c r="K331" s="272">
        <v>0</v>
      </c>
      <c r="L331" s="272">
        <v>59.320338300000003</v>
      </c>
      <c r="M331" s="272">
        <v>63.576000000000001</v>
      </c>
      <c r="R331" s="272">
        <v>62.575000000000003</v>
      </c>
      <c r="S331" s="272" t="s">
        <v>581</v>
      </c>
      <c r="T331" s="272" t="s">
        <v>510</v>
      </c>
      <c r="U331" s="272" t="s">
        <v>747</v>
      </c>
      <c r="V331" s="272">
        <v>1.1056589999999999</v>
      </c>
      <c r="X331" s="272">
        <v>1.1771277</v>
      </c>
    </row>
    <row r="332" spans="1:25" x14ac:dyDescent="0.2">
      <c r="A332" s="272" t="s">
        <v>401</v>
      </c>
      <c r="B332" s="272">
        <v>67</v>
      </c>
      <c r="C332" s="272" t="s">
        <v>402</v>
      </c>
      <c r="D332" s="272" t="s">
        <v>392</v>
      </c>
      <c r="F332" s="272">
        <v>0.72729999999999995</v>
      </c>
      <c r="G332" s="272">
        <v>1</v>
      </c>
      <c r="H332" s="272">
        <v>2891</v>
      </c>
      <c r="I332" s="272">
        <v>1.2999999999999999E-2</v>
      </c>
      <c r="L332" s="272">
        <v>10.5384501</v>
      </c>
      <c r="M332" s="272">
        <v>57.021000000000001</v>
      </c>
      <c r="N332" s="272">
        <v>56.587000000000003</v>
      </c>
      <c r="O332" s="272" t="s">
        <v>767</v>
      </c>
      <c r="P332" s="272" t="s">
        <v>768</v>
      </c>
      <c r="Q332" s="272" t="s">
        <v>815</v>
      </c>
      <c r="W332" s="272">
        <v>0.366477</v>
      </c>
      <c r="Y332" s="272">
        <v>0.72882060000000004</v>
      </c>
    </row>
    <row r="333" spans="1:25" x14ac:dyDescent="0.2">
      <c r="A333" s="272" t="s">
        <v>401</v>
      </c>
      <c r="B333" s="272">
        <v>67</v>
      </c>
      <c r="C333" s="272" t="s">
        <v>402</v>
      </c>
      <c r="D333" s="272" t="s">
        <v>392</v>
      </c>
      <c r="F333" s="272">
        <v>0.72729999999999995</v>
      </c>
      <c r="G333" s="272">
        <v>2</v>
      </c>
      <c r="H333" s="272">
        <v>2886</v>
      </c>
      <c r="I333" s="272">
        <v>0</v>
      </c>
      <c r="L333" s="272">
        <v>10.521568500000001</v>
      </c>
      <c r="M333" s="272">
        <v>56.93</v>
      </c>
      <c r="N333" s="272">
        <v>56.497</v>
      </c>
      <c r="O333" s="272" t="s">
        <v>536</v>
      </c>
      <c r="P333" s="272" t="s">
        <v>816</v>
      </c>
      <c r="Q333" s="272" t="s">
        <v>795</v>
      </c>
      <c r="W333" s="272">
        <v>0.36647200000000002</v>
      </c>
      <c r="Y333" s="272">
        <v>0.72881090000000004</v>
      </c>
    </row>
    <row r="334" spans="1:25" x14ac:dyDescent="0.2">
      <c r="A334" s="272" t="s">
        <v>401</v>
      </c>
      <c r="B334" s="272">
        <v>67</v>
      </c>
      <c r="C334" s="272" t="s">
        <v>402</v>
      </c>
      <c r="D334" s="272" t="s">
        <v>392</v>
      </c>
      <c r="F334" s="272">
        <v>0.72729999999999995</v>
      </c>
      <c r="G334" s="272">
        <v>3</v>
      </c>
      <c r="H334" s="272">
        <v>2290</v>
      </c>
      <c r="I334" s="272">
        <v>28.323</v>
      </c>
      <c r="L334" s="272">
        <v>9.8527509000000002</v>
      </c>
      <c r="M334" s="272">
        <v>53.311</v>
      </c>
      <c r="N334" s="272">
        <v>52.892000000000003</v>
      </c>
      <c r="O334" s="272" t="s">
        <v>767</v>
      </c>
      <c r="P334" s="272" t="s">
        <v>768</v>
      </c>
      <c r="Q334" s="272" t="s">
        <v>819</v>
      </c>
      <c r="W334" s="272">
        <v>0.37681300000000001</v>
      </c>
      <c r="Y334" s="272">
        <v>0.74945340000000005</v>
      </c>
    </row>
    <row r="335" spans="1:25" x14ac:dyDescent="0.2">
      <c r="A335" s="272" t="s">
        <v>401</v>
      </c>
      <c r="B335" s="272">
        <v>67</v>
      </c>
      <c r="C335" s="272" t="s">
        <v>402</v>
      </c>
      <c r="D335" s="272" t="s">
        <v>392</v>
      </c>
      <c r="F335" s="272">
        <v>0.72729999999999995</v>
      </c>
      <c r="G335" s="272">
        <v>4</v>
      </c>
      <c r="J335" s="272">
        <v>1772</v>
      </c>
      <c r="K335" s="272">
        <v>37.701000000000001</v>
      </c>
      <c r="L335" s="272">
        <v>42.096737500000003</v>
      </c>
      <c r="M335" s="272">
        <v>44.783999999999999</v>
      </c>
      <c r="R335" s="272">
        <v>44.058</v>
      </c>
      <c r="S335" s="272" t="s">
        <v>798</v>
      </c>
      <c r="T335" s="272" t="s">
        <v>698</v>
      </c>
      <c r="U335" s="272" t="s">
        <v>655</v>
      </c>
      <c r="V335" s="272">
        <v>1.146865</v>
      </c>
      <c r="X335" s="272">
        <v>1.2191209000000001</v>
      </c>
    </row>
    <row r="336" spans="1:25" x14ac:dyDescent="0.2">
      <c r="A336" s="272" t="s">
        <v>401</v>
      </c>
      <c r="B336" s="272">
        <v>67</v>
      </c>
      <c r="C336" s="272" t="s">
        <v>402</v>
      </c>
      <c r="D336" s="272" t="s">
        <v>392</v>
      </c>
      <c r="F336" s="272">
        <v>0.72729999999999995</v>
      </c>
      <c r="G336" s="272">
        <v>5</v>
      </c>
      <c r="J336" s="272">
        <v>3204</v>
      </c>
      <c r="K336" s="272">
        <v>0</v>
      </c>
      <c r="L336" s="272">
        <v>59.592188200000002</v>
      </c>
      <c r="M336" s="272">
        <v>63.396000000000001</v>
      </c>
      <c r="R336" s="272">
        <v>62.398000000000003</v>
      </c>
      <c r="S336" s="272" t="s">
        <v>581</v>
      </c>
      <c r="T336" s="272" t="s">
        <v>527</v>
      </c>
      <c r="U336" s="272" t="s">
        <v>747</v>
      </c>
      <c r="V336" s="272">
        <v>1.1056589999999999</v>
      </c>
      <c r="X336" s="272">
        <v>1.1771609000000001</v>
      </c>
    </row>
    <row r="337" spans="1:25" x14ac:dyDescent="0.2">
      <c r="A337" s="272" t="s">
        <v>363</v>
      </c>
      <c r="B337" s="272">
        <v>68</v>
      </c>
      <c r="C337" s="272" t="s">
        <v>364</v>
      </c>
      <c r="D337" s="272" t="s">
        <v>356</v>
      </c>
      <c r="F337" s="272">
        <v>0.7591</v>
      </c>
      <c r="G337" s="272">
        <v>1</v>
      </c>
      <c r="H337" s="272">
        <v>2883</v>
      </c>
      <c r="I337" s="272">
        <v>-5.0000000000000001E-3</v>
      </c>
      <c r="L337" s="272">
        <v>10.0939955</v>
      </c>
      <c r="M337" s="272">
        <v>57.003999999999998</v>
      </c>
      <c r="N337" s="272">
        <v>56.570999999999998</v>
      </c>
      <c r="O337" s="272" t="s">
        <v>536</v>
      </c>
      <c r="P337" s="272" t="s">
        <v>768</v>
      </c>
      <c r="Q337" s="272" t="s">
        <v>781</v>
      </c>
      <c r="W337" s="272">
        <v>0.36647000000000002</v>
      </c>
      <c r="Y337" s="272">
        <v>0.72887539999999995</v>
      </c>
    </row>
    <row r="338" spans="1:25" x14ac:dyDescent="0.2">
      <c r="A338" s="272" t="s">
        <v>363</v>
      </c>
      <c r="B338" s="272">
        <v>68</v>
      </c>
      <c r="C338" s="272" t="s">
        <v>364</v>
      </c>
      <c r="D338" s="272" t="s">
        <v>356</v>
      </c>
      <c r="F338" s="272">
        <v>0.7591</v>
      </c>
      <c r="G338" s="272">
        <v>2</v>
      </c>
      <c r="H338" s="272">
        <v>2880</v>
      </c>
      <c r="I338" s="272">
        <v>0</v>
      </c>
      <c r="L338" s="272">
        <v>10.056848199999999</v>
      </c>
      <c r="M338" s="272">
        <v>56.793999999999997</v>
      </c>
      <c r="N338" s="272">
        <v>56.363</v>
      </c>
      <c r="O338" s="272" t="s">
        <v>536</v>
      </c>
      <c r="P338" s="272" t="s">
        <v>816</v>
      </c>
      <c r="Q338" s="272" t="s">
        <v>820</v>
      </c>
      <c r="W338" s="272">
        <v>0.36647200000000002</v>
      </c>
      <c r="Y338" s="272">
        <v>0.72887880000000005</v>
      </c>
    </row>
    <row r="339" spans="1:25" x14ac:dyDescent="0.2">
      <c r="A339" s="272" t="s">
        <v>363</v>
      </c>
      <c r="B339" s="272">
        <v>68</v>
      </c>
      <c r="C339" s="272" t="s">
        <v>364</v>
      </c>
      <c r="D339" s="272" t="s">
        <v>356</v>
      </c>
      <c r="F339" s="272">
        <v>0.7591</v>
      </c>
      <c r="G339" s="272">
        <v>3</v>
      </c>
      <c r="H339" s="272">
        <v>3049</v>
      </c>
      <c r="I339" s="272">
        <v>7.2359999999999998</v>
      </c>
      <c r="L339" s="272">
        <v>12.430937</v>
      </c>
      <c r="M339" s="272">
        <v>70.200999999999993</v>
      </c>
      <c r="N339" s="272">
        <v>69.66</v>
      </c>
      <c r="O339" s="272" t="s">
        <v>767</v>
      </c>
      <c r="P339" s="272" t="s">
        <v>816</v>
      </c>
      <c r="Q339" s="272" t="s">
        <v>821</v>
      </c>
      <c r="W339" s="272">
        <v>0.369114</v>
      </c>
      <c r="Y339" s="272">
        <v>0.7341531</v>
      </c>
    </row>
    <row r="340" spans="1:25" x14ac:dyDescent="0.2">
      <c r="A340" s="272" t="s">
        <v>363</v>
      </c>
      <c r="B340" s="272">
        <v>68</v>
      </c>
      <c r="C340" s="272" t="s">
        <v>364</v>
      </c>
      <c r="D340" s="272" t="s">
        <v>356</v>
      </c>
      <c r="F340" s="272">
        <v>0.7591</v>
      </c>
      <c r="G340" s="272">
        <v>4</v>
      </c>
      <c r="J340" s="272">
        <v>2095</v>
      </c>
      <c r="K340" s="272">
        <v>-3.8460000000000001</v>
      </c>
      <c r="L340" s="272">
        <v>47.757506999999997</v>
      </c>
      <c r="M340" s="272">
        <v>53.027000000000001</v>
      </c>
      <c r="R340" s="272">
        <v>52.192</v>
      </c>
      <c r="S340" s="272" t="s">
        <v>798</v>
      </c>
      <c r="T340" s="272" t="s">
        <v>698</v>
      </c>
      <c r="U340" s="272" t="s">
        <v>655</v>
      </c>
      <c r="V340" s="272">
        <v>1.101453</v>
      </c>
      <c r="X340" s="272">
        <v>1.1732932</v>
      </c>
    </row>
    <row r="341" spans="1:25" x14ac:dyDescent="0.2">
      <c r="A341" s="272" t="s">
        <v>363</v>
      </c>
      <c r="B341" s="272">
        <v>68</v>
      </c>
      <c r="C341" s="272" t="s">
        <v>364</v>
      </c>
      <c r="D341" s="272" t="s">
        <v>356</v>
      </c>
      <c r="F341" s="272">
        <v>0.7591</v>
      </c>
      <c r="G341" s="272">
        <v>5</v>
      </c>
      <c r="J341" s="272">
        <v>3207</v>
      </c>
      <c r="K341" s="272">
        <v>0</v>
      </c>
      <c r="L341" s="272">
        <v>57.218256099999998</v>
      </c>
      <c r="M341" s="272">
        <v>63.531999999999996</v>
      </c>
      <c r="R341" s="272">
        <v>62.531999999999996</v>
      </c>
      <c r="S341" s="272" t="s">
        <v>709</v>
      </c>
      <c r="T341" s="272" t="s">
        <v>660</v>
      </c>
      <c r="U341" s="272" t="s">
        <v>710</v>
      </c>
      <c r="V341" s="272">
        <v>1.1056589999999999</v>
      </c>
      <c r="X341" s="272">
        <v>1.1769601999999999</v>
      </c>
    </row>
    <row r="342" spans="1:25" x14ac:dyDescent="0.2">
      <c r="A342" s="272" t="s">
        <v>365</v>
      </c>
      <c r="B342" s="272">
        <v>69</v>
      </c>
      <c r="C342" s="272" t="s">
        <v>366</v>
      </c>
      <c r="D342" s="272" t="s">
        <v>356</v>
      </c>
      <c r="F342" s="272">
        <v>0.73370000000000002</v>
      </c>
      <c r="G342" s="272">
        <v>1</v>
      </c>
      <c r="H342" s="272">
        <v>2894</v>
      </c>
      <c r="I342" s="272">
        <v>1.0999999999999999E-2</v>
      </c>
      <c r="L342" s="272">
        <v>10.456066</v>
      </c>
      <c r="M342" s="272">
        <v>57.073</v>
      </c>
      <c r="N342" s="272">
        <v>56.639000000000003</v>
      </c>
      <c r="O342" s="272" t="s">
        <v>767</v>
      </c>
      <c r="P342" s="272" t="s">
        <v>750</v>
      </c>
      <c r="Q342" s="272" t="s">
        <v>822</v>
      </c>
      <c r="W342" s="272">
        <v>0.36647600000000002</v>
      </c>
      <c r="Y342" s="272">
        <v>0.72876300000000005</v>
      </c>
    </row>
    <row r="343" spans="1:25" x14ac:dyDescent="0.2">
      <c r="A343" s="272" t="s">
        <v>365</v>
      </c>
      <c r="B343" s="272">
        <v>69</v>
      </c>
      <c r="C343" s="272" t="s">
        <v>366</v>
      </c>
      <c r="D343" s="272" t="s">
        <v>356</v>
      </c>
      <c r="F343" s="272">
        <v>0.73370000000000002</v>
      </c>
      <c r="G343" s="272">
        <v>2</v>
      </c>
      <c r="H343" s="272">
        <v>2888</v>
      </c>
      <c r="I343" s="272">
        <v>0</v>
      </c>
      <c r="L343" s="272">
        <v>10.433689299999999</v>
      </c>
      <c r="M343" s="272">
        <v>56.951000000000001</v>
      </c>
      <c r="N343" s="272">
        <v>56.518000000000001</v>
      </c>
      <c r="O343" s="272" t="s">
        <v>536</v>
      </c>
      <c r="P343" s="272" t="s">
        <v>768</v>
      </c>
      <c r="Q343" s="272" t="s">
        <v>823</v>
      </c>
      <c r="W343" s="272">
        <v>0.36647200000000002</v>
      </c>
      <c r="Y343" s="272">
        <v>0.72875460000000003</v>
      </c>
    </row>
    <row r="344" spans="1:25" x14ac:dyDescent="0.2">
      <c r="A344" s="272" t="s">
        <v>365</v>
      </c>
      <c r="B344" s="272">
        <v>69</v>
      </c>
      <c r="C344" s="272" t="s">
        <v>366</v>
      </c>
      <c r="D344" s="272" t="s">
        <v>356</v>
      </c>
      <c r="F344" s="272">
        <v>0.73370000000000002</v>
      </c>
      <c r="G344" s="272">
        <v>3</v>
      </c>
      <c r="H344" s="272">
        <v>2946</v>
      </c>
      <c r="I344" s="272">
        <v>7.2560000000000002</v>
      </c>
      <c r="L344" s="272">
        <v>12.4608133</v>
      </c>
      <c r="M344" s="272">
        <v>68.016000000000005</v>
      </c>
      <c r="N344" s="272">
        <v>67.491</v>
      </c>
      <c r="O344" s="272" t="s">
        <v>767</v>
      </c>
      <c r="P344" s="272" t="s">
        <v>768</v>
      </c>
      <c r="Q344" s="272" t="s">
        <v>824</v>
      </c>
      <c r="W344" s="272">
        <v>0.36912099999999998</v>
      </c>
      <c r="Y344" s="272">
        <v>0.73404259999999999</v>
      </c>
    </row>
    <row r="345" spans="1:25" x14ac:dyDescent="0.2">
      <c r="A345" s="272" t="s">
        <v>365</v>
      </c>
      <c r="B345" s="272">
        <v>69</v>
      </c>
      <c r="C345" s="272" t="s">
        <v>366</v>
      </c>
      <c r="D345" s="272" t="s">
        <v>356</v>
      </c>
      <c r="F345" s="272">
        <v>0.73370000000000002</v>
      </c>
      <c r="G345" s="272">
        <v>4</v>
      </c>
      <c r="J345" s="272">
        <v>2031</v>
      </c>
      <c r="K345" s="272">
        <v>-3.891</v>
      </c>
      <c r="L345" s="272">
        <v>47.8358445</v>
      </c>
      <c r="M345" s="272">
        <v>51.337000000000003</v>
      </c>
      <c r="R345" s="272">
        <v>50.527999999999999</v>
      </c>
      <c r="S345" s="272" t="s">
        <v>751</v>
      </c>
      <c r="T345" s="272" t="s">
        <v>698</v>
      </c>
      <c r="U345" s="272" t="s">
        <v>655</v>
      </c>
      <c r="V345" s="272">
        <v>1.101404</v>
      </c>
      <c r="X345" s="272">
        <v>1.1731883999999999</v>
      </c>
    </row>
    <row r="346" spans="1:25" x14ac:dyDescent="0.2">
      <c r="A346" s="272" t="s">
        <v>365</v>
      </c>
      <c r="B346" s="272">
        <v>69</v>
      </c>
      <c r="C346" s="272" t="s">
        <v>366</v>
      </c>
      <c r="D346" s="272" t="s">
        <v>356</v>
      </c>
      <c r="F346" s="272">
        <v>0.73370000000000002</v>
      </c>
      <c r="G346" s="272">
        <v>5</v>
      </c>
      <c r="J346" s="272">
        <v>3222</v>
      </c>
      <c r="K346" s="272">
        <v>0</v>
      </c>
      <c r="L346" s="272">
        <v>59.387537399999999</v>
      </c>
      <c r="M346" s="272">
        <v>63.734000000000002</v>
      </c>
      <c r="R346" s="272">
        <v>62.731000000000002</v>
      </c>
      <c r="S346" s="272" t="s">
        <v>709</v>
      </c>
      <c r="T346" s="272" t="s">
        <v>527</v>
      </c>
      <c r="U346" s="272" t="s">
        <v>710</v>
      </c>
      <c r="V346" s="272">
        <v>1.1056589999999999</v>
      </c>
      <c r="X346" s="272">
        <v>1.1769079</v>
      </c>
    </row>
    <row r="347" spans="1:25" x14ac:dyDescent="0.2">
      <c r="A347" s="272" t="s">
        <v>281</v>
      </c>
      <c r="B347" s="272">
        <v>70</v>
      </c>
      <c r="C347" s="272" t="s">
        <v>282</v>
      </c>
      <c r="D347" s="272" t="s">
        <v>283</v>
      </c>
      <c r="F347" s="272">
        <v>0.76800000000000002</v>
      </c>
      <c r="G347" s="272">
        <v>1</v>
      </c>
      <c r="H347" s="272">
        <v>2900</v>
      </c>
      <c r="I347" s="272">
        <v>3.3000000000000002E-2</v>
      </c>
      <c r="L347" s="272">
        <v>10.0064338</v>
      </c>
      <c r="M347" s="272">
        <v>57.171999999999997</v>
      </c>
      <c r="N347" s="272">
        <v>56.737000000000002</v>
      </c>
      <c r="O347" s="272" t="s">
        <v>767</v>
      </c>
      <c r="P347" s="272" t="s">
        <v>750</v>
      </c>
      <c r="Q347" s="272" t="s">
        <v>825</v>
      </c>
      <c r="W347" s="272">
        <v>0.36648399999999998</v>
      </c>
      <c r="Y347" s="272">
        <v>0.72885060000000002</v>
      </c>
    </row>
    <row r="348" spans="1:25" x14ac:dyDescent="0.2">
      <c r="A348" s="272" t="s">
        <v>281</v>
      </c>
      <c r="B348" s="272">
        <v>70</v>
      </c>
      <c r="C348" s="272" t="s">
        <v>282</v>
      </c>
      <c r="D348" s="272" t="s">
        <v>283</v>
      </c>
      <c r="F348" s="272">
        <v>0.76800000000000002</v>
      </c>
      <c r="G348" s="272">
        <v>2</v>
      </c>
      <c r="H348" s="272">
        <v>2897</v>
      </c>
      <c r="I348" s="272">
        <v>0</v>
      </c>
      <c r="L348" s="272">
        <v>10.005666</v>
      </c>
      <c r="M348" s="272">
        <v>57.167999999999999</v>
      </c>
      <c r="N348" s="272">
        <v>56.732999999999997</v>
      </c>
      <c r="O348" s="272" t="s">
        <v>767</v>
      </c>
      <c r="P348" s="272" t="s">
        <v>768</v>
      </c>
      <c r="Q348" s="272" t="s">
        <v>826</v>
      </c>
      <c r="W348" s="272">
        <v>0.36647200000000002</v>
      </c>
      <c r="Y348" s="272">
        <v>0.72882670000000005</v>
      </c>
    </row>
    <row r="349" spans="1:25" x14ac:dyDescent="0.2">
      <c r="A349" s="272" t="s">
        <v>281</v>
      </c>
      <c r="B349" s="272">
        <v>70</v>
      </c>
      <c r="C349" s="272" t="s">
        <v>282</v>
      </c>
      <c r="D349" s="272" t="s">
        <v>283</v>
      </c>
      <c r="F349" s="272">
        <v>0.76800000000000002</v>
      </c>
      <c r="G349" s="272">
        <v>3</v>
      </c>
      <c r="H349" s="272">
        <v>2928</v>
      </c>
      <c r="I349" s="272">
        <v>13.645</v>
      </c>
      <c r="L349" s="272">
        <v>11.903631900000001</v>
      </c>
      <c r="M349" s="272">
        <v>68.012</v>
      </c>
      <c r="N349" s="272">
        <v>67.483999999999995</v>
      </c>
      <c r="O349" s="272" t="s">
        <v>753</v>
      </c>
      <c r="P349" s="272" t="s">
        <v>768</v>
      </c>
      <c r="Q349" s="272" t="s">
        <v>827</v>
      </c>
      <c r="W349" s="272">
        <v>0.37145400000000001</v>
      </c>
      <c r="Y349" s="272">
        <v>0.73877139999999997</v>
      </c>
    </row>
    <row r="350" spans="1:25" x14ac:dyDescent="0.2">
      <c r="A350" s="272" t="s">
        <v>281</v>
      </c>
      <c r="B350" s="272">
        <v>70</v>
      </c>
      <c r="C350" s="272" t="s">
        <v>282</v>
      </c>
      <c r="D350" s="272" t="s">
        <v>283</v>
      </c>
      <c r="F350" s="272">
        <v>0.76800000000000002</v>
      </c>
      <c r="G350" s="272">
        <v>4</v>
      </c>
      <c r="J350" s="272">
        <v>2067</v>
      </c>
      <c r="K350" s="272">
        <v>-15.012</v>
      </c>
      <c r="L350" s="272">
        <v>46.901999400000001</v>
      </c>
      <c r="M350" s="272">
        <v>52.688000000000002</v>
      </c>
      <c r="R350" s="272">
        <v>51.863999999999997</v>
      </c>
      <c r="S350" s="272" t="s">
        <v>751</v>
      </c>
      <c r="T350" s="272" t="s">
        <v>698</v>
      </c>
      <c r="U350" s="272" t="s">
        <v>655</v>
      </c>
      <c r="V350" s="272">
        <v>1.089242</v>
      </c>
      <c r="X350" s="272">
        <v>1.1609289</v>
      </c>
    </row>
    <row r="351" spans="1:25" x14ac:dyDescent="0.2">
      <c r="A351" s="272" t="s">
        <v>281</v>
      </c>
      <c r="B351" s="272">
        <v>70</v>
      </c>
      <c r="C351" s="272" t="s">
        <v>282</v>
      </c>
      <c r="D351" s="272" t="s">
        <v>283</v>
      </c>
      <c r="F351" s="272">
        <v>0.76800000000000002</v>
      </c>
      <c r="G351" s="272">
        <v>5</v>
      </c>
      <c r="J351" s="272">
        <v>3220</v>
      </c>
      <c r="K351" s="272">
        <v>0</v>
      </c>
      <c r="L351" s="272">
        <v>56.714252199999997</v>
      </c>
      <c r="M351" s="272">
        <v>63.710999999999999</v>
      </c>
      <c r="R351" s="272">
        <v>62.707999999999998</v>
      </c>
      <c r="S351" s="272" t="s">
        <v>709</v>
      </c>
      <c r="T351" s="272" t="s">
        <v>660</v>
      </c>
      <c r="U351" s="272" t="s">
        <v>705</v>
      </c>
      <c r="V351" s="272">
        <v>1.1056589999999999</v>
      </c>
      <c r="X351" s="272">
        <v>1.1768592</v>
      </c>
    </row>
    <row r="352" spans="1:25" x14ac:dyDescent="0.2">
      <c r="A352" s="272" t="s">
        <v>284</v>
      </c>
      <c r="B352" s="272">
        <v>71</v>
      </c>
      <c r="C352" s="272" t="s">
        <v>285</v>
      </c>
      <c r="D352" s="272" t="s">
        <v>286</v>
      </c>
      <c r="F352" s="272">
        <v>0.76600000000000001</v>
      </c>
      <c r="G352" s="272">
        <v>1</v>
      </c>
      <c r="H352" s="272">
        <v>2901</v>
      </c>
      <c r="I352" s="272">
        <v>6.0999999999999999E-2</v>
      </c>
      <c r="L352" s="272">
        <v>10.0431039</v>
      </c>
      <c r="M352" s="272">
        <v>57.231999999999999</v>
      </c>
      <c r="N352" s="272">
        <v>56.796999999999997</v>
      </c>
      <c r="O352" s="272" t="s">
        <v>753</v>
      </c>
      <c r="P352" s="272" t="s">
        <v>750</v>
      </c>
      <c r="Q352" s="272" t="s">
        <v>828</v>
      </c>
      <c r="W352" s="272">
        <v>0.36649399999999999</v>
      </c>
      <c r="Y352" s="272">
        <v>0.72879769999999999</v>
      </c>
    </row>
    <row r="353" spans="1:25" x14ac:dyDescent="0.2">
      <c r="A353" s="272" t="s">
        <v>284</v>
      </c>
      <c r="B353" s="272">
        <v>71</v>
      </c>
      <c r="C353" s="272" t="s">
        <v>285</v>
      </c>
      <c r="D353" s="272" t="s">
        <v>286</v>
      </c>
      <c r="F353" s="272">
        <v>0.76600000000000001</v>
      </c>
      <c r="G353" s="272">
        <v>2</v>
      </c>
      <c r="H353" s="272">
        <v>2900</v>
      </c>
      <c r="I353" s="272">
        <v>0</v>
      </c>
      <c r="L353" s="272">
        <v>10.045088099999999</v>
      </c>
      <c r="M353" s="272">
        <v>57.243000000000002</v>
      </c>
      <c r="N353" s="272">
        <v>56.808</v>
      </c>
      <c r="O353" s="272" t="s">
        <v>767</v>
      </c>
      <c r="P353" s="272" t="s">
        <v>768</v>
      </c>
      <c r="Q353" s="272" t="s">
        <v>829</v>
      </c>
      <c r="W353" s="272">
        <v>0.36647200000000002</v>
      </c>
      <c r="Y353" s="272">
        <v>0.72875350000000005</v>
      </c>
    </row>
    <row r="354" spans="1:25" x14ac:dyDescent="0.2">
      <c r="A354" s="272" t="s">
        <v>284</v>
      </c>
      <c r="B354" s="272">
        <v>71</v>
      </c>
      <c r="C354" s="272" t="s">
        <v>285</v>
      </c>
      <c r="D354" s="272" t="s">
        <v>286</v>
      </c>
      <c r="F354" s="272">
        <v>0.76600000000000001</v>
      </c>
      <c r="G354" s="272">
        <v>3</v>
      </c>
      <c r="H354" s="272">
        <v>2638</v>
      </c>
      <c r="I354" s="272">
        <v>13.09</v>
      </c>
      <c r="L354" s="272">
        <v>10.766658400000001</v>
      </c>
      <c r="M354" s="272">
        <v>61.354999999999997</v>
      </c>
      <c r="N354" s="272">
        <v>60.88</v>
      </c>
      <c r="O354" s="272" t="s">
        <v>753</v>
      </c>
      <c r="P354" s="272" t="s">
        <v>750</v>
      </c>
      <c r="Q354" s="272" t="s">
        <v>830</v>
      </c>
      <c r="W354" s="272">
        <v>0.371251</v>
      </c>
      <c r="Y354" s="272">
        <v>0.73829259999999997</v>
      </c>
    </row>
    <row r="355" spans="1:25" x14ac:dyDescent="0.2">
      <c r="A355" s="272" t="s">
        <v>284</v>
      </c>
      <c r="B355" s="272">
        <v>71</v>
      </c>
      <c r="C355" s="272" t="s">
        <v>285</v>
      </c>
      <c r="D355" s="272" t="s">
        <v>286</v>
      </c>
      <c r="F355" s="272">
        <v>0.76600000000000001</v>
      </c>
      <c r="G355" s="272">
        <v>4</v>
      </c>
      <c r="J355" s="272">
        <v>1983</v>
      </c>
      <c r="K355" s="272">
        <v>-15.41</v>
      </c>
      <c r="L355" s="272">
        <v>45.044139899999998</v>
      </c>
      <c r="M355" s="272">
        <v>50.469000000000001</v>
      </c>
      <c r="R355" s="272">
        <v>49.68</v>
      </c>
      <c r="S355" s="272" t="s">
        <v>751</v>
      </c>
      <c r="T355" s="272" t="s">
        <v>698</v>
      </c>
      <c r="U355" s="272" t="s">
        <v>655</v>
      </c>
      <c r="V355" s="272">
        <v>1.0888059999999999</v>
      </c>
      <c r="X355" s="272">
        <v>1.1604683</v>
      </c>
    </row>
    <row r="356" spans="1:25" x14ac:dyDescent="0.2">
      <c r="A356" s="272" t="s">
        <v>284</v>
      </c>
      <c r="B356" s="272">
        <v>71</v>
      </c>
      <c r="C356" s="272" t="s">
        <v>285</v>
      </c>
      <c r="D356" s="272" t="s">
        <v>286</v>
      </c>
      <c r="F356" s="272">
        <v>0.76600000000000001</v>
      </c>
      <c r="G356" s="272">
        <v>5</v>
      </c>
      <c r="J356" s="272">
        <v>3232</v>
      </c>
      <c r="K356" s="272">
        <v>0</v>
      </c>
      <c r="L356" s="272">
        <v>56.987935200000003</v>
      </c>
      <c r="M356" s="272">
        <v>63.851999999999997</v>
      </c>
      <c r="R356" s="272">
        <v>62.847000000000001</v>
      </c>
      <c r="S356" s="272" t="s">
        <v>709</v>
      </c>
      <c r="T356" s="272" t="s">
        <v>527</v>
      </c>
      <c r="U356" s="272" t="s">
        <v>705</v>
      </c>
      <c r="V356" s="272">
        <v>1.1056589999999999</v>
      </c>
      <c r="X356" s="272">
        <v>1.1768373999999999</v>
      </c>
    </row>
    <row r="357" spans="1:25" x14ac:dyDescent="0.2">
      <c r="A357" s="272" t="s">
        <v>287</v>
      </c>
      <c r="B357" s="272">
        <v>72</v>
      </c>
      <c r="C357" s="272" t="s">
        <v>288</v>
      </c>
      <c r="D357" s="272" t="s">
        <v>289</v>
      </c>
      <c r="F357" s="272">
        <v>0.84299999999999997</v>
      </c>
      <c r="G357" s="272">
        <v>1</v>
      </c>
      <c r="H357" s="272">
        <v>2912</v>
      </c>
      <c r="I357" s="272">
        <v>8.0000000000000002E-3</v>
      </c>
      <c r="L357" s="272">
        <v>9.1588303</v>
      </c>
      <c r="M357" s="272">
        <v>57.44</v>
      </c>
      <c r="N357" s="272">
        <v>57.003</v>
      </c>
      <c r="O357" s="272" t="s">
        <v>753</v>
      </c>
      <c r="P357" s="272" t="s">
        <v>750</v>
      </c>
      <c r="Q357" s="272" t="s">
        <v>831</v>
      </c>
      <c r="W357" s="272">
        <v>0.366475</v>
      </c>
      <c r="Y357" s="272">
        <v>0.72881620000000003</v>
      </c>
    </row>
    <row r="358" spans="1:25" x14ac:dyDescent="0.2">
      <c r="A358" s="272" t="s">
        <v>287</v>
      </c>
      <c r="B358" s="272">
        <v>72</v>
      </c>
      <c r="C358" s="272" t="s">
        <v>288</v>
      </c>
      <c r="D358" s="272" t="s">
        <v>289</v>
      </c>
      <c r="F358" s="272">
        <v>0.84299999999999997</v>
      </c>
      <c r="G358" s="272">
        <v>2</v>
      </c>
      <c r="H358" s="272">
        <v>2911</v>
      </c>
      <c r="I358" s="272">
        <v>0</v>
      </c>
      <c r="L358" s="272">
        <v>9.1532988</v>
      </c>
      <c r="M358" s="272">
        <v>57.405000000000001</v>
      </c>
      <c r="N358" s="272">
        <v>56.968000000000004</v>
      </c>
      <c r="O358" s="272" t="s">
        <v>767</v>
      </c>
      <c r="P358" s="272" t="s">
        <v>768</v>
      </c>
      <c r="Q358" s="272" t="s">
        <v>832</v>
      </c>
      <c r="W358" s="272">
        <v>0.36647200000000002</v>
      </c>
      <c r="Y358" s="272">
        <v>0.72881050000000003</v>
      </c>
    </row>
    <row r="359" spans="1:25" x14ac:dyDescent="0.2">
      <c r="A359" s="272" t="s">
        <v>287</v>
      </c>
      <c r="B359" s="272">
        <v>72</v>
      </c>
      <c r="C359" s="272" t="s">
        <v>288</v>
      </c>
      <c r="D359" s="272" t="s">
        <v>289</v>
      </c>
      <c r="F359" s="272">
        <v>0.84299999999999997</v>
      </c>
      <c r="G359" s="272">
        <v>3</v>
      </c>
      <c r="H359" s="272">
        <v>2612</v>
      </c>
      <c r="I359" s="272">
        <v>13.102</v>
      </c>
      <c r="L359" s="272">
        <v>9.6791470999999998</v>
      </c>
      <c r="M359" s="272">
        <v>60.703000000000003</v>
      </c>
      <c r="N359" s="272">
        <v>60.231999999999999</v>
      </c>
      <c r="O359" s="272" t="s">
        <v>524</v>
      </c>
      <c r="P359" s="272" t="s">
        <v>750</v>
      </c>
      <c r="Q359" s="272" t="s">
        <v>812</v>
      </c>
      <c r="W359" s="272">
        <v>0.37125599999999997</v>
      </c>
      <c r="Y359" s="272">
        <v>0.73835899999999999</v>
      </c>
    </row>
    <row r="360" spans="1:25" x14ac:dyDescent="0.2">
      <c r="A360" s="272" t="s">
        <v>287</v>
      </c>
      <c r="B360" s="272">
        <v>72</v>
      </c>
      <c r="C360" s="272" t="s">
        <v>288</v>
      </c>
      <c r="D360" s="272" t="s">
        <v>289</v>
      </c>
      <c r="F360" s="272">
        <v>0.84299999999999997</v>
      </c>
      <c r="G360" s="272">
        <v>4</v>
      </c>
      <c r="J360" s="272">
        <v>2244</v>
      </c>
      <c r="K360" s="272">
        <v>-16.277999999999999</v>
      </c>
      <c r="L360" s="272">
        <v>46.604727799999999</v>
      </c>
      <c r="M360" s="272">
        <v>57.466999999999999</v>
      </c>
      <c r="R360" s="272">
        <v>56.569000000000003</v>
      </c>
      <c r="S360" s="272" t="s">
        <v>751</v>
      </c>
      <c r="T360" s="272" t="s">
        <v>698</v>
      </c>
      <c r="U360" s="272" t="s">
        <v>655</v>
      </c>
      <c r="V360" s="272">
        <v>1.0878559999999999</v>
      </c>
      <c r="X360" s="272">
        <v>1.1595310999999999</v>
      </c>
    </row>
    <row r="361" spans="1:25" x14ac:dyDescent="0.2">
      <c r="A361" s="272" t="s">
        <v>287</v>
      </c>
      <c r="B361" s="272">
        <v>72</v>
      </c>
      <c r="C361" s="272" t="s">
        <v>288</v>
      </c>
      <c r="D361" s="272" t="s">
        <v>289</v>
      </c>
      <c r="F361" s="272">
        <v>0.84299999999999997</v>
      </c>
      <c r="G361" s="272">
        <v>5</v>
      </c>
      <c r="J361" s="272">
        <v>3241</v>
      </c>
      <c r="K361" s="272">
        <v>0</v>
      </c>
      <c r="L361" s="272">
        <v>52.049565399999999</v>
      </c>
      <c r="M361" s="272">
        <v>64.180999999999997</v>
      </c>
      <c r="R361" s="272">
        <v>63.170999999999999</v>
      </c>
      <c r="S361" s="272" t="s">
        <v>544</v>
      </c>
      <c r="T361" s="272" t="s">
        <v>655</v>
      </c>
      <c r="U361" s="272" t="s">
        <v>514</v>
      </c>
      <c r="V361" s="272">
        <v>1.1056589999999999</v>
      </c>
      <c r="X361" s="272">
        <v>1.1768559999999999</v>
      </c>
    </row>
    <row r="362" spans="1:25" x14ac:dyDescent="0.2">
      <c r="A362" s="272" t="s">
        <v>290</v>
      </c>
      <c r="B362" s="272">
        <v>73</v>
      </c>
      <c r="C362" s="272" t="s">
        <v>291</v>
      </c>
      <c r="D362" s="272" t="s">
        <v>292</v>
      </c>
      <c r="F362" s="272">
        <v>0.81299999999999994</v>
      </c>
      <c r="G362" s="272">
        <v>1</v>
      </c>
      <c r="H362" s="272">
        <v>2912</v>
      </c>
      <c r="I362" s="272">
        <v>3.3000000000000002E-2</v>
      </c>
      <c r="L362" s="272">
        <v>9.4953762000000008</v>
      </c>
      <c r="M362" s="272">
        <v>57.430999999999997</v>
      </c>
      <c r="N362" s="272">
        <v>56.994</v>
      </c>
      <c r="O362" s="272" t="s">
        <v>524</v>
      </c>
      <c r="P362" s="272" t="s">
        <v>744</v>
      </c>
      <c r="Q362" s="272" t="s">
        <v>833</v>
      </c>
      <c r="W362" s="272">
        <v>0.36648399999999998</v>
      </c>
      <c r="Y362" s="272">
        <v>0.72883699999999996</v>
      </c>
    </row>
    <row r="363" spans="1:25" x14ac:dyDescent="0.2">
      <c r="A363" s="272" t="s">
        <v>290</v>
      </c>
      <c r="B363" s="272">
        <v>73</v>
      </c>
      <c r="C363" s="272" t="s">
        <v>291</v>
      </c>
      <c r="D363" s="272" t="s">
        <v>292</v>
      </c>
      <c r="F363" s="272">
        <v>0.81299999999999994</v>
      </c>
      <c r="G363" s="272">
        <v>2</v>
      </c>
      <c r="H363" s="272">
        <v>2914</v>
      </c>
      <c r="I363" s="272">
        <v>0</v>
      </c>
      <c r="L363" s="272">
        <v>9.5048560999999996</v>
      </c>
      <c r="M363" s="272">
        <v>57.488</v>
      </c>
      <c r="N363" s="272">
        <v>57.051000000000002</v>
      </c>
      <c r="O363" s="272" t="s">
        <v>753</v>
      </c>
      <c r="P363" s="272" t="s">
        <v>750</v>
      </c>
      <c r="Q363" s="272" t="s">
        <v>834</v>
      </c>
      <c r="W363" s="272">
        <v>0.36647200000000002</v>
      </c>
      <c r="Y363" s="272">
        <v>0.72881289999999999</v>
      </c>
    </row>
    <row r="364" spans="1:25" x14ac:dyDescent="0.2">
      <c r="A364" s="272" t="s">
        <v>290</v>
      </c>
      <c r="B364" s="272">
        <v>73</v>
      </c>
      <c r="C364" s="272" t="s">
        <v>291</v>
      </c>
      <c r="D364" s="272" t="s">
        <v>292</v>
      </c>
      <c r="F364" s="272">
        <v>0.81299999999999994</v>
      </c>
      <c r="G364" s="272">
        <v>3</v>
      </c>
      <c r="H364" s="272">
        <v>2626</v>
      </c>
      <c r="I364" s="272">
        <v>14.208</v>
      </c>
      <c r="L364" s="272">
        <v>10.076914199999999</v>
      </c>
      <c r="M364" s="272">
        <v>60.948</v>
      </c>
      <c r="N364" s="272">
        <v>60.475999999999999</v>
      </c>
      <c r="O364" s="272" t="s">
        <v>524</v>
      </c>
      <c r="P364" s="272" t="s">
        <v>750</v>
      </c>
      <c r="Q364" s="272" t="s">
        <v>809</v>
      </c>
      <c r="W364" s="272">
        <v>0.37165900000000002</v>
      </c>
      <c r="Y364" s="272">
        <v>0.73916760000000004</v>
      </c>
    </row>
    <row r="365" spans="1:25" x14ac:dyDescent="0.2">
      <c r="A365" s="272" t="s">
        <v>290</v>
      </c>
      <c r="B365" s="272">
        <v>73</v>
      </c>
      <c r="C365" s="272" t="s">
        <v>291</v>
      </c>
      <c r="D365" s="272" t="s">
        <v>292</v>
      </c>
      <c r="F365" s="272">
        <v>0.81299999999999994</v>
      </c>
      <c r="G365" s="272">
        <v>4</v>
      </c>
      <c r="J365" s="272">
        <v>2285</v>
      </c>
      <c r="K365" s="272">
        <v>-16.024999999999999</v>
      </c>
      <c r="L365" s="272">
        <v>49.216263300000001</v>
      </c>
      <c r="M365" s="272">
        <v>58.527000000000001</v>
      </c>
      <c r="R365" s="272">
        <v>57.613</v>
      </c>
      <c r="S365" s="272" t="s">
        <v>751</v>
      </c>
      <c r="T365" s="272" t="s">
        <v>698</v>
      </c>
      <c r="U365" s="272" t="s">
        <v>655</v>
      </c>
      <c r="V365" s="272">
        <v>1.088133</v>
      </c>
      <c r="X365" s="272">
        <v>1.1597837</v>
      </c>
    </row>
    <row r="366" spans="1:25" x14ac:dyDescent="0.2">
      <c r="A366" s="272" t="s">
        <v>290</v>
      </c>
      <c r="B366" s="272">
        <v>73</v>
      </c>
      <c r="C366" s="272" t="s">
        <v>291</v>
      </c>
      <c r="D366" s="272" t="s">
        <v>292</v>
      </c>
      <c r="F366" s="272">
        <v>0.81299999999999994</v>
      </c>
      <c r="G366" s="272">
        <v>5</v>
      </c>
      <c r="J366" s="272">
        <v>3231</v>
      </c>
      <c r="K366" s="272">
        <v>0</v>
      </c>
      <c r="L366" s="272">
        <v>53.781858999999997</v>
      </c>
      <c r="M366" s="272">
        <v>63.957000000000001</v>
      </c>
      <c r="R366" s="272">
        <v>62.95</v>
      </c>
      <c r="S366" s="272" t="s">
        <v>544</v>
      </c>
      <c r="T366" s="272" t="s">
        <v>655</v>
      </c>
      <c r="U366" s="272" t="s">
        <v>514</v>
      </c>
      <c r="V366" s="272">
        <v>1.1056589999999999</v>
      </c>
      <c r="X366" s="272">
        <v>1.1768375</v>
      </c>
    </row>
    <row r="367" spans="1:25" x14ac:dyDescent="0.2">
      <c r="A367" s="272" t="s">
        <v>293</v>
      </c>
      <c r="B367" s="272">
        <v>74</v>
      </c>
      <c r="C367" s="272" t="s">
        <v>294</v>
      </c>
      <c r="D367" s="272" t="s">
        <v>295</v>
      </c>
      <c r="F367" s="272">
        <v>0.74299999999999999</v>
      </c>
      <c r="G367" s="272">
        <v>1</v>
      </c>
      <c r="H367" s="272">
        <v>2911</v>
      </c>
      <c r="I367" s="272">
        <v>3.3000000000000002E-2</v>
      </c>
      <c r="L367" s="272">
        <v>10.3893372</v>
      </c>
      <c r="M367" s="272">
        <v>57.427999999999997</v>
      </c>
      <c r="N367" s="272">
        <v>56.991</v>
      </c>
      <c r="O367" s="272" t="s">
        <v>753</v>
      </c>
      <c r="P367" s="272" t="s">
        <v>744</v>
      </c>
      <c r="Q367" s="272" t="s">
        <v>835</v>
      </c>
      <c r="W367" s="272">
        <v>0.36648399999999998</v>
      </c>
      <c r="Y367" s="272">
        <v>0.72880929999999999</v>
      </c>
    </row>
    <row r="368" spans="1:25" x14ac:dyDescent="0.2">
      <c r="A368" s="272" t="s">
        <v>293</v>
      </c>
      <c r="B368" s="272">
        <v>74</v>
      </c>
      <c r="C368" s="272" t="s">
        <v>294</v>
      </c>
      <c r="D368" s="272" t="s">
        <v>295</v>
      </c>
      <c r="F368" s="272">
        <v>0.74299999999999999</v>
      </c>
      <c r="G368" s="272">
        <v>2</v>
      </c>
      <c r="H368" s="272">
        <v>2918</v>
      </c>
      <c r="I368" s="272">
        <v>0</v>
      </c>
      <c r="L368" s="272">
        <v>10.401978400000001</v>
      </c>
      <c r="M368" s="272">
        <v>57.497</v>
      </c>
      <c r="N368" s="272">
        <v>57.06</v>
      </c>
      <c r="O368" s="272" t="s">
        <v>753</v>
      </c>
      <c r="P368" s="272" t="s">
        <v>750</v>
      </c>
      <c r="Q368" s="272" t="s">
        <v>836</v>
      </c>
      <c r="W368" s="272">
        <v>0.36647200000000002</v>
      </c>
      <c r="Y368" s="272">
        <v>0.72878520000000002</v>
      </c>
    </row>
    <row r="369" spans="1:25" x14ac:dyDescent="0.2">
      <c r="A369" s="272" t="s">
        <v>293</v>
      </c>
      <c r="B369" s="272">
        <v>74</v>
      </c>
      <c r="C369" s="272" t="s">
        <v>294</v>
      </c>
      <c r="D369" s="272" t="s">
        <v>295</v>
      </c>
      <c r="F369" s="272">
        <v>0.74299999999999999</v>
      </c>
      <c r="G369" s="272">
        <v>3</v>
      </c>
      <c r="H369" s="272">
        <v>2494</v>
      </c>
      <c r="I369" s="272">
        <v>13.599</v>
      </c>
      <c r="L369" s="272">
        <v>10.448555300000001</v>
      </c>
      <c r="M369" s="272">
        <v>57.755000000000003</v>
      </c>
      <c r="N369" s="272">
        <v>57.307000000000002</v>
      </c>
      <c r="O369" s="272" t="s">
        <v>524</v>
      </c>
      <c r="P369" s="272" t="s">
        <v>750</v>
      </c>
      <c r="Q369" s="272" t="s">
        <v>784</v>
      </c>
      <c r="W369" s="272">
        <v>0.37143700000000002</v>
      </c>
      <c r="Y369" s="272">
        <v>0.73869589999999996</v>
      </c>
    </row>
    <row r="370" spans="1:25" x14ac:dyDescent="0.2">
      <c r="A370" s="272" t="s">
        <v>293</v>
      </c>
      <c r="B370" s="272">
        <v>74</v>
      </c>
      <c r="C370" s="272" t="s">
        <v>294</v>
      </c>
      <c r="D370" s="272" t="s">
        <v>295</v>
      </c>
      <c r="F370" s="272">
        <v>0.74299999999999999</v>
      </c>
      <c r="G370" s="272">
        <v>4</v>
      </c>
      <c r="J370" s="272">
        <v>2088</v>
      </c>
      <c r="K370" s="272">
        <v>-16.507999999999999</v>
      </c>
      <c r="L370" s="272">
        <v>48.751247200000002</v>
      </c>
      <c r="M370" s="272">
        <v>52.982999999999997</v>
      </c>
      <c r="R370" s="272">
        <v>52.155000000000001</v>
      </c>
      <c r="S370" s="272" t="s">
        <v>751</v>
      </c>
      <c r="T370" s="272" t="s">
        <v>698</v>
      </c>
      <c r="U370" s="272" t="s">
        <v>617</v>
      </c>
      <c r="V370" s="272">
        <v>1.0876049999999999</v>
      </c>
      <c r="X370" s="272">
        <v>1.1592340000000001</v>
      </c>
    </row>
    <row r="371" spans="1:25" x14ac:dyDescent="0.2">
      <c r="A371" s="272" t="s">
        <v>293</v>
      </c>
      <c r="B371" s="272">
        <v>74</v>
      </c>
      <c r="C371" s="272" t="s">
        <v>294</v>
      </c>
      <c r="D371" s="272" t="s">
        <v>295</v>
      </c>
      <c r="F371" s="272">
        <v>0.74299999999999999</v>
      </c>
      <c r="G371" s="272">
        <v>5</v>
      </c>
      <c r="J371" s="272">
        <v>3265</v>
      </c>
      <c r="K371" s="272">
        <v>0</v>
      </c>
      <c r="L371" s="272">
        <v>59.375207500000002</v>
      </c>
      <c r="M371" s="272">
        <v>64.528999999999996</v>
      </c>
      <c r="R371" s="272">
        <v>63.512999999999998</v>
      </c>
      <c r="S371" s="272" t="s">
        <v>544</v>
      </c>
      <c r="T371" s="272" t="s">
        <v>655</v>
      </c>
      <c r="U371" s="272" t="s">
        <v>514</v>
      </c>
      <c r="V371" s="272">
        <v>1.1056589999999999</v>
      </c>
      <c r="X371" s="272">
        <v>1.1768156000000001</v>
      </c>
    </row>
    <row r="372" spans="1:25" x14ac:dyDescent="0.2">
      <c r="A372" s="272" t="s">
        <v>296</v>
      </c>
      <c r="B372" s="272">
        <v>75</v>
      </c>
      <c r="C372" s="272" t="s">
        <v>297</v>
      </c>
      <c r="D372" s="272" t="s">
        <v>298</v>
      </c>
      <c r="F372" s="272">
        <v>0.79600000000000004</v>
      </c>
      <c r="G372" s="272">
        <v>1</v>
      </c>
      <c r="H372" s="272">
        <v>2931</v>
      </c>
      <c r="I372" s="272">
        <v>1.7999999999999999E-2</v>
      </c>
      <c r="L372" s="272">
        <v>9.7759800000000006</v>
      </c>
      <c r="M372" s="272">
        <v>57.892000000000003</v>
      </c>
      <c r="N372" s="272">
        <v>57.451000000000001</v>
      </c>
      <c r="O372" s="272" t="s">
        <v>524</v>
      </c>
      <c r="P372" s="272" t="s">
        <v>734</v>
      </c>
      <c r="Q372" s="272" t="s">
        <v>837</v>
      </c>
      <c r="W372" s="272">
        <v>0.366479</v>
      </c>
      <c r="Y372" s="272">
        <v>0.72883350000000002</v>
      </c>
    </row>
    <row r="373" spans="1:25" x14ac:dyDescent="0.2">
      <c r="A373" s="272" t="s">
        <v>296</v>
      </c>
      <c r="B373" s="272">
        <v>75</v>
      </c>
      <c r="C373" s="272" t="s">
        <v>297</v>
      </c>
      <c r="D373" s="272" t="s">
        <v>298</v>
      </c>
      <c r="F373" s="272">
        <v>0.79600000000000004</v>
      </c>
      <c r="G373" s="272">
        <v>2</v>
      </c>
      <c r="H373" s="272">
        <v>2935</v>
      </c>
      <c r="I373" s="272">
        <v>0</v>
      </c>
      <c r="L373" s="272">
        <v>9.7713353000000005</v>
      </c>
      <c r="M373" s="272">
        <v>57.863999999999997</v>
      </c>
      <c r="N373" s="272">
        <v>57.423999999999999</v>
      </c>
      <c r="O373" s="272" t="s">
        <v>524</v>
      </c>
      <c r="P373" s="272" t="s">
        <v>750</v>
      </c>
      <c r="Q373" s="272" t="s">
        <v>838</v>
      </c>
      <c r="W373" s="272">
        <v>0.36647200000000002</v>
      </c>
      <c r="Y373" s="272">
        <v>0.72882009999999997</v>
      </c>
    </row>
    <row r="374" spans="1:25" x14ac:dyDescent="0.2">
      <c r="A374" s="272" t="s">
        <v>296</v>
      </c>
      <c r="B374" s="272">
        <v>75</v>
      </c>
      <c r="C374" s="272" t="s">
        <v>297</v>
      </c>
      <c r="D374" s="272" t="s">
        <v>298</v>
      </c>
      <c r="F374" s="272">
        <v>0.79600000000000004</v>
      </c>
      <c r="G374" s="272">
        <v>3</v>
      </c>
      <c r="H374" s="272">
        <v>2758</v>
      </c>
      <c r="I374" s="272">
        <v>13.836</v>
      </c>
      <c r="L374" s="272">
        <v>10.789442299999999</v>
      </c>
      <c r="M374" s="272">
        <v>63.893000000000001</v>
      </c>
      <c r="N374" s="272">
        <v>63.398000000000003</v>
      </c>
      <c r="O374" s="272" t="s">
        <v>522</v>
      </c>
      <c r="P374" s="272" t="s">
        <v>744</v>
      </c>
      <c r="Q374" s="272" t="s">
        <v>839</v>
      </c>
      <c r="W374" s="272">
        <v>0.37152400000000002</v>
      </c>
      <c r="Y374" s="272">
        <v>0.73890420000000001</v>
      </c>
    </row>
    <row r="375" spans="1:25" x14ac:dyDescent="0.2">
      <c r="A375" s="272" t="s">
        <v>296</v>
      </c>
      <c r="B375" s="272">
        <v>75</v>
      </c>
      <c r="C375" s="272" t="s">
        <v>297</v>
      </c>
      <c r="D375" s="272" t="s">
        <v>298</v>
      </c>
      <c r="F375" s="272">
        <v>0.79600000000000004</v>
      </c>
      <c r="G375" s="272">
        <v>4</v>
      </c>
      <c r="J375" s="272">
        <v>2159</v>
      </c>
      <c r="K375" s="272">
        <v>-14.787000000000001</v>
      </c>
      <c r="L375" s="272">
        <v>47.3034477</v>
      </c>
      <c r="M375" s="272">
        <v>55.076000000000001</v>
      </c>
      <c r="R375" s="272">
        <v>54.215000000000003</v>
      </c>
      <c r="S375" s="272" t="s">
        <v>751</v>
      </c>
      <c r="T375" s="272" t="s">
        <v>698</v>
      </c>
      <c r="U375" s="272" t="s">
        <v>655</v>
      </c>
      <c r="V375" s="272">
        <v>1.0894870000000001</v>
      </c>
      <c r="X375" s="272">
        <v>1.1611142999999999</v>
      </c>
    </row>
    <row r="376" spans="1:25" x14ac:dyDescent="0.2">
      <c r="A376" s="272" t="s">
        <v>296</v>
      </c>
      <c r="B376" s="272">
        <v>75</v>
      </c>
      <c r="C376" s="272" t="s">
        <v>297</v>
      </c>
      <c r="D376" s="272" t="s">
        <v>298</v>
      </c>
      <c r="F376" s="272">
        <v>0.79600000000000004</v>
      </c>
      <c r="G376" s="272">
        <v>5</v>
      </c>
      <c r="J376" s="272">
        <v>3269</v>
      </c>
      <c r="K376" s="272">
        <v>0</v>
      </c>
      <c r="L376" s="272">
        <v>55.557900600000004</v>
      </c>
      <c r="M376" s="272">
        <v>64.686999999999998</v>
      </c>
      <c r="R376" s="272">
        <v>63.668999999999997</v>
      </c>
      <c r="S376" s="272" t="s">
        <v>544</v>
      </c>
      <c r="T376" s="272" t="s">
        <v>655</v>
      </c>
      <c r="U376" s="272" t="s">
        <v>514</v>
      </c>
      <c r="V376" s="272">
        <v>1.1056589999999999</v>
      </c>
      <c r="X376" s="272">
        <v>1.1768042000000001</v>
      </c>
    </row>
    <row r="377" spans="1:25" x14ac:dyDescent="0.2">
      <c r="A377" s="272" t="s">
        <v>299</v>
      </c>
      <c r="B377" s="272">
        <v>76</v>
      </c>
      <c r="C377" s="272" t="s">
        <v>300</v>
      </c>
      <c r="D377" s="272" t="s">
        <v>301</v>
      </c>
      <c r="F377" s="272">
        <v>0.80800000000000005</v>
      </c>
      <c r="G377" s="272">
        <v>1</v>
      </c>
      <c r="H377" s="272">
        <v>2939</v>
      </c>
      <c r="I377" s="272">
        <v>-2.8000000000000001E-2</v>
      </c>
      <c r="L377" s="272">
        <v>9.6471880999999993</v>
      </c>
      <c r="M377" s="272">
        <v>57.99</v>
      </c>
      <c r="N377" s="272">
        <v>57.548999999999999</v>
      </c>
      <c r="O377" s="272" t="s">
        <v>522</v>
      </c>
      <c r="P377" s="272" t="s">
        <v>734</v>
      </c>
      <c r="Q377" s="272" t="s">
        <v>840</v>
      </c>
      <c r="W377" s="272">
        <v>0.36646200000000001</v>
      </c>
      <c r="Y377" s="272">
        <v>0.72879430000000001</v>
      </c>
    </row>
    <row r="378" spans="1:25" x14ac:dyDescent="0.2">
      <c r="A378" s="272" t="s">
        <v>299</v>
      </c>
      <c r="B378" s="272">
        <v>76</v>
      </c>
      <c r="C378" s="272" t="s">
        <v>300</v>
      </c>
      <c r="D378" s="272" t="s">
        <v>301</v>
      </c>
      <c r="F378" s="272">
        <v>0.80800000000000005</v>
      </c>
      <c r="G378" s="272">
        <v>2</v>
      </c>
      <c r="H378" s="272">
        <v>2938</v>
      </c>
      <c r="I378" s="272">
        <v>0</v>
      </c>
      <c r="L378" s="272">
        <v>9.6395225999999994</v>
      </c>
      <c r="M378" s="272">
        <v>57.944000000000003</v>
      </c>
      <c r="N378" s="272">
        <v>57.503</v>
      </c>
      <c r="O378" s="272" t="s">
        <v>524</v>
      </c>
      <c r="P378" s="272" t="s">
        <v>744</v>
      </c>
      <c r="Q378" s="272" t="s">
        <v>841</v>
      </c>
      <c r="W378" s="272">
        <v>0.36647200000000002</v>
      </c>
      <c r="Y378" s="272">
        <v>0.72881479999999998</v>
      </c>
    </row>
    <row r="379" spans="1:25" x14ac:dyDescent="0.2">
      <c r="A379" s="272" t="s">
        <v>299</v>
      </c>
      <c r="B379" s="272">
        <v>76</v>
      </c>
      <c r="C379" s="272" t="s">
        <v>300</v>
      </c>
      <c r="D379" s="272" t="s">
        <v>301</v>
      </c>
      <c r="F379" s="272">
        <v>0.80800000000000005</v>
      </c>
      <c r="G379" s="272">
        <v>3</v>
      </c>
      <c r="H379" s="272">
        <v>3376</v>
      </c>
      <c r="I379" s="272">
        <v>13.747</v>
      </c>
      <c r="L379" s="272">
        <v>13.0559636</v>
      </c>
      <c r="M379" s="272">
        <v>78.480999999999995</v>
      </c>
      <c r="N379" s="272">
        <v>77.870999999999995</v>
      </c>
      <c r="O379" s="272" t="s">
        <v>522</v>
      </c>
      <c r="P379" s="272" t="s">
        <v>744</v>
      </c>
      <c r="Q379" s="272" t="s">
        <v>820</v>
      </c>
      <c r="W379" s="272">
        <v>0.37149100000000002</v>
      </c>
      <c r="Y379" s="272">
        <v>0.73883410000000005</v>
      </c>
    </row>
    <row r="380" spans="1:25" x14ac:dyDescent="0.2">
      <c r="A380" s="272" t="s">
        <v>299</v>
      </c>
      <c r="B380" s="272">
        <v>76</v>
      </c>
      <c r="C380" s="272" t="s">
        <v>300</v>
      </c>
      <c r="D380" s="272" t="s">
        <v>301</v>
      </c>
      <c r="F380" s="272">
        <v>0.80800000000000005</v>
      </c>
      <c r="G380" s="272">
        <v>4</v>
      </c>
      <c r="J380" s="272">
        <v>2116</v>
      </c>
      <c r="K380" s="272">
        <v>-13.757999999999999</v>
      </c>
      <c r="L380" s="272">
        <v>45.760831899999999</v>
      </c>
      <c r="M380" s="272">
        <v>54.084000000000003</v>
      </c>
      <c r="R380" s="272">
        <v>53.237000000000002</v>
      </c>
      <c r="S380" s="272" t="s">
        <v>751</v>
      </c>
      <c r="T380" s="272" t="s">
        <v>698</v>
      </c>
      <c r="U380" s="272" t="s">
        <v>617</v>
      </c>
      <c r="V380" s="272">
        <v>1.0906130000000001</v>
      </c>
      <c r="X380" s="272">
        <v>1.1622638000000001</v>
      </c>
    </row>
    <row r="381" spans="1:25" x14ac:dyDescent="0.2">
      <c r="A381" s="272" t="s">
        <v>299</v>
      </c>
      <c r="B381" s="272">
        <v>76</v>
      </c>
      <c r="C381" s="272" t="s">
        <v>300</v>
      </c>
      <c r="D381" s="272" t="s">
        <v>301</v>
      </c>
      <c r="F381" s="272">
        <v>0.80800000000000005</v>
      </c>
      <c r="G381" s="272">
        <v>5</v>
      </c>
      <c r="J381" s="272">
        <v>3260</v>
      </c>
      <c r="K381" s="272">
        <v>0</v>
      </c>
      <c r="L381" s="272">
        <v>54.565208300000002</v>
      </c>
      <c r="M381" s="272">
        <v>64.489000000000004</v>
      </c>
      <c r="R381" s="272">
        <v>63.473999999999997</v>
      </c>
      <c r="S381" s="272" t="s">
        <v>544</v>
      </c>
      <c r="T381" s="272" t="s">
        <v>655</v>
      </c>
      <c r="U381" s="272" t="s">
        <v>514</v>
      </c>
      <c r="V381" s="272">
        <v>1.1056589999999999</v>
      </c>
      <c r="X381" s="272">
        <v>1.1768289000000001</v>
      </c>
    </row>
    <row r="382" spans="1:25" x14ac:dyDescent="0.2">
      <c r="A382" s="272" t="s">
        <v>302</v>
      </c>
      <c r="B382" s="272">
        <v>77</v>
      </c>
      <c r="C382" s="272" t="s">
        <v>303</v>
      </c>
      <c r="D382" s="272" t="s">
        <v>304</v>
      </c>
      <c r="F382" s="272">
        <v>0.78</v>
      </c>
      <c r="G382" s="272">
        <v>1</v>
      </c>
      <c r="H382" s="272">
        <v>2933</v>
      </c>
      <c r="I382" s="272">
        <v>-4.0000000000000001E-3</v>
      </c>
      <c r="L382" s="272">
        <v>9.9811870000000003</v>
      </c>
      <c r="M382" s="272">
        <v>57.918999999999997</v>
      </c>
      <c r="N382" s="272">
        <v>57.478000000000002</v>
      </c>
      <c r="O382" s="272" t="s">
        <v>522</v>
      </c>
      <c r="P382" s="272" t="s">
        <v>734</v>
      </c>
      <c r="Q382" s="272" t="s">
        <v>842</v>
      </c>
      <c r="W382" s="272">
        <v>0.36647000000000002</v>
      </c>
      <c r="Y382" s="272">
        <v>0.72880310000000004</v>
      </c>
    </row>
    <row r="383" spans="1:25" x14ac:dyDescent="0.2">
      <c r="A383" s="272" t="s">
        <v>302</v>
      </c>
      <c r="B383" s="272">
        <v>77</v>
      </c>
      <c r="C383" s="272" t="s">
        <v>303</v>
      </c>
      <c r="D383" s="272" t="s">
        <v>304</v>
      </c>
      <c r="F383" s="272">
        <v>0.78</v>
      </c>
      <c r="G383" s="272">
        <v>2</v>
      </c>
      <c r="H383" s="272">
        <v>2933</v>
      </c>
      <c r="I383" s="272">
        <v>0</v>
      </c>
      <c r="L383" s="272">
        <v>9.9670676999999994</v>
      </c>
      <c r="M383" s="272">
        <v>57.837000000000003</v>
      </c>
      <c r="N383" s="272">
        <v>57.396999999999998</v>
      </c>
      <c r="O383" s="272" t="s">
        <v>524</v>
      </c>
      <c r="P383" s="272" t="s">
        <v>744</v>
      </c>
      <c r="Q383" s="272" t="s">
        <v>843</v>
      </c>
      <c r="W383" s="272">
        <v>0.36647200000000002</v>
      </c>
      <c r="Y383" s="272">
        <v>0.72880630000000002</v>
      </c>
    </row>
    <row r="384" spans="1:25" x14ac:dyDescent="0.2">
      <c r="A384" s="272" t="s">
        <v>302</v>
      </c>
      <c r="B384" s="272">
        <v>77</v>
      </c>
      <c r="C384" s="272" t="s">
        <v>303</v>
      </c>
      <c r="D384" s="272" t="s">
        <v>304</v>
      </c>
      <c r="F384" s="272">
        <v>0.78</v>
      </c>
      <c r="G384" s="272">
        <v>3</v>
      </c>
      <c r="H384" s="272">
        <v>3068</v>
      </c>
      <c r="I384" s="272">
        <v>14.51</v>
      </c>
      <c r="L384" s="272">
        <v>12.316093800000001</v>
      </c>
      <c r="M384" s="272">
        <v>71.468000000000004</v>
      </c>
      <c r="N384" s="272">
        <v>70.912999999999997</v>
      </c>
      <c r="O384" s="272" t="s">
        <v>522</v>
      </c>
      <c r="P384" s="272" t="s">
        <v>744</v>
      </c>
      <c r="Q384" s="272" t="s">
        <v>844</v>
      </c>
      <c r="W384" s="272">
        <v>0.37176999999999999</v>
      </c>
      <c r="Y384" s="272">
        <v>0.73938150000000002</v>
      </c>
    </row>
    <row r="385" spans="1:25" x14ac:dyDescent="0.2">
      <c r="A385" s="272" t="s">
        <v>302</v>
      </c>
      <c r="B385" s="272">
        <v>77</v>
      </c>
      <c r="C385" s="272" t="s">
        <v>303</v>
      </c>
      <c r="D385" s="272" t="s">
        <v>304</v>
      </c>
      <c r="F385" s="272">
        <v>0.78</v>
      </c>
      <c r="G385" s="272">
        <v>4</v>
      </c>
      <c r="J385" s="272">
        <v>2072</v>
      </c>
      <c r="K385" s="272">
        <v>-13.972</v>
      </c>
      <c r="L385" s="272">
        <v>46.437581100000003</v>
      </c>
      <c r="M385" s="272">
        <v>52.981999999999999</v>
      </c>
      <c r="R385" s="272">
        <v>52.152999999999999</v>
      </c>
      <c r="S385" s="272" t="s">
        <v>751</v>
      </c>
      <c r="T385" s="272" t="s">
        <v>698</v>
      </c>
      <c r="U385" s="272" t="s">
        <v>617</v>
      </c>
      <c r="V385" s="272">
        <v>1.090379</v>
      </c>
      <c r="X385" s="272">
        <v>1.1619858000000001</v>
      </c>
    </row>
    <row r="386" spans="1:25" x14ac:dyDescent="0.2">
      <c r="A386" s="272" t="s">
        <v>302</v>
      </c>
      <c r="B386" s="272">
        <v>77</v>
      </c>
      <c r="C386" s="272" t="s">
        <v>303</v>
      </c>
      <c r="D386" s="272" t="s">
        <v>304</v>
      </c>
      <c r="F386" s="272">
        <v>0.78</v>
      </c>
      <c r="G386" s="272">
        <v>5</v>
      </c>
      <c r="J386" s="272">
        <v>3254</v>
      </c>
      <c r="K386" s="272">
        <v>0</v>
      </c>
      <c r="L386" s="272">
        <v>56.475134599999997</v>
      </c>
      <c r="M386" s="272">
        <v>64.433999999999997</v>
      </c>
      <c r="R386" s="272">
        <v>63.42</v>
      </c>
      <c r="S386" s="272" t="s">
        <v>544</v>
      </c>
      <c r="T386" s="272" t="s">
        <v>655</v>
      </c>
      <c r="U386" s="272" t="s">
        <v>705</v>
      </c>
      <c r="V386" s="272">
        <v>1.1056589999999999</v>
      </c>
      <c r="X386" s="272">
        <v>1.1767871999999999</v>
      </c>
    </row>
    <row r="387" spans="1:25" x14ac:dyDescent="0.2">
      <c r="A387" s="272" t="s">
        <v>305</v>
      </c>
      <c r="B387" s="272">
        <v>78</v>
      </c>
      <c r="C387" s="272" t="s">
        <v>306</v>
      </c>
      <c r="D387" s="272" t="s">
        <v>307</v>
      </c>
      <c r="F387" s="272">
        <v>0.84499999999999997</v>
      </c>
      <c r="G387" s="272">
        <v>1</v>
      </c>
      <c r="H387" s="272">
        <v>2927</v>
      </c>
      <c r="I387" s="272">
        <v>2.7E-2</v>
      </c>
      <c r="L387" s="272">
        <v>9.1776134000000003</v>
      </c>
      <c r="M387" s="272">
        <v>57.694000000000003</v>
      </c>
      <c r="N387" s="272">
        <v>57.255000000000003</v>
      </c>
      <c r="O387" s="272" t="s">
        <v>524</v>
      </c>
      <c r="P387" s="272" t="s">
        <v>744</v>
      </c>
      <c r="Q387" s="272" t="s">
        <v>845</v>
      </c>
      <c r="W387" s="272">
        <v>0.36648199999999997</v>
      </c>
      <c r="Y387" s="272">
        <v>0.72879490000000002</v>
      </c>
    </row>
    <row r="388" spans="1:25" x14ac:dyDescent="0.2">
      <c r="A388" s="272" t="s">
        <v>305</v>
      </c>
      <c r="B388" s="272">
        <v>78</v>
      </c>
      <c r="C388" s="272" t="s">
        <v>306</v>
      </c>
      <c r="D388" s="272" t="s">
        <v>307</v>
      </c>
      <c r="F388" s="272">
        <v>0.84499999999999997</v>
      </c>
      <c r="G388" s="272">
        <v>2</v>
      </c>
      <c r="H388" s="272">
        <v>2927</v>
      </c>
      <c r="I388" s="272">
        <v>0</v>
      </c>
      <c r="L388" s="272">
        <v>9.1765035000000008</v>
      </c>
      <c r="M388" s="272">
        <v>57.686999999999998</v>
      </c>
      <c r="N388" s="272">
        <v>57.247999999999998</v>
      </c>
      <c r="O388" s="272" t="s">
        <v>524</v>
      </c>
      <c r="P388" s="272" t="s">
        <v>744</v>
      </c>
      <c r="Q388" s="272" t="s">
        <v>846</v>
      </c>
      <c r="W388" s="272">
        <v>0.36647200000000002</v>
      </c>
      <c r="Y388" s="272">
        <v>0.72877510000000001</v>
      </c>
    </row>
    <row r="389" spans="1:25" x14ac:dyDescent="0.2">
      <c r="A389" s="272" t="s">
        <v>305</v>
      </c>
      <c r="B389" s="272">
        <v>78</v>
      </c>
      <c r="C389" s="272" t="s">
        <v>306</v>
      </c>
      <c r="D389" s="272" t="s">
        <v>307</v>
      </c>
      <c r="F389" s="272">
        <v>0.84499999999999997</v>
      </c>
      <c r="G389" s="272">
        <v>3</v>
      </c>
      <c r="H389" s="272">
        <v>3163</v>
      </c>
      <c r="I389" s="272">
        <v>13.38</v>
      </c>
      <c r="L389" s="272">
        <v>11.654334499999999</v>
      </c>
      <c r="M389" s="272">
        <v>73.263000000000005</v>
      </c>
      <c r="N389" s="272">
        <v>72.694999999999993</v>
      </c>
      <c r="O389" s="272" t="s">
        <v>522</v>
      </c>
      <c r="P389" s="272" t="s">
        <v>744</v>
      </c>
      <c r="Q389" s="272" t="s">
        <v>795</v>
      </c>
      <c r="W389" s="272">
        <v>0.37135699999999999</v>
      </c>
      <c r="Y389" s="272">
        <v>0.73852640000000003</v>
      </c>
    </row>
    <row r="390" spans="1:25" x14ac:dyDescent="0.2">
      <c r="A390" s="272" t="s">
        <v>305</v>
      </c>
      <c r="B390" s="272">
        <v>78</v>
      </c>
      <c r="C390" s="272" t="s">
        <v>306</v>
      </c>
      <c r="D390" s="272" t="s">
        <v>307</v>
      </c>
      <c r="F390" s="272">
        <v>0.84499999999999997</v>
      </c>
      <c r="G390" s="272">
        <v>4</v>
      </c>
      <c r="J390" s="272">
        <v>2084</v>
      </c>
      <c r="K390" s="272">
        <v>-13.997999999999999</v>
      </c>
      <c r="L390" s="272">
        <v>43.009708699999997</v>
      </c>
      <c r="M390" s="272">
        <v>53.16</v>
      </c>
      <c r="R390" s="272">
        <v>52.328000000000003</v>
      </c>
      <c r="S390" s="272" t="s">
        <v>751</v>
      </c>
      <c r="T390" s="272" t="s">
        <v>698</v>
      </c>
      <c r="U390" s="272" t="s">
        <v>617</v>
      </c>
      <c r="V390" s="272">
        <v>1.0903499999999999</v>
      </c>
      <c r="X390" s="272">
        <v>1.1620149</v>
      </c>
    </row>
    <row r="391" spans="1:25" x14ac:dyDescent="0.2">
      <c r="A391" s="272" t="s">
        <v>305</v>
      </c>
      <c r="B391" s="272">
        <v>78</v>
      </c>
      <c r="C391" s="272" t="s">
        <v>306</v>
      </c>
      <c r="D391" s="272" t="s">
        <v>307</v>
      </c>
      <c r="F391" s="272">
        <v>0.84499999999999997</v>
      </c>
      <c r="G391" s="272">
        <v>5</v>
      </c>
      <c r="J391" s="272">
        <v>3252</v>
      </c>
      <c r="K391" s="272">
        <v>0</v>
      </c>
      <c r="L391" s="272">
        <v>52.028849600000001</v>
      </c>
      <c r="M391" s="272">
        <v>64.307000000000002</v>
      </c>
      <c r="R391" s="272">
        <v>63.295000000000002</v>
      </c>
      <c r="S391" s="272" t="s">
        <v>544</v>
      </c>
      <c r="T391" s="272" t="s">
        <v>655</v>
      </c>
      <c r="U391" s="272" t="s">
        <v>514</v>
      </c>
      <c r="V391" s="272">
        <v>1.1056589999999999</v>
      </c>
      <c r="X391" s="272">
        <v>1.1768449000000001</v>
      </c>
    </row>
    <row r="392" spans="1:25" x14ac:dyDescent="0.2">
      <c r="A392" s="272" t="s">
        <v>308</v>
      </c>
      <c r="B392" s="272">
        <v>79</v>
      </c>
      <c r="C392" s="272" t="s">
        <v>309</v>
      </c>
      <c r="D392" s="272" t="s">
        <v>310</v>
      </c>
      <c r="F392" s="272">
        <v>0.80700000000000005</v>
      </c>
      <c r="G392" s="272">
        <v>1</v>
      </c>
      <c r="H392" s="272">
        <v>2922</v>
      </c>
      <c r="I392" s="272">
        <v>6.0999999999999999E-2</v>
      </c>
      <c r="L392" s="272">
        <v>9.5982552999999999</v>
      </c>
      <c r="M392" s="272">
        <v>57.625</v>
      </c>
      <c r="N392" s="272">
        <v>57.186</v>
      </c>
      <c r="O392" s="272" t="s">
        <v>524</v>
      </c>
      <c r="P392" s="272" t="s">
        <v>734</v>
      </c>
      <c r="Q392" s="272" t="s">
        <v>847</v>
      </c>
      <c r="W392" s="272">
        <v>0.36649399999999999</v>
      </c>
      <c r="Y392" s="272">
        <v>0.72884879999999996</v>
      </c>
    </row>
    <row r="393" spans="1:25" x14ac:dyDescent="0.2">
      <c r="A393" s="272" t="s">
        <v>308</v>
      </c>
      <c r="B393" s="272">
        <v>79</v>
      </c>
      <c r="C393" s="272" t="s">
        <v>309</v>
      </c>
      <c r="D393" s="272" t="s">
        <v>310</v>
      </c>
      <c r="F393" s="272">
        <v>0.80700000000000005</v>
      </c>
      <c r="G393" s="272">
        <v>2</v>
      </c>
      <c r="H393" s="272">
        <v>2921</v>
      </c>
      <c r="I393" s="272">
        <v>0</v>
      </c>
      <c r="L393" s="272">
        <v>9.5848916000000006</v>
      </c>
      <c r="M393" s="272">
        <v>57.545000000000002</v>
      </c>
      <c r="N393" s="272">
        <v>57.106999999999999</v>
      </c>
      <c r="O393" s="272" t="s">
        <v>524</v>
      </c>
      <c r="P393" s="272" t="s">
        <v>750</v>
      </c>
      <c r="Q393" s="272" t="s">
        <v>843</v>
      </c>
      <c r="W393" s="272">
        <v>0.36647200000000002</v>
      </c>
      <c r="Y393" s="272">
        <v>0.72880409999999995</v>
      </c>
    </row>
    <row r="394" spans="1:25" x14ac:dyDescent="0.2">
      <c r="A394" s="272" t="s">
        <v>308</v>
      </c>
      <c r="B394" s="272">
        <v>79</v>
      </c>
      <c r="C394" s="272" t="s">
        <v>309</v>
      </c>
      <c r="D394" s="272" t="s">
        <v>310</v>
      </c>
      <c r="F394" s="272">
        <v>0.80700000000000005</v>
      </c>
      <c r="G394" s="272">
        <v>3</v>
      </c>
      <c r="H394" s="272">
        <v>2931</v>
      </c>
      <c r="I394" s="272">
        <v>13.06</v>
      </c>
      <c r="L394" s="272">
        <v>11.2718945</v>
      </c>
      <c r="M394" s="272">
        <v>67.673000000000002</v>
      </c>
      <c r="N394" s="272">
        <v>67.147999999999996</v>
      </c>
      <c r="O394" s="272" t="s">
        <v>522</v>
      </c>
      <c r="P394" s="272" t="s">
        <v>744</v>
      </c>
      <c r="Q394" s="272" t="s">
        <v>848</v>
      </c>
      <c r="W394" s="272">
        <v>0.37124000000000001</v>
      </c>
      <c r="Y394" s="272">
        <v>0.73832220000000004</v>
      </c>
    </row>
    <row r="395" spans="1:25" x14ac:dyDescent="0.2">
      <c r="A395" s="272" t="s">
        <v>308</v>
      </c>
      <c r="B395" s="272">
        <v>79</v>
      </c>
      <c r="C395" s="272" t="s">
        <v>309</v>
      </c>
      <c r="D395" s="272" t="s">
        <v>310</v>
      </c>
      <c r="F395" s="272">
        <v>0.80700000000000005</v>
      </c>
      <c r="G395" s="272">
        <v>4</v>
      </c>
      <c r="J395" s="272">
        <v>1921</v>
      </c>
      <c r="K395" s="272">
        <v>-13.586</v>
      </c>
      <c r="L395" s="272">
        <v>41.067582199999997</v>
      </c>
      <c r="M395" s="272">
        <v>48.476999999999997</v>
      </c>
      <c r="R395" s="272">
        <v>47.718000000000004</v>
      </c>
      <c r="S395" s="272" t="s">
        <v>751</v>
      </c>
      <c r="T395" s="272" t="s">
        <v>698</v>
      </c>
      <c r="U395" s="272" t="s">
        <v>617</v>
      </c>
      <c r="V395" s="272">
        <v>1.0908009999999999</v>
      </c>
      <c r="X395" s="272">
        <v>1.1624578999999999</v>
      </c>
    </row>
    <row r="396" spans="1:25" x14ac:dyDescent="0.2">
      <c r="A396" s="272" t="s">
        <v>308</v>
      </c>
      <c r="B396" s="272">
        <v>79</v>
      </c>
      <c r="C396" s="272" t="s">
        <v>309</v>
      </c>
      <c r="D396" s="272" t="s">
        <v>310</v>
      </c>
      <c r="F396" s="272">
        <v>0.80700000000000005</v>
      </c>
      <c r="G396" s="272">
        <v>5</v>
      </c>
      <c r="J396" s="272">
        <v>3246</v>
      </c>
      <c r="K396" s="272">
        <v>0</v>
      </c>
      <c r="L396" s="272">
        <v>54.444262000000002</v>
      </c>
      <c r="M396" s="272">
        <v>64.266999999999996</v>
      </c>
      <c r="R396" s="272">
        <v>63.255000000000003</v>
      </c>
      <c r="S396" s="272" t="s">
        <v>709</v>
      </c>
      <c r="T396" s="272" t="s">
        <v>660</v>
      </c>
      <c r="U396" s="272" t="s">
        <v>710</v>
      </c>
      <c r="V396" s="272">
        <v>1.1056589999999999</v>
      </c>
      <c r="X396" s="272">
        <v>1.1768316999999999</v>
      </c>
    </row>
    <row r="397" spans="1:25" x14ac:dyDescent="0.2">
      <c r="A397" s="272" t="s">
        <v>311</v>
      </c>
      <c r="B397" s="272">
        <v>80</v>
      </c>
      <c r="C397" s="272" t="s">
        <v>312</v>
      </c>
      <c r="D397" s="272" t="s">
        <v>313</v>
      </c>
      <c r="F397" s="272">
        <v>0.81</v>
      </c>
      <c r="G397" s="272">
        <v>1</v>
      </c>
      <c r="H397" s="272">
        <v>2916</v>
      </c>
      <c r="I397" s="272">
        <v>8.0000000000000002E-3</v>
      </c>
      <c r="L397" s="272">
        <v>9.5499092000000001</v>
      </c>
      <c r="M397" s="272">
        <v>57.548000000000002</v>
      </c>
      <c r="N397" s="272">
        <v>57.11</v>
      </c>
      <c r="O397" s="272" t="s">
        <v>524</v>
      </c>
      <c r="P397" s="272" t="s">
        <v>744</v>
      </c>
      <c r="Q397" s="272" t="s">
        <v>849</v>
      </c>
      <c r="W397" s="272">
        <v>0.366475</v>
      </c>
      <c r="Y397" s="272">
        <v>0.72883019999999998</v>
      </c>
    </row>
    <row r="398" spans="1:25" x14ac:dyDescent="0.2">
      <c r="A398" s="272" t="s">
        <v>311</v>
      </c>
      <c r="B398" s="272">
        <v>80</v>
      </c>
      <c r="C398" s="272" t="s">
        <v>312</v>
      </c>
      <c r="D398" s="272" t="s">
        <v>313</v>
      </c>
      <c r="F398" s="272">
        <v>0.81</v>
      </c>
      <c r="G398" s="272">
        <v>2</v>
      </c>
      <c r="H398" s="272">
        <v>2915</v>
      </c>
      <c r="I398" s="272">
        <v>0</v>
      </c>
      <c r="L398" s="272">
        <v>9.5323145999999994</v>
      </c>
      <c r="M398" s="272">
        <v>57.442</v>
      </c>
      <c r="N398" s="272">
        <v>57.005000000000003</v>
      </c>
      <c r="O398" s="272" t="s">
        <v>753</v>
      </c>
      <c r="P398" s="272" t="s">
        <v>750</v>
      </c>
      <c r="Q398" s="272" t="s">
        <v>850</v>
      </c>
      <c r="W398" s="272">
        <v>0.36647200000000002</v>
      </c>
      <c r="Y398" s="272">
        <v>0.72882420000000003</v>
      </c>
    </row>
    <row r="399" spans="1:25" x14ac:dyDescent="0.2">
      <c r="A399" s="272" t="s">
        <v>311</v>
      </c>
      <c r="B399" s="272">
        <v>80</v>
      </c>
      <c r="C399" s="272" t="s">
        <v>312</v>
      </c>
      <c r="D399" s="272" t="s">
        <v>313</v>
      </c>
      <c r="F399" s="272">
        <v>0.81</v>
      </c>
      <c r="G399" s="272">
        <v>3</v>
      </c>
      <c r="H399" s="272">
        <v>3275</v>
      </c>
      <c r="I399" s="272">
        <v>14.193</v>
      </c>
      <c r="L399" s="272">
        <v>12.5930917</v>
      </c>
      <c r="M399" s="272">
        <v>75.885999999999996</v>
      </c>
      <c r="N399" s="272">
        <v>75.296000000000006</v>
      </c>
      <c r="O399" s="272" t="s">
        <v>524</v>
      </c>
      <c r="P399" s="272" t="s">
        <v>750</v>
      </c>
      <c r="Q399" s="272" t="s">
        <v>820</v>
      </c>
      <c r="W399" s="272">
        <v>0.37165399999999998</v>
      </c>
      <c r="Y399" s="272">
        <v>0.7391683</v>
      </c>
    </row>
    <row r="400" spans="1:25" x14ac:dyDescent="0.2">
      <c r="A400" s="272" t="s">
        <v>311</v>
      </c>
      <c r="B400" s="272">
        <v>80</v>
      </c>
      <c r="C400" s="272" t="s">
        <v>312</v>
      </c>
      <c r="D400" s="272" t="s">
        <v>313</v>
      </c>
      <c r="F400" s="272">
        <v>0.81</v>
      </c>
      <c r="G400" s="272">
        <v>4</v>
      </c>
      <c r="J400" s="272">
        <v>2135</v>
      </c>
      <c r="K400" s="272">
        <v>-14.143000000000001</v>
      </c>
      <c r="L400" s="272">
        <v>45.867243999999999</v>
      </c>
      <c r="M400" s="272">
        <v>54.344000000000001</v>
      </c>
      <c r="R400" s="272">
        <v>53.493000000000002</v>
      </c>
      <c r="S400" s="272" t="s">
        <v>751</v>
      </c>
      <c r="T400" s="272" t="s">
        <v>698</v>
      </c>
      <c r="U400" s="272" t="s">
        <v>655</v>
      </c>
      <c r="V400" s="272">
        <v>1.090192</v>
      </c>
      <c r="X400" s="272">
        <v>1.1618389</v>
      </c>
    </row>
    <row r="401" spans="1:25" x14ac:dyDescent="0.2">
      <c r="A401" s="272" t="s">
        <v>311</v>
      </c>
      <c r="B401" s="272">
        <v>80</v>
      </c>
      <c r="C401" s="272" t="s">
        <v>312</v>
      </c>
      <c r="D401" s="272" t="s">
        <v>313</v>
      </c>
      <c r="F401" s="272">
        <v>0.81</v>
      </c>
      <c r="G401" s="272">
        <v>5</v>
      </c>
      <c r="J401" s="272">
        <v>3245</v>
      </c>
      <c r="K401" s="272">
        <v>0</v>
      </c>
      <c r="L401" s="272">
        <v>54.207523500000001</v>
      </c>
      <c r="M401" s="272">
        <v>64.224999999999994</v>
      </c>
      <c r="R401" s="272">
        <v>63.213999999999999</v>
      </c>
      <c r="S401" s="272" t="s">
        <v>544</v>
      </c>
      <c r="T401" s="272" t="s">
        <v>655</v>
      </c>
      <c r="U401" s="272" t="s">
        <v>705</v>
      </c>
      <c r="V401" s="272">
        <v>1.1056589999999999</v>
      </c>
      <c r="X401" s="272">
        <v>1.1768261</v>
      </c>
    </row>
    <row r="402" spans="1:25" x14ac:dyDescent="0.2">
      <c r="A402" s="272" t="s">
        <v>314</v>
      </c>
      <c r="B402" s="272">
        <v>81</v>
      </c>
      <c r="C402" s="272" t="s">
        <v>315</v>
      </c>
      <c r="D402" s="272" t="s">
        <v>316</v>
      </c>
      <c r="F402" s="272">
        <v>0.80200000000000005</v>
      </c>
      <c r="G402" s="272">
        <v>1</v>
      </c>
      <c r="H402" s="272">
        <v>2919</v>
      </c>
      <c r="I402" s="272">
        <v>3.9E-2</v>
      </c>
      <c r="L402" s="272">
        <v>9.6590162999999993</v>
      </c>
      <c r="M402" s="272">
        <v>57.63</v>
      </c>
      <c r="N402" s="272">
        <v>57.192</v>
      </c>
      <c r="O402" s="272" t="s">
        <v>522</v>
      </c>
      <c r="P402" s="272" t="s">
        <v>734</v>
      </c>
      <c r="Q402" s="272" t="s">
        <v>851</v>
      </c>
      <c r="W402" s="272">
        <v>0.36648599999999998</v>
      </c>
      <c r="Y402" s="272">
        <v>0.72880259999999997</v>
      </c>
    </row>
    <row r="403" spans="1:25" x14ac:dyDescent="0.2">
      <c r="A403" s="272" t="s">
        <v>314</v>
      </c>
      <c r="B403" s="272">
        <v>81</v>
      </c>
      <c r="C403" s="272" t="s">
        <v>315</v>
      </c>
      <c r="D403" s="272" t="s">
        <v>316</v>
      </c>
      <c r="F403" s="272">
        <v>0.80200000000000005</v>
      </c>
      <c r="G403" s="272">
        <v>2</v>
      </c>
      <c r="H403" s="272">
        <v>2920</v>
      </c>
      <c r="I403" s="272">
        <v>0</v>
      </c>
      <c r="L403" s="272">
        <v>9.6437557999999992</v>
      </c>
      <c r="M403" s="272">
        <v>57.539000000000001</v>
      </c>
      <c r="N403" s="272">
        <v>57.100999999999999</v>
      </c>
      <c r="O403" s="272" t="s">
        <v>524</v>
      </c>
      <c r="P403" s="272" t="s">
        <v>750</v>
      </c>
      <c r="Q403" s="272" t="s">
        <v>852</v>
      </c>
      <c r="W403" s="272">
        <v>0.36647200000000002</v>
      </c>
      <c r="Y403" s="272">
        <v>0.72877449999999999</v>
      </c>
    </row>
    <row r="404" spans="1:25" x14ac:dyDescent="0.2">
      <c r="A404" s="272" t="s">
        <v>314</v>
      </c>
      <c r="B404" s="272">
        <v>81</v>
      </c>
      <c r="C404" s="272" t="s">
        <v>315</v>
      </c>
      <c r="D404" s="272" t="s">
        <v>316</v>
      </c>
      <c r="F404" s="272">
        <v>0.80200000000000005</v>
      </c>
      <c r="G404" s="272">
        <v>3</v>
      </c>
      <c r="H404" s="272">
        <v>3194</v>
      </c>
      <c r="I404" s="272">
        <v>14.76</v>
      </c>
      <c r="L404" s="272">
        <v>12.340350600000001</v>
      </c>
      <c r="M404" s="272">
        <v>73.628</v>
      </c>
      <c r="N404" s="272">
        <v>73.055999999999997</v>
      </c>
      <c r="O404" s="272" t="s">
        <v>524</v>
      </c>
      <c r="P404" s="272" t="s">
        <v>744</v>
      </c>
      <c r="Q404" s="272" t="s">
        <v>831</v>
      </c>
      <c r="W404" s="272">
        <v>0.371861</v>
      </c>
      <c r="Y404" s="272">
        <v>0.73953150000000001</v>
      </c>
    </row>
    <row r="405" spans="1:25" x14ac:dyDescent="0.2">
      <c r="A405" s="272" t="s">
        <v>314</v>
      </c>
      <c r="B405" s="272">
        <v>81</v>
      </c>
      <c r="C405" s="272" t="s">
        <v>315</v>
      </c>
      <c r="D405" s="272" t="s">
        <v>316</v>
      </c>
      <c r="F405" s="272">
        <v>0.80200000000000005</v>
      </c>
      <c r="G405" s="272">
        <v>4</v>
      </c>
      <c r="J405" s="272">
        <v>2113</v>
      </c>
      <c r="K405" s="272">
        <v>-14.715</v>
      </c>
      <c r="L405" s="272">
        <v>45.636002599999998</v>
      </c>
      <c r="M405" s="272">
        <v>53.536000000000001</v>
      </c>
      <c r="R405" s="272">
        <v>52.698</v>
      </c>
      <c r="S405" s="272" t="s">
        <v>751</v>
      </c>
      <c r="T405" s="272" t="s">
        <v>698</v>
      </c>
      <c r="U405" s="272" t="s">
        <v>655</v>
      </c>
      <c r="V405" s="272">
        <v>1.089566</v>
      </c>
      <c r="X405" s="272">
        <v>1.1611899999999999</v>
      </c>
    </row>
    <row r="406" spans="1:25" x14ac:dyDescent="0.2">
      <c r="A406" s="272" t="s">
        <v>314</v>
      </c>
      <c r="B406" s="272">
        <v>81</v>
      </c>
      <c r="C406" s="272" t="s">
        <v>315</v>
      </c>
      <c r="D406" s="272" t="s">
        <v>316</v>
      </c>
      <c r="F406" s="272">
        <v>0.80200000000000005</v>
      </c>
      <c r="G406" s="272">
        <v>5</v>
      </c>
      <c r="J406" s="272">
        <v>3241</v>
      </c>
      <c r="K406" s="272">
        <v>0</v>
      </c>
      <c r="L406" s="272">
        <v>54.724370399999998</v>
      </c>
      <c r="M406" s="272">
        <v>64.197000000000003</v>
      </c>
      <c r="R406" s="272">
        <v>63.186999999999998</v>
      </c>
      <c r="S406" s="272" t="s">
        <v>544</v>
      </c>
      <c r="T406" s="272" t="s">
        <v>655</v>
      </c>
      <c r="U406" s="272" t="s">
        <v>514</v>
      </c>
      <c r="V406" s="272">
        <v>1.1056589999999999</v>
      </c>
      <c r="X406" s="272">
        <v>1.176804</v>
      </c>
    </row>
    <row r="407" spans="1:25" x14ac:dyDescent="0.2">
      <c r="A407" s="272" t="s">
        <v>317</v>
      </c>
      <c r="B407" s="272">
        <v>82</v>
      </c>
      <c r="C407" s="272" t="s">
        <v>318</v>
      </c>
      <c r="D407" s="272" t="s">
        <v>319</v>
      </c>
      <c r="F407" s="272">
        <v>0.79200000000000004</v>
      </c>
      <c r="G407" s="272">
        <v>1</v>
      </c>
      <c r="H407" s="272">
        <v>2921</v>
      </c>
      <c r="I407" s="272">
        <v>-4.0000000000000001E-3</v>
      </c>
      <c r="L407" s="272">
        <v>9.7819789999999998</v>
      </c>
      <c r="M407" s="272">
        <v>57.636000000000003</v>
      </c>
      <c r="N407" s="272">
        <v>57.198</v>
      </c>
      <c r="O407" s="272" t="s">
        <v>522</v>
      </c>
      <c r="P407" s="272" t="s">
        <v>734</v>
      </c>
      <c r="Q407" s="272" t="s">
        <v>853</v>
      </c>
      <c r="W407" s="272">
        <v>0.36647099999999999</v>
      </c>
      <c r="Y407" s="272">
        <v>0.72878920000000003</v>
      </c>
    </row>
    <row r="408" spans="1:25" x14ac:dyDescent="0.2">
      <c r="A408" s="272" t="s">
        <v>317</v>
      </c>
      <c r="B408" s="272">
        <v>82</v>
      </c>
      <c r="C408" s="272" t="s">
        <v>318</v>
      </c>
      <c r="D408" s="272" t="s">
        <v>319</v>
      </c>
      <c r="F408" s="272">
        <v>0.79200000000000004</v>
      </c>
      <c r="G408" s="272">
        <v>2</v>
      </c>
      <c r="H408" s="272">
        <v>2922</v>
      </c>
      <c r="I408" s="272">
        <v>0</v>
      </c>
      <c r="L408" s="272">
        <v>9.7773917000000008</v>
      </c>
      <c r="M408" s="272">
        <v>57.609000000000002</v>
      </c>
      <c r="N408" s="272">
        <v>57.170999999999999</v>
      </c>
      <c r="O408" s="272" t="s">
        <v>524</v>
      </c>
      <c r="P408" s="272" t="s">
        <v>744</v>
      </c>
      <c r="Q408" s="272" t="s">
        <v>854</v>
      </c>
      <c r="W408" s="272">
        <v>0.36647200000000002</v>
      </c>
      <c r="Y408" s="272">
        <v>0.72879179999999999</v>
      </c>
    </row>
    <row r="409" spans="1:25" x14ac:dyDescent="0.2">
      <c r="A409" s="272" t="s">
        <v>317</v>
      </c>
      <c r="B409" s="272">
        <v>82</v>
      </c>
      <c r="C409" s="272" t="s">
        <v>318</v>
      </c>
      <c r="D409" s="272" t="s">
        <v>319</v>
      </c>
      <c r="F409" s="272">
        <v>0.79200000000000004</v>
      </c>
      <c r="G409" s="272">
        <v>3</v>
      </c>
      <c r="H409" s="272">
        <v>3017</v>
      </c>
      <c r="I409" s="272">
        <v>13.563000000000001</v>
      </c>
      <c r="L409" s="272">
        <v>11.922992199999999</v>
      </c>
      <c r="M409" s="272">
        <v>70.251000000000005</v>
      </c>
      <c r="N409" s="272">
        <v>69.706000000000003</v>
      </c>
      <c r="O409" s="272" t="s">
        <v>522</v>
      </c>
      <c r="P409" s="272" t="s">
        <v>744</v>
      </c>
      <c r="Q409" s="272" t="s">
        <v>855</v>
      </c>
      <c r="W409" s="272">
        <v>0.37142399999999998</v>
      </c>
      <c r="Y409" s="272">
        <v>0.73867620000000001</v>
      </c>
    </row>
    <row r="410" spans="1:25" x14ac:dyDescent="0.2">
      <c r="A410" s="272" t="s">
        <v>317</v>
      </c>
      <c r="B410" s="272">
        <v>82</v>
      </c>
      <c r="C410" s="272" t="s">
        <v>318</v>
      </c>
      <c r="D410" s="272" t="s">
        <v>319</v>
      </c>
      <c r="F410" s="272">
        <v>0.79200000000000004</v>
      </c>
      <c r="G410" s="272">
        <v>4</v>
      </c>
      <c r="J410" s="272">
        <v>2046</v>
      </c>
      <c r="K410" s="272">
        <v>-14.305999999999999</v>
      </c>
      <c r="L410" s="272">
        <v>45.233144899999999</v>
      </c>
      <c r="M410" s="272">
        <v>52.401000000000003</v>
      </c>
      <c r="R410" s="272">
        <v>51.582000000000001</v>
      </c>
      <c r="S410" s="272" t="s">
        <v>751</v>
      </c>
      <c r="T410" s="272" t="s">
        <v>698</v>
      </c>
      <c r="U410" s="272" t="s">
        <v>655</v>
      </c>
      <c r="V410" s="272">
        <v>1.0900129999999999</v>
      </c>
      <c r="X410" s="272">
        <v>1.1616557000000001</v>
      </c>
    </row>
    <row r="411" spans="1:25" x14ac:dyDescent="0.2">
      <c r="A411" s="272" t="s">
        <v>317</v>
      </c>
      <c r="B411" s="272">
        <v>82</v>
      </c>
      <c r="C411" s="272" t="s">
        <v>318</v>
      </c>
      <c r="D411" s="272" t="s">
        <v>319</v>
      </c>
      <c r="F411" s="272">
        <v>0.79200000000000004</v>
      </c>
      <c r="G411" s="272">
        <v>5</v>
      </c>
      <c r="J411" s="272">
        <v>3247</v>
      </c>
      <c r="K411" s="272">
        <v>0</v>
      </c>
      <c r="L411" s="272">
        <v>55.496879900000003</v>
      </c>
      <c r="M411" s="272">
        <v>64.292000000000002</v>
      </c>
      <c r="R411" s="272">
        <v>63.28</v>
      </c>
      <c r="S411" s="272" t="s">
        <v>544</v>
      </c>
      <c r="T411" s="272" t="s">
        <v>655</v>
      </c>
      <c r="U411" s="272" t="s">
        <v>705</v>
      </c>
      <c r="V411" s="272">
        <v>1.1056589999999999</v>
      </c>
      <c r="X411" s="272">
        <v>1.1768196</v>
      </c>
    </row>
    <row r="412" spans="1:25" x14ac:dyDescent="0.2">
      <c r="A412" s="272" t="s">
        <v>320</v>
      </c>
      <c r="B412" s="272">
        <v>83</v>
      </c>
      <c r="C412" s="272" t="s">
        <v>321</v>
      </c>
      <c r="D412" s="272" t="s">
        <v>322</v>
      </c>
      <c r="F412" s="272">
        <v>0.753</v>
      </c>
      <c r="G412" s="272">
        <v>1</v>
      </c>
      <c r="H412" s="272">
        <v>2922</v>
      </c>
      <c r="I412" s="272">
        <v>4.0000000000000001E-3</v>
      </c>
      <c r="L412" s="272">
        <v>10.2822072</v>
      </c>
      <c r="M412" s="272">
        <v>57.6</v>
      </c>
      <c r="N412" s="272">
        <v>57.161999999999999</v>
      </c>
      <c r="O412" s="272" t="s">
        <v>522</v>
      </c>
      <c r="P412" s="272" t="s">
        <v>734</v>
      </c>
      <c r="Q412" s="272" t="s">
        <v>856</v>
      </c>
      <c r="W412" s="272">
        <v>0.36647400000000002</v>
      </c>
      <c r="Y412" s="272">
        <v>0.7288116</v>
      </c>
    </row>
    <row r="413" spans="1:25" x14ac:dyDescent="0.2">
      <c r="A413" s="272" t="s">
        <v>320</v>
      </c>
      <c r="B413" s="272">
        <v>83</v>
      </c>
      <c r="C413" s="272" t="s">
        <v>321</v>
      </c>
      <c r="D413" s="272" t="s">
        <v>322</v>
      </c>
      <c r="F413" s="272">
        <v>0.753</v>
      </c>
      <c r="G413" s="272">
        <v>2</v>
      </c>
      <c r="H413" s="272">
        <v>2923</v>
      </c>
      <c r="I413" s="272">
        <v>0</v>
      </c>
      <c r="L413" s="272">
        <v>10.275812699999999</v>
      </c>
      <c r="M413" s="272">
        <v>57.564</v>
      </c>
      <c r="N413" s="272">
        <v>57.125999999999998</v>
      </c>
      <c r="O413" s="272" t="s">
        <v>524</v>
      </c>
      <c r="P413" s="272" t="s">
        <v>750</v>
      </c>
      <c r="Q413" s="272" t="s">
        <v>857</v>
      </c>
      <c r="W413" s="272">
        <v>0.36647200000000002</v>
      </c>
      <c r="Y413" s="272">
        <v>0.72880829999999996</v>
      </c>
    </row>
    <row r="414" spans="1:25" x14ac:dyDescent="0.2">
      <c r="A414" s="272" t="s">
        <v>320</v>
      </c>
      <c r="B414" s="272">
        <v>83</v>
      </c>
      <c r="C414" s="272" t="s">
        <v>321</v>
      </c>
      <c r="D414" s="272" t="s">
        <v>322</v>
      </c>
      <c r="F414" s="272">
        <v>0.753</v>
      </c>
      <c r="G414" s="272">
        <v>3</v>
      </c>
      <c r="H414" s="272">
        <v>2350</v>
      </c>
      <c r="I414" s="272">
        <v>14.349</v>
      </c>
      <c r="L414" s="272">
        <v>9.7718392999999999</v>
      </c>
      <c r="M414" s="272">
        <v>54.741</v>
      </c>
      <c r="N414" s="272">
        <v>54.317</v>
      </c>
      <c r="O414" s="272" t="s">
        <v>522</v>
      </c>
      <c r="P414" s="272" t="s">
        <v>744</v>
      </c>
      <c r="Q414" s="272" t="s">
        <v>858</v>
      </c>
      <c r="W414" s="272">
        <v>0.37171100000000001</v>
      </c>
      <c r="Y414" s="272">
        <v>0.73926630000000004</v>
      </c>
    </row>
    <row r="415" spans="1:25" x14ac:dyDescent="0.2">
      <c r="A415" s="272" t="s">
        <v>320</v>
      </c>
      <c r="B415" s="272">
        <v>83</v>
      </c>
      <c r="C415" s="272" t="s">
        <v>321</v>
      </c>
      <c r="D415" s="272" t="s">
        <v>322</v>
      </c>
      <c r="F415" s="272">
        <v>0.753</v>
      </c>
      <c r="G415" s="272">
        <v>4</v>
      </c>
      <c r="J415" s="272">
        <v>1766</v>
      </c>
      <c r="K415" s="272">
        <v>-14.878</v>
      </c>
      <c r="L415" s="272">
        <v>40.746614899999997</v>
      </c>
      <c r="M415" s="272">
        <v>44.878999999999998</v>
      </c>
      <c r="R415" s="272">
        <v>44.177999999999997</v>
      </c>
      <c r="S415" s="272" t="s">
        <v>751</v>
      </c>
      <c r="T415" s="272" t="s">
        <v>698</v>
      </c>
      <c r="U415" s="272" t="s">
        <v>617</v>
      </c>
      <c r="V415" s="272">
        <v>1.0893870000000001</v>
      </c>
      <c r="X415" s="272">
        <v>1.1610418</v>
      </c>
    </row>
    <row r="416" spans="1:25" x14ac:dyDescent="0.2">
      <c r="A416" s="272" t="s">
        <v>320</v>
      </c>
      <c r="B416" s="272">
        <v>83</v>
      </c>
      <c r="C416" s="272" t="s">
        <v>321</v>
      </c>
      <c r="D416" s="272" t="s">
        <v>322</v>
      </c>
      <c r="F416" s="272">
        <v>0.753</v>
      </c>
      <c r="G416" s="272">
        <v>5</v>
      </c>
      <c r="J416" s="272">
        <v>3255</v>
      </c>
      <c r="K416" s="272">
        <v>0</v>
      </c>
      <c r="L416" s="272">
        <v>58.4858318</v>
      </c>
      <c r="M416" s="272">
        <v>64.418000000000006</v>
      </c>
      <c r="R416" s="272">
        <v>63.404000000000003</v>
      </c>
      <c r="S416" s="272" t="s">
        <v>526</v>
      </c>
      <c r="T416" s="272" t="s">
        <v>527</v>
      </c>
      <c r="U416" s="272" t="s">
        <v>528</v>
      </c>
      <c r="V416" s="272">
        <v>1.1056589999999999</v>
      </c>
      <c r="X416" s="272">
        <v>1.1768353</v>
      </c>
    </row>
    <row r="417" spans="1:25" x14ac:dyDescent="0.2">
      <c r="A417" s="272" t="s">
        <v>323</v>
      </c>
      <c r="B417" s="272">
        <v>84</v>
      </c>
      <c r="C417" s="272" t="s">
        <v>324</v>
      </c>
      <c r="D417" s="272" t="s">
        <v>325</v>
      </c>
      <c r="F417" s="272">
        <v>0.77700000000000002</v>
      </c>
      <c r="G417" s="272">
        <v>1</v>
      </c>
      <c r="H417" s="272">
        <v>2930</v>
      </c>
      <c r="I417" s="272">
        <v>0.04</v>
      </c>
      <c r="L417" s="272">
        <v>9.9953853000000006</v>
      </c>
      <c r="M417" s="272">
        <v>57.777999999999999</v>
      </c>
      <c r="N417" s="272">
        <v>57.338000000000001</v>
      </c>
      <c r="O417" s="272" t="s">
        <v>522</v>
      </c>
      <c r="P417" s="272" t="s">
        <v>734</v>
      </c>
      <c r="Q417" s="272" t="s">
        <v>859</v>
      </c>
      <c r="W417" s="272">
        <v>0.36648700000000001</v>
      </c>
      <c r="Y417" s="272">
        <v>0.72881750000000001</v>
      </c>
    </row>
    <row r="418" spans="1:25" x14ac:dyDescent="0.2">
      <c r="A418" s="272" t="s">
        <v>323</v>
      </c>
      <c r="B418" s="272">
        <v>84</v>
      </c>
      <c r="C418" s="272" t="s">
        <v>324</v>
      </c>
      <c r="D418" s="272" t="s">
        <v>325</v>
      </c>
      <c r="F418" s="272">
        <v>0.77700000000000002</v>
      </c>
      <c r="G418" s="272">
        <v>2</v>
      </c>
      <c r="H418" s="272">
        <v>2929</v>
      </c>
      <c r="I418" s="272">
        <v>0</v>
      </c>
      <c r="L418" s="272">
        <v>9.9864265999999997</v>
      </c>
      <c r="M418" s="272">
        <v>57.725999999999999</v>
      </c>
      <c r="N418" s="272">
        <v>57.286999999999999</v>
      </c>
      <c r="O418" s="272" t="s">
        <v>524</v>
      </c>
      <c r="P418" s="272" t="s">
        <v>750</v>
      </c>
      <c r="Q418" s="272" t="s">
        <v>860</v>
      </c>
      <c r="W418" s="272">
        <v>0.36647200000000002</v>
      </c>
      <c r="Y418" s="272">
        <v>0.7287882</v>
      </c>
    </row>
    <row r="419" spans="1:25" x14ac:dyDescent="0.2">
      <c r="A419" s="272" t="s">
        <v>323</v>
      </c>
      <c r="B419" s="272">
        <v>84</v>
      </c>
      <c r="C419" s="272" t="s">
        <v>324</v>
      </c>
      <c r="D419" s="272" t="s">
        <v>325</v>
      </c>
      <c r="F419" s="272">
        <v>0.77700000000000002</v>
      </c>
      <c r="G419" s="272">
        <v>3</v>
      </c>
      <c r="H419" s="272">
        <v>3135</v>
      </c>
      <c r="I419" s="272">
        <v>14.545</v>
      </c>
      <c r="L419" s="272">
        <v>12.5815827</v>
      </c>
      <c r="M419" s="272">
        <v>72.727999999999994</v>
      </c>
      <c r="N419" s="272">
        <v>72.162999999999997</v>
      </c>
      <c r="O419" s="272" t="s">
        <v>522</v>
      </c>
      <c r="P419" s="272" t="s">
        <v>744</v>
      </c>
      <c r="Q419" s="272" t="s">
        <v>810</v>
      </c>
      <c r="W419" s="272">
        <v>0.37178299999999997</v>
      </c>
      <c r="Y419" s="272">
        <v>0.73938839999999995</v>
      </c>
    </row>
    <row r="420" spans="1:25" x14ac:dyDescent="0.2">
      <c r="A420" s="272" t="s">
        <v>323</v>
      </c>
      <c r="B420" s="272">
        <v>84</v>
      </c>
      <c r="C420" s="272" t="s">
        <v>324</v>
      </c>
      <c r="D420" s="272" t="s">
        <v>325</v>
      </c>
      <c r="F420" s="272">
        <v>0.77700000000000002</v>
      </c>
      <c r="G420" s="272">
        <v>4</v>
      </c>
      <c r="J420" s="272">
        <v>2026</v>
      </c>
      <c r="K420" s="272">
        <v>-14.358000000000001</v>
      </c>
      <c r="L420" s="272">
        <v>45.368729500000001</v>
      </c>
      <c r="M420" s="272">
        <v>51.563000000000002</v>
      </c>
      <c r="R420" s="272">
        <v>50.756</v>
      </c>
      <c r="S420" s="272" t="s">
        <v>751</v>
      </c>
      <c r="T420" s="272" t="s">
        <v>698</v>
      </c>
      <c r="U420" s="272" t="s">
        <v>655</v>
      </c>
      <c r="V420" s="272">
        <v>1.0899559999999999</v>
      </c>
      <c r="X420" s="272">
        <v>1.1615861000000001</v>
      </c>
    </row>
    <row r="421" spans="1:25" x14ac:dyDescent="0.2">
      <c r="A421" s="272" t="s">
        <v>323</v>
      </c>
      <c r="B421" s="272">
        <v>84</v>
      </c>
      <c r="C421" s="272" t="s">
        <v>324</v>
      </c>
      <c r="D421" s="272" t="s">
        <v>325</v>
      </c>
      <c r="F421" s="272">
        <v>0.77700000000000002</v>
      </c>
      <c r="G421" s="272">
        <v>5</v>
      </c>
      <c r="J421" s="272">
        <v>3258</v>
      </c>
      <c r="K421" s="272">
        <v>0</v>
      </c>
      <c r="L421" s="272">
        <v>56.737627199999999</v>
      </c>
      <c r="M421" s="272">
        <v>64.483999999999995</v>
      </c>
      <c r="R421" s="272">
        <v>63.469000000000001</v>
      </c>
      <c r="S421" s="272" t="s">
        <v>544</v>
      </c>
      <c r="T421" s="272" t="s">
        <v>660</v>
      </c>
      <c r="U421" s="272" t="s">
        <v>705</v>
      </c>
      <c r="V421" s="272">
        <v>1.1056589999999999</v>
      </c>
      <c r="X421" s="272">
        <v>1.1768071</v>
      </c>
    </row>
    <row r="422" spans="1:25" x14ac:dyDescent="0.2">
      <c r="A422" s="272" t="s">
        <v>326</v>
      </c>
      <c r="B422" s="272">
        <v>85</v>
      </c>
      <c r="C422" s="272" t="s">
        <v>327</v>
      </c>
      <c r="D422" s="272" t="s">
        <v>328</v>
      </c>
      <c r="F422" s="272">
        <v>0.81899999999999995</v>
      </c>
      <c r="G422" s="272">
        <v>1</v>
      </c>
      <c r="H422" s="272">
        <v>2930</v>
      </c>
      <c r="I422" s="272">
        <v>-0.01</v>
      </c>
      <c r="L422" s="272">
        <v>9.4882833000000009</v>
      </c>
      <c r="M422" s="272">
        <v>57.811999999999998</v>
      </c>
      <c r="N422" s="272">
        <v>57.372</v>
      </c>
      <c r="O422" s="272" t="s">
        <v>522</v>
      </c>
      <c r="P422" s="272" t="s">
        <v>734</v>
      </c>
      <c r="Q422" s="272" t="s">
        <v>861</v>
      </c>
      <c r="W422" s="272">
        <v>0.36646800000000002</v>
      </c>
      <c r="Y422" s="272">
        <v>0.72878449999999995</v>
      </c>
    </row>
    <row r="423" spans="1:25" x14ac:dyDescent="0.2">
      <c r="A423" s="272" t="s">
        <v>326</v>
      </c>
      <c r="B423" s="272">
        <v>85</v>
      </c>
      <c r="C423" s="272" t="s">
        <v>327</v>
      </c>
      <c r="D423" s="272" t="s">
        <v>328</v>
      </c>
      <c r="F423" s="272">
        <v>0.81899999999999995</v>
      </c>
      <c r="G423" s="272">
        <v>2</v>
      </c>
      <c r="H423" s="272">
        <v>2925</v>
      </c>
      <c r="I423" s="272">
        <v>0</v>
      </c>
      <c r="L423" s="272">
        <v>9.4621253999999997</v>
      </c>
      <c r="M423" s="272">
        <v>57.652000000000001</v>
      </c>
      <c r="N423" s="272">
        <v>57.213000000000001</v>
      </c>
      <c r="O423" s="272" t="s">
        <v>524</v>
      </c>
      <c r="P423" s="272" t="s">
        <v>744</v>
      </c>
      <c r="Q423" s="272" t="s">
        <v>862</v>
      </c>
      <c r="W423" s="272">
        <v>0.36647200000000002</v>
      </c>
      <c r="Y423" s="272">
        <v>0.72879179999999999</v>
      </c>
    </row>
    <row r="424" spans="1:25" x14ac:dyDescent="0.2">
      <c r="A424" s="272" t="s">
        <v>326</v>
      </c>
      <c r="B424" s="272">
        <v>85</v>
      </c>
      <c r="C424" s="272" t="s">
        <v>327</v>
      </c>
      <c r="D424" s="272" t="s">
        <v>328</v>
      </c>
      <c r="F424" s="272">
        <v>0.81899999999999995</v>
      </c>
      <c r="G424" s="272">
        <v>3</v>
      </c>
      <c r="H424" s="272">
        <v>2903</v>
      </c>
      <c r="I424" s="272">
        <v>14.271000000000001</v>
      </c>
      <c r="L424" s="272">
        <v>10.9389074</v>
      </c>
      <c r="M424" s="272">
        <v>66.650000000000006</v>
      </c>
      <c r="N424" s="272">
        <v>66.132999999999996</v>
      </c>
      <c r="O424" s="272" t="s">
        <v>522</v>
      </c>
      <c r="P424" s="272" t="s">
        <v>744</v>
      </c>
      <c r="Q424" s="272" t="s">
        <v>863</v>
      </c>
      <c r="W424" s="272">
        <v>0.37168299999999999</v>
      </c>
      <c r="Y424" s="272">
        <v>0.73919270000000004</v>
      </c>
    </row>
    <row r="425" spans="1:25" x14ac:dyDescent="0.2">
      <c r="A425" s="272" t="s">
        <v>326</v>
      </c>
      <c r="B425" s="272">
        <v>85</v>
      </c>
      <c r="C425" s="272" t="s">
        <v>327</v>
      </c>
      <c r="D425" s="272" t="s">
        <v>328</v>
      </c>
      <c r="F425" s="272">
        <v>0.81899999999999995</v>
      </c>
      <c r="G425" s="272">
        <v>4</v>
      </c>
      <c r="J425" s="272">
        <v>2338</v>
      </c>
      <c r="K425" s="272">
        <v>-15.156000000000001</v>
      </c>
      <c r="L425" s="272">
        <v>49.445550799999999</v>
      </c>
      <c r="M425" s="272">
        <v>59.234000000000002</v>
      </c>
      <c r="R425" s="272">
        <v>58.308</v>
      </c>
      <c r="S425" s="272" t="s">
        <v>751</v>
      </c>
      <c r="T425" s="272" t="s">
        <v>698</v>
      </c>
      <c r="U425" s="272" t="s">
        <v>617</v>
      </c>
      <c r="V425" s="272">
        <v>1.089083</v>
      </c>
      <c r="X425" s="272">
        <v>1.1606650999999999</v>
      </c>
    </row>
    <row r="426" spans="1:25" x14ac:dyDescent="0.2">
      <c r="A426" s="272" t="s">
        <v>326</v>
      </c>
      <c r="B426" s="272">
        <v>85</v>
      </c>
      <c r="C426" s="272" t="s">
        <v>327</v>
      </c>
      <c r="D426" s="272" t="s">
        <v>328</v>
      </c>
      <c r="F426" s="272">
        <v>0.81899999999999995</v>
      </c>
      <c r="G426" s="272">
        <v>5</v>
      </c>
      <c r="J426" s="272">
        <v>3259</v>
      </c>
      <c r="K426" s="272">
        <v>0</v>
      </c>
      <c r="L426" s="272">
        <v>53.870559399999998</v>
      </c>
      <c r="M426" s="272">
        <v>64.534999999999997</v>
      </c>
      <c r="R426" s="272">
        <v>63.52</v>
      </c>
      <c r="S426" s="272" t="s">
        <v>616</v>
      </c>
      <c r="T426" s="272" t="s">
        <v>617</v>
      </c>
      <c r="U426" s="272" t="s">
        <v>685</v>
      </c>
      <c r="V426" s="272">
        <v>1.1056589999999999</v>
      </c>
      <c r="X426" s="272">
        <v>1.1767677000000001</v>
      </c>
    </row>
    <row r="427" spans="1:25" x14ac:dyDescent="0.2">
      <c r="A427" s="272" t="s">
        <v>329</v>
      </c>
      <c r="B427" s="272">
        <v>86</v>
      </c>
      <c r="C427" s="272" t="s">
        <v>330</v>
      </c>
      <c r="D427" s="272" t="s">
        <v>331</v>
      </c>
      <c r="F427" s="272">
        <v>0.84099999999999997</v>
      </c>
      <c r="G427" s="272">
        <v>1</v>
      </c>
      <c r="H427" s="272">
        <v>2931</v>
      </c>
      <c r="I427" s="272">
        <v>0.03</v>
      </c>
      <c r="L427" s="272">
        <v>9.2574582999999997</v>
      </c>
      <c r="M427" s="272">
        <v>57.92</v>
      </c>
      <c r="N427" s="272">
        <v>57.478999999999999</v>
      </c>
      <c r="O427" s="272" t="s">
        <v>520</v>
      </c>
      <c r="P427" s="272" t="s">
        <v>712</v>
      </c>
      <c r="Q427" s="272" t="s">
        <v>864</v>
      </c>
      <c r="W427" s="272">
        <v>0.366483</v>
      </c>
      <c r="Y427" s="272">
        <v>0.7288133</v>
      </c>
    </row>
    <row r="428" spans="1:25" x14ac:dyDescent="0.2">
      <c r="A428" s="272" t="s">
        <v>329</v>
      </c>
      <c r="B428" s="272">
        <v>86</v>
      </c>
      <c r="C428" s="272" t="s">
        <v>330</v>
      </c>
      <c r="D428" s="272" t="s">
        <v>331</v>
      </c>
      <c r="F428" s="272">
        <v>0.84099999999999997</v>
      </c>
      <c r="G428" s="272">
        <v>2</v>
      </c>
      <c r="H428" s="272">
        <v>2931</v>
      </c>
      <c r="I428" s="272">
        <v>0</v>
      </c>
      <c r="L428" s="272">
        <v>9.2365759000000001</v>
      </c>
      <c r="M428" s="272">
        <v>57.79</v>
      </c>
      <c r="N428" s="272">
        <v>57.35</v>
      </c>
      <c r="O428" s="272" t="s">
        <v>522</v>
      </c>
      <c r="P428" s="272" t="s">
        <v>744</v>
      </c>
      <c r="Q428" s="272" t="s">
        <v>865</v>
      </c>
      <c r="W428" s="272">
        <v>0.36647200000000002</v>
      </c>
      <c r="Y428" s="272">
        <v>0.72879170000000004</v>
      </c>
    </row>
    <row r="429" spans="1:25" x14ac:dyDescent="0.2">
      <c r="A429" s="272" t="s">
        <v>329</v>
      </c>
      <c r="B429" s="272">
        <v>86</v>
      </c>
      <c r="C429" s="272" t="s">
        <v>330</v>
      </c>
      <c r="D429" s="272" t="s">
        <v>331</v>
      </c>
      <c r="F429" s="272">
        <v>0.84099999999999997</v>
      </c>
      <c r="G429" s="272">
        <v>3</v>
      </c>
      <c r="H429" s="272">
        <v>2992</v>
      </c>
      <c r="I429" s="272">
        <v>14.379</v>
      </c>
      <c r="L429" s="272">
        <v>11.137650600000001</v>
      </c>
      <c r="M429" s="272">
        <v>69.683999999999997</v>
      </c>
      <c r="N429" s="272">
        <v>69.143000000000001</v>
      </c>
      <c r="O429" s="272" t="s">
        <v>520</v>
      </c>
      <c r="P429" s="272" t="s">
        <v>734</v>
      </c>
      <c r="Q429" s="272" t="s">
        <v>866</v>
      </c>
      <c r="W429" s="272">
        <v>0.371722</v>
      </c>
      <c r="Y429" s="272">
        <v>0.73927109999999996</v>
      </c>
    </row>
    <row r="430" spans="1:25" x14ac:dyDescent="0.2">
      <c r="A430" s="272" t="s">
        <v>329</v>
      </c>
      <c r="B430" s="272">
        <v>86</v>
      </c>
      <c r="C430" s="272" t="s">
        <v>330</v>
      </c>
      <c r="D430" s="272" t="s">
        <v>331</v>
      </c>
      <c r="F430" s="272">
        <v>0.84099999999999997</v>
      </c>
      <c r="G430" s="272">
        <v>4</v>
      </c>
      <c r="J430" s="272">
        <v>2069</v>
      </c>
      <c r="K430" s="272">
        <v>-14.346</v>
      </c>
      <c r="L430" s="272">
        <v>43.003138999999997</v>
      </c>
      <c r="M430" s="272">
        <v>52.9</v>
      </c>
      <c r="R430" s="272">
        <v>52.073</v>
      </c>
      <c r="S430" s="272" t="s">
        <v>751</v>
      </c>
      <c r="T430" s="272" t="s">
        <v>698</v>
      </c>
      <c r="U430" s="272" t="s">
        <v>617</v>
      </c>
      <c r="V430" s="272">
        <v>1.0899700000000001</v>
      </c>
      <c r="X430" s="272">
        <v>1.1615850000000001</v>
      </c>
    </row>
    <row r="431" spans="1:25" x14ac:dyDescent="0.2">
      <c r="A431" s="272" t="s">
        <v>329</v>
      </c>
      <c r="B431" s="272">
        <v>86</v>
      </c>
      <c r="C431" s="272" t="s">
        <v>330</v>
      </c>
      <c r="D431" s="272" t="s">
        <v>331</v>
      </c>
      <c r="F431" s="272">
        <v>0.84099999999999997</v>
      </c>
      <c r="G431" s="272">
        <v>5</v>
      </c>
      <c r="J431" s="272">
        <v>3252</v>
      </c>
      <c r="K431" s="272">
        <v>0</v>
      </c>
      <c r="L431" s="272">
        <v>52.267707799999997</v>
      </c>
      <c r="M431" s="272">
        <v>64.296999999999997</v>
      </c>
      <c r="R431" s="272">
        <v>63.284999999999997</v>
      </c>
      <c r="S431" s="272" t="s">
        <v>544</v>
      </c>
      <c r="T431" s="272" t="s">
        <v>655</v>
      </c>
      <c r="U431" s="272" t="s">
        <v>514</v>
      </c>
      <c r="V431" s="272">
        <v>1.1056589999999999</v>
      </c>
      <c r="X431" s="272">
        <v>1.1767955999999999</v>
      </c>
    </row>
    <row r="432" spans="1:25" x14ac:dyDescent="0.2">
      <c r="A432" s="272" t="s">
        <v>332</v>
      </c>
      <c r="B432" s="272">
        <v>87</v>
      </c>
      <c r="C432" s="272" t="s">
        <v>333</v>
      </c>
      <c r="D432" s="272" t="s">
        <v>334</v>
      </c>
      <c r="F432" s="272">
        <v>0.81100000000000005</v>
      </c>
      <c r="G432" s="272">
        <v>1</v>
      </c>
      <c r="H432" s="272">
        <v>2925</v>
      </c>
      <c r="I432" s="272">
        <v>5.8000000000000003E-2</v>
      </c>
      <c r="L432" s="272">
        <v>9.5685017999999999</v>
      </c>
      <c r="M432" s="272">
        <v>57.731000000000002</v>
      </c>
      <c r="N432" s="272">
        <v>57.290999999999997</v>
      </c>
      <c r="O432" s="272" t="s">
        <v>522</v>
      </c>
      <c r="P432" s="272" t="s">
        <v>734</v>
      </c>
      <c r="Q432" s="272" t="s">
        <v>867</v>
      </c>
      <c r="W432" s="272">
        <v>0.36649300000000001</v>
      </c>
      <c r="Y432" s="272">
        <v>0.72882119999999995</v>
      </c>
    </row>
    <row r="433" spans="1:25" x14ac:dyDescent="0.2">
      <c r="A433" s="272" t="s">
        <v>332</v>
      </c>
      <c r="B433" s="272">
        <v>87</v>
      </c>
      <c r="C433" s="272" t="s">
        <v>333</v>
      </c>
      <c r="D433" s="272" t="s">
        <v>334</v>
      </c>
      <c r="F433" s="272">
        <v>0.81100000000000005</v>
      </c>
      <c r="G433" s="272">
        <v>2</v>
      </c>
      <c r="H433" s="272">
        <v>2926</v>
      </c>
      <c r="I433" s="272">
        <v>0</v>
      </c>
      <c r="L433" s="272">
        <v>9.5684661999999996</v>
      </c>
      <c r="M433" s="272">
        <v>57.731000000000002</v>
      </c>
      <c r="N433" s="272">
        <v>57.290999999999997</v>
      </c>
      <c r="O433" s="272" t="s">
        <v>524</v>
      </c>
      <c r="P433" s="272" t="s">
        <v>744</v>
      </c>
      <c r="Q433" s="272" t="s">
        <v>865</v>
      </c>
      <c r="W433" s="272">
        <v>0.36647200000000002</v>
      </c>
      <c r="Y433" s="272">
        <v>0.7287787</v>
      </c>
    </row>
    <row r="434" spans="1:25" x14ac:dyDescent="0.2">
      <c r="A434" s="272" t="s">
        <v>332</v>
      </c>
      <c r="B434" s="272">
        <v>87</v>
      </c>
      <c r="C434" s="272" t="s">
        <v>333</v>
      </c>
      <c r="D434" s="272" t="s">
        <v>334</v>
      </c>
      <c r="F434" s="272">
        <v>0.81100000000000005</v>
      </c>
      <c r="G434" s="272">
        <v>3</v>
      </c>
      <c r="H434" s="272">
        <v>2945</v>
      </c>
      <c r="I434" s="272">
        <v>14.484999999999999</v>
      </c>
      <c r="L434" s="272">
        <v>11.315396</v>
      </c>
      <c r="M434" s="272">
        <v>68.271000000000001</v>
      </c>
      <c r="N434" s="272">
        <v>67.739999999999995</v>
      </c>
      <c r="O434" s="272" t="s">
        <v>522</v>
      </c>
      <c r="P434" s="272" t="s">
        <v>744</v>
      </c>
      <c r="Q434" s="272" t="s">
        <v>868</v>
      </c>
      <c r="W434" s="272">
        <v>0.37176100000000001</v>
      </c>
      <c r="Y434" s="272">
        <v>0.73933499999999996</v>
      </c>
    </row>
    <row r="435" spans="1:25" x14ac:dyDescent="0.2">
      <c r="A435" s="272" t="s">
        <v>332</v>
      </c>
      <c r="B435" s="272">
        <v>87</v>
      </c>
      <c r="C435" s="272" t="s">
        <v>333</v>
      </c>
      <c r="D435" s="272" t="s">
        <v>334</v>
      </c>
      <c r="F435" s="272">
        <v>0.81100000000000005</v>
      </c>
      <c r="G435" s="272">
        <v>4</v>
      </c>
      <c r="J435" s="272">
        <v>2160</v>
      </c>
      <c r="K435" s="272">
        <v>-14.981999999999999</v>
      </c>
      <c r="L435" s="272">
        <v>46.381262</v>
      </c>
      <c r="M435" s="272">
        <v>55.02</v>
      </c>
      <c r="R435" s="272">
        <v>54.16</v>
      </c>
      <c r="S435" s="272" t="s">
        <v>751</v>
      </c>
      <c r="T435" s="272" t="s">
        <v>698</v>
      </c>
      <c r="U435" s="272" t="s">
        <v>617</v>
      </c>
      <c r="V435" s="272">
        <v>1.0892740000000001</v>
      </c>
      <c r="X435" s="272">
        <v>1.1608792000000001</v>
      </c>
    </row>
    <row r="436" spans="1:25" x14ac:dyDescent="0.2">
      <c r="A436" s="272" t="s">
        <v>332</v>
      </c>
      <c r="B436" s="272">
        <v>87</v>
      </c>
      <c r="C436" s="272" t="s">
        <v>333</v>
      </c>
      <c r="D436" s="272" t="s">
        <v>334</v>
      </c>
      <c r="F436" s="272">
        <v>0.81100000000000005</v>
      </c>
      <c r="G436" s="272">
        <v>5</v>
      </c>
      <c r="J436" s="272">
        <v>3260</v>
      </c>
      <c r="K436" s="272">
        <v>0</v>
      </c>
      <c r="L436" s="272">
        <v>54.386993799999999</v>
      </c>
      <c r="M436" s="272">
        <v>64.516999999999996</v>
      </c>
      <c r="R436" s="272">
        <v>63.502000000000002</v>
      </c>
      <c r="S436" s="272" t="s">
        <v>616</v>
      </c>
      <c r="T436" s="272" t="s">
        <v>655</v>
      </c>
      <c r="U436" s="272" t="s">
        <v>514</v>
      </c>
      <c r="V436" s="272">
        <v>1.1056589999999999</v>
      </c>
      <c r="X436" s="272">
        <v>1.1767874</v>
      </c>
    </row>
    <row r="437" spans="1:25" x14ac:dyDescent="0.2">
      <c r="A437" s="272" t="s">
        <v>335</v>
      </c>
      <c r="B437" s="272">
        <v>88</v>
      </c>
      <c r="C437" s="272" t="s">
        <v>336</v>
      </c>
      <c r="D437" s="272" t="s">
        <v>337</v>
      </c>
      <c r="F437" s="272">
        <v>0.749</v>
      </c>
      <c r="G437" s="272">
        <v>1</v>
      </c>
      <c r="H437" s="272">
        <v>2927</v>
      </c>
      <c r="I437" s="272">
        <v>2E-3</v>
      </c>
      <c r="L437" s="272">
        <v>10.3658489</v>
      </c>
      <c r="M437" s="272">
        <v>57.76</v>
      </c>
      <c r="N437" s="272">
        <v>57.320999999999998</v>
      </c>
      <c r="O437" s="272" t="s">
        <v>520</v>
      </c>
      <c r="P437" s="272" t="s">
        <v>734</v>
      </c>
      <c r="Q437" s="272" t="s">
        <v>869</v>
      </c>
      <c r="W437" s="272">
        <v>0.36647299999999999</v>
      </c>
      <c r="Y437" s="272">
        <v>0.7288019</v>
      </c>
    </row>
    <row r="438" spans="1:25" x14ac:dyDescent="0.2">
      <c r="A438" s="272" t="s">
        <v>335</v>
      </c>
      <c r="B438" s="272">
        <v>88</v>
      </c>
      <c r="C438" s="272" t="s">
        <v>336</v>
      </c>
      <c r="D438" s="272" t="s">
        <v>337</v>
      </c>
      <c r="F438" s="272">
        <v>0.749</v>
      </c>
      <c r="G438" s="272">
        <v>2</v>
      </c>
      <c r="H438" s="272">
        <v>2931</v>
      </c>
      <c r="I438" s="272">
        <v>0</v>
      </c>
      <c r="L438" s="272">
        <v>10.374005199999999</v>
      </c>
      <c r="M438" s="272">
        <v>57.805999999999997</v>
      </c>
      <c r="N438" s="272">
        <v>57.366</v>
      </c>
      <c r="O438" s="272" t="s">
        <v>522</v>
      </c>
      <c r="P438" s="272" t="s">
        <v>744</v>
      </c>
      <c r="Q438" s="272" t="s">
        <v>870</v>
      </c>
      <c r="W438" s="272">
        <v>0.36647200000000002</v>
      </c>
      <c r="Y438" s="272">
        <v>0.72880080000000003</v>
      </c>
    </row>
    <row r="439" spans="1:25" x14ac:dyDescent="0.2">
      <c r="A439" s="272" t="s">
        <v>335</v>
      </c>
      <c r="B439" s="272">
        <v>88</v>
      </c>
      <c r="C439" s="272" t="s">
        <v>336</v>
      </c>
      <c r="D439" s="272" t="s">
        <v>337</v>
      </c>
      <c r="F439" s="272">
        <v>0.749</v>
      </c>
      <c r="G439" s="272">
        <v>3</v>
      </c>
      <c r="H439" s="272">
        <v>2867</v>
      </c>
      <c r="I439" s="272">
        <v>14.757</v>
      </c>
      <c r="L439" s="272">
        <v>11.9985424</v>
      </c>
      <c r="M439" s="272">
        <v>66.858000000000004</v>
      </c>
      <c r="N439" s="272">
        <v>66.338999999999999</v>
      </c>
      <c r="O439" s="272" t="s">
        <v>522</v>
      </c>
      <c r="P439" s="272" t="s">
        <v>734</v>
      </c>
      <c r="Q439" s="272" t="s">
        <v>871</v>
      </c>
      <c r="W439" s="272">
        <v>0.37186000000000002</v>
      </c>
      <c r="Y439" s="272">
        <v>0.73955539999999997</v>
      </c>
    </row>
    <row r="440" spans="1:25" x14ac:dyDescent="0.2">
      <c r="A440" s="272" t="s">
        <v>335</v>
      </c>
      <c r="B440" s="272">
        <v>88</v>
      </c>
      <c r="C440" s="272" t="s">
        <v>336</v>
      </c>
      <c r="D440" s="272" t="s">
        <v>337</v>
      </c>
      <c r="F440" s="272">
        <v>0.749</v>
      </c>
      <c r="G440" s="272">
        <v>4</v>
      </c>
      <c r="J440" s="272">
        <v>1948</v>
      </c>
      <c r="K440" s="272">
        <v>-14.959</v>
      </c>
      <c r="L440" s="272">
        <v>45.362075699999998</v>
      </c>
      <c r="M440" s="272">
        <v>49.698</v>
      </c>
      <c r="R440" s="272">
        <v>48.920999999999999</v>
      </c>
      <c r="S440" s="272" t="s">
        <v>751</v>
      </c>
      <c r="T440" s="272" t="s">
        <v>698</v>
      </c>
      <c r="U440" s="272" t="s">
        <v>655</v>
      </c>
      <c r="V440" s="272">
        <v>1.089299</v>
      </c>
      <c r="X440" s="272">
        <v>1.1609130999999999</v>
      </c>
    </row>
    <row r="441" spans="1:25" x14ac:dyDescent="0.2">
      <c r="A441" s="272" t="s">
        <v>335</v>
      </c>
      <c r="B441" s="272">
        <v>88</v>
      </c>
      <c r="C441" s="272" t="s">
        <v>336</v>
      </c>
      <c r="D441" s="272" t="s">
        <v>337</v>
      </c>
      <c r="F441" s="272">
        <v>0.749</v>
      </c>
      <c r="G441" s="272">
        <v>5</v>
      </c>
      <c r="J441" s="272">
        <v>3259</v>
      </c>
      <c r="K441" s="272">
        <v>0</v>
      </c>
      <c r="L441" s="272">
        <v>58.868124299999998</v>
      </c>
      <c r="M441" s="272">
        <v>64.494</v>
      </c>
      <c r="R441" s="272">
        <v>63.48</v>
      </c>
      <c r="S441" s="272" t="s">
        <v>709</v>
      </c>
      <c r="T441" s="272" t="s">
        <v>660</v>
      </c>
      <c r="U441" s="272" t="s">
        <v>705</v>
      </c>
      <c r="V441" s="272">
        <v>1.1056589999999999</v>
      </c>
      <c r="X441" s="272">
        <v>1.1767966000000001</v>
      </c>
    </row>
    <row r="442" spans="1:25" x14ac:dyDescent="0.2">
      <c r="A442" s="272" t="s">
        <v>338</v>
      </c>
      <c r="B442" s="272">
        <v>89</v>
      </c>
      <c r="C442" s="272" t="s">
        <v>339</v>
      </c>
      <c r="D442" s="272" t="s">
        <v>340</v>
      </c>
      <c r="F442" s="272">
        <v>0.83399999999999996</v>
      </c>
      <c r="G442" s="272">
        <v>1</v>
      </c>
      <c r="H442" s="272">
        <v>2928</v>
      </c>
      <c r="I442" s="272">
        <v>8.9999999999999993E-3</v>
      </c>
      <c r="L442" s="272">
        <v>9.3161777000000008</v>
      </c>
      <c r="M442" s="272">
        <v>57.802999999999997</v>
      </c>
      <c r="N442" s="272">
        <v>57.363</v>
      </c>
      <c r="O442" s="272" t="s">
        <v>522</v>
      </c>
      <c r="P442" s="272" t="s">
        <v>734</v>
      </c>
      <c r="Q442" s="272" t="s">
        <v>872</v>
      </c>
      <c r="W442" s="272">
        <v>0.366475</v>
      </c>
      <c r="Y442" s="272">
        <v>0.72878140000000002</v>
      </c>
    </row>
    <row r="443" spans="1:25" x14ac:dyDescent="0.2">
      <c r="A443" s="272" t="s">
        <v>338</v>
      </c>
      <c r="B443" s="272">
        <v>89</v>
      </c>
      <c r="C443" s="272" t="s">
        <v>339</v>
      </c>
      <c r="D443" s="272" t="s">
        <v>340</v>
      </c>
      <c r="F443" s="272">
        <v>0.83399999999999996</v>
      </c>
      <c r="G443" s="272">
        <v>2</v>
      </c>
      <c r="H443" s="272">
        <v>2928</v>
      </c>
      <c r="I443" s="272">
        <v>0</v>
      </c>
      <c r="L443" s="272">
        <v>9.3000966999999992</v>
      </c>
      <c r="M443" s="272">
        <v>57.703000000000003</v>
      </c>
      <c r="N443" s="272">
        <v>57.264000000000003</v>
      </c>
      <c r="O443" s="272" t="s">
        <v>524</v>
      </c>
      <c r="P443" s="272" t="s">
        <v>744</v>
      </c>
      <c r="Q443" s="272" t="s">
        <v>873</v>
      </c>
      <c r="W443" s="272">
        <v>0.36647200000000002</v>
      </c>
      <c r="Y443" s="272">
        <v>0.72877499999999995</v>
      </c>
    </row>
    <row r="444" spans="1:25" x14ac:dyDescent="0.2">
      <c r="A444" s="272" t="s">
        <v>338</v>
      </c>
      <c r="B444" s="272">
        <v>89</v>
      </c>
      <c r="C444" s="272" t="s">
        <v>339</v>
      </c>
      <c r="D444" s="272" t="s">
        <v>340</v>
      </c>
      <c r="F444" s="272">
        <v>0.83399999999999996</v>
      </c>
      <c r="G444" s="272">
        <v>3</v>
      </c>
      <c r="H444" s="272">
        <v>3129</v>
      </c>
      <c r="I444" s="272">
        <v>14.829000000000001</v>
      </c>
      <c r="L444" s="272">
        <v>11.6949281</v>
      </c>
      <c r="M444" s="272">
        <v>72.561999999999998</v>
      </c>
      <c r="N444" s="272">
        <v>71.998000000000005</v>
      </c>
      <c r="O444" s="272" t="s">
        <v>522</v>
      </c>
      <c r="P444" s="272" t="s">
        <v>744</v>
      </c>
      <c r="Q444" s="272" t="s">
        <v>874</v>
      </c>
      <c r="W444" s="272">
        <v>0.37188599999999999</v>
      </c>
      <c r="Y444" s="272">
        <v>0.73958170000000001</v>
      </c>
    </row>
    <row r="445" spans="1:25" x14ac:dyDescent="0.2">
      <c r="A445" s="272" t="s">
        <v>338</v>
      </c>
      <c r="B445" s="272">
        <v>89</v>
      </c>
      <c r="C445" s="272" t="s">
        <v>339</v>
      </c>
      <c r="D445" s="272" t="s">
        <v>340</v>
      </c>
      <c r="F445" s="272">
        <v>0.83399999999999996</v>
      </c>
      <c r="G445" s="272">
        <v>4</v>
      </c>
      <c r="J445" s="272">
        <v>2259</v>
      </c>
      <c r="K445" s="272">
        <v>-15.122999999999999</v>
      </c>
      <c r="L445" s="272">
        <v>47.450516700000001</v>
      </c>
      <c r="M445" s="272">
        <v>57.884999999999998</v>
      </c>
      <c r="R445" s="272">
        <v>56.98</v>
      </c>
      <c r="S445" s="272" t="s">
        <v>751</v>
      </c>
      <c r="T445" s="272" t="s">
        <v>698</v>
      </c>
      <c r="U445" s="272" t="s">
        <v>655</v>
      </c>
      <c r="V445" s="272">
        <v>1.0891189999999999</v>
      </c>
      <c r="X445" s="272">
        <v>1.1607054999999999</v>
      </c>
    </row>
    <row r="446" spans="1:25" x14ac:dyDescent="0.2">
      <c r="A446" s="272" t="s">
        <v>338</v>
      </c>
      <c r="B446" s="272">
        <v>89</v>
      </c>
      <c r="C446" s="272" t="s">
        <v>339</v>
      </c>
      <c r="D446" s="272" t="s">
        <v>340</v>
      </c>
      <c r="F446" s="272">
        <v>0.83399999999999996</v>
      </c>
      <c r="G446" s="272">
        <v>5</v>
      </c>
      <c r="J446" s="272">
        <v>3259</v>
      </c>
      <c r="K446" s="272">
        <v>0</v>
      </c>
      <c r="L446" s="272">
        <v>52.879192799999998</v>
      </c>
      <c r="M446" s="272">
        <v>64.507999999999996</v>
      </c>
      <c r="R446" s="272">
        <v>63.493000000000002</v>
      </c>
      <c r="S446" s="272" t="s">
        <v>616</v>
      </c>
      <c r="T446" s="272" t="s">
        <v>617</v>
      </c>
      <c r="U446" s="272" t="s">
        <v>512</v>
      </c>
      <c r="V446" s="272">
        <v>1.1056589999999999</v>
      </c>
      <c r="X446" s="272">
        <v>1.1767704999999999</v>
      </c>
    </row>
    <row r="447" spans="1:25" x14ac:dyDescent="0.2">
      <c r="A447" s="272" t="s">
        <v>341</v>
      </c>
      <c r="B447" s="272">
        <v>90</v>
      </c>
      <c r="C447" s="272" t="s">
        <v>342</v>
      </c>
      <c r="D447" s="272" t="s">
        <v>343</v>
      </c>
      <c r="F447" s="272">
        <v>0.78600000000000003</v>
      </c>
      <c r="G447" s="272">
        <v>1</v>
      </c>
      <c r="H447" s="272">
        <v>2926</v>
      </c>
      <c r="I447" s="272">
        <v>0.01</v>
      </c>
      <c r="L447" s="272">
        <v>9.8740760000000005</v>
      </c>
      <c r="M447" s="272">
        <v>57.738</v>
      </c>
      <c r="N447" s="272">
        <v>57.298999999999999</v>
      </c>
      <c r="O447" s="272" t="s">
        <v>520</v>
      </c>
      <c r="P447" s="272" t="s">
        <v>712</v>
      </c>
      <c r="Q447" s="272" t="s">
        <v>846</v>
      </c>
      <c r="W447" s="272">
        <v>0.36647600000000002</v>
      </c>
      <c r="Y447" s="272">
        <v>0.72876370000000001</v>
      </c>
    </row>
    <row r="448" spans="1:25" x14ac:dyDescent="0.2">
      <c r="A448" s="272" t="s">
        <v>341</v>
      </c>
      <c r="B448" s="272">
        <v>90</v>
      </c>
      <c r="C448" s="272" t="s">
        <v>342</v>
      </c>
      <c r="D448" s="272" t="s">
        <v>343</v>
      </c>
      <c r="F448" s="272">
        <v>0.78600000000000003</v>
      </c>
      <c r="G448" s="272">
        <v>2</v>
      </c>
      <c r="H448" s="272">
        <v>2925</v>
      </c>
      <c r="I448" s="272">
        <v>0</v>
      </c>
      <c r="L448" s="272">
        <v>9.8817845000000002</v>
      </c>
      <c r="M448" s="272">
        <v>57.783000000000001</v>
      </c>
      <c r="N448" s="272">
        <v>57.343000000000004</v>
      </c>
      <c r="O448" s="272" t="s">
        <v>522</v>
      </c>
      <c r="P448" s="272" t="s">
        <v>744</v>
      </c>
      <c r="Q448" s="272" t="s">
        <v>875</v>
      </c>
      <c r="W448" s="272">
        <v>0.36647200000000002</v>
      </c>
      <c r="Y448" s="272">
        <v>0.72875630000000002</v>
      </c>
    </row>
    <row r="449" spans="1:25" x14ac:dyDescent="0.2">
      <c r="A449" s="272" t="s">
        <v>341</v>
      </c>
      <c r="B449" s="272">
        <v>90</v>
      </c>
      <c r="C449" s="272" t="s">
        <v>342</v>
      </c>
      <c r="D449" s="272" t="s">
        <v>343</v>
      </c>
      <c r="F449" s="272">
        <v>0.78600000000000003</v>
      </c>
      <c r="G449" s="272">
        <v>3</v>
      </c>
      <c r="H449" s="272">
        <v>3064</v>
      </c>
      <c r="I449" s="272">
        <v>14.773</v>
      </c>
      <c r="L449" s="272">
        <v>12.1314343</v>
      </c>
      <c r="M449" s="272">
        <v>70.938000000000002</v>
      </c>
      <c r="N449" s="272">
        <v>70.387</v>
      </c>
      <c r="O449" s="272" t="s">
        <v>522</v>
      </c>
      <c r="P449" s="272" t="s">
        <v>744</v>
      </c>
      <c r="Q449" s="272" t="s">
        <v>876</v>
      </c>
      <c r="W449" s="272">
        <v>0.37186599999999997</v>
      </c>
      <c r="Y449" s="272">
        <v>0.73952240000000002</v>
      </c>
    </row>
    <row r="450" spans="1:25" x14ac:dyDescent="0.2">
      <c r="A450" s="272" t="s">
        <v>341</v>
      </c>
      <c r="B450" s="272">
        <v>90</v>
      </c>
      <c r="C450" s="272" t="s">
        <v>342</v>
      </c>
      <c r="D450" s="272" t="s">
        <v>343</v>
      </c>
      <c r="F450" s="272">
        <v>0.78600000000000003</v>
      </c>
      <c r="G450" s="272">
        <v>4</v>
      </c>
      <c r="J450" s="272">
        <v>2067</v>
      </c>
      <c r="K450" s="272">
        <v>-15.148</v>
      </c>
      <c r="L450" s="272">
        <v>45.623236400000003</v>
      </c>
      <c r="M450" s="272">
        <v>52.453000000000003</v>
      </c>
      <c r="R450" s="272">
        <v>51.633000000000003</v>
      </c>
      <c r="S450" s="272" t="s">
        <v>751</v>
      </c>
      <c r="T450" s="272" t="s">
        <v>698</v>
      </c>
      <c r="U450" s="272" t="s">
        <v>655</v>
      </c>
      <c r="V450" s="272">
        <v>1.0890930000000001</v>
      </c>
      <c r="X450" s="272">
        <v>1.1606825000000001</v>
      </c>
    </row>
    <row r="451" spans="1:25" x14ac:dyDescent="0.2">
      <c r="A451" s="272" t="s">
        <v>341</v>
      </c>
      <c r="B451" s="272">
        <v>90</v>
      </c>
      <c r="C451" s="272" t="s">
        <v>342</v>
      </c>
      <c r="D451" s="272" t="s">
        <v>343</v>
      </c>
      <c r="F451" s="272">
        <v>0.78600000000000003</v>
      </c>
      <c r="G451" s="272">
        <v>5</v>
      </c>
      <c r="J451" s="272">
        <v>3257</v>
      </c>
      <c r="K451" s="272">
        <v>0</v>
      </c>
      <c r="L451" s="272">
        <v>56.082688400000002</v>
      </c>
      <c r="M451" s="272">
        <v>64.477999999999994</v>
      </c>
      <c r="R451" s="272">
        <v>63.463000000000001</v>
      </c>
      <c r="S451" s="272" t="s">
        <v>544</v>
      </c>
      <c r="T451" s="272" t="s">
        <v>655</v>
      </c>
      <c r="U451" s="272" t="s">
        <v>514</v>
      </c>
      <c r="V451" s="272">
        <v>1.1056589999999999</v>
      </c>
      <c r="X451" s="272">
        <v>1.1767734000000001</v>
      </c>
    </row>
    <row r="452" spans="1:25" x14ac:dyDescent="0.2">
      <c r="A452" s="272" t="s">
        <v>344</v>
      </c>
      <c r="B452" s="272">
        <v>91</v>
      </c>
      <c r="C452" s="272" t="s">
        <v>345</v>
      </c>
      <c r="D452" s="272" t="s">
        <v>346</v>
      </c>
      <c r="F452" s="272">
        <v>0.81399999999999995</v>
      </c>
      <c r="G452" s="272">
        <v>1</v>
      </c>
      <c r="H452" s="272">
        <v>2925</v>
      </c>
      <c r="I452" s="272">
        <v>5.3999999999999999E-2</v>
      </c>
      <c r="L452" s="272">
        <v>9.5262341999999993</v>
      </c>
      <c r="M452" s="272">
        <v>57.688000000000002</v>
      </c>
      <c r="N452" s="272">
        <v>57.249000000000002</v>
      </c>
      <c r="O452" s="272" t="s">
        <v>522</v>
      </c>
      <c r="P452" s="272" t="s">
        <v>734</v>
      </c>
      <c r="Q452" s="272" t="s">
        <v>877</v>
      </c>
      <c r="W452" s="272">
        <v>0.36649199999999998</v>
      </c>
      <c r="Y452" s="272">
        <v>0.72879939999999999</v>
      </c>
    </row>
    <row r="453" spans="1:25" x14ac:dyDescent="0.2">
      <c r="A453" s="272" t="s">
        <v>344</v>
      </c>
      <c r="B453" s="272">
        <v>91</v>
      </c>
      <c r="C453" s="272" t="s">
        <v>345</v>
      </c>
      <c r="D453" s="272" t="s">
        <v>346</v>
      </c>
      <c r="F453" s="272">
        <v>0.81399999999999995</v>
      </c>
      <c r="G453" s="272">
        <v>2</v>
      </c>
      <c r="H453" s="272">
        <v>2924</v>
      </c>
      <c r="I453" s="272">
        <v>0</v>
      </c>
      <c r="L453" s="272">
        <v>9.5257302999999993</v>
      </c>
      <c r="M453" s="272">
        <v>57.685000000000002</v>
      </c>
      <c r="N453" s="272">
        <v>57.246000000000002</v>
      </c>
      <c r="O453" s="272" t="s">
        <v>524</v>
      </c>
      <c r="P453" s="272" t="s">
        <v>744</v>
      </c>
      <c r="Q453" s="272" t="s">
        <v>878</v>
      </c>
      <c r="W453" s="272">
        <v>0.36647200000000002</v>
      </c>
      <c r="Y453" s="272">
        <v>0.72876019999999997</v>
      </c>
    </row>
    <row r="454" spans="1:25" x14ac:dyDescent="0.2">
      <c r="A454" s="272" t="s">
        <v>344</v>
      </c>
      <c r="B454" s="272">
        <v>91</v>
      </c>
      <c r="C454" s="272" t="s">
        <v>345</v>
      </c>
      <c r="D454" s="272" t="s">
        <v>346</v>
      </c>
      <c r="F454" s="272">
        <v>0.81399999999999995</v>
      </c>
      <c r="G454" s="272">
        <v>3</v>
      </c>
      <c r="H454" s="272">
        <v>2905</v>
      </c>
      <c r="I454" s="272">
        <v>14.739000000000001</v>
      </c>
      <c r="L454" s="272">
        <v>11.0957759</v>
      </c>
      <c r="M454" s="272">
        <v>67.192999999999998</v>
      </c>
      <c r="N454" s="272">
        <v>66.671000000000006</v>
      </c>
      <c r="O454" s="272" t="s">
        <v>520</v>
      </c>
      <c r="P454" s="272" t="s">
        <v>734</v>
      </c>
      <c r="Q454" s="272" t="s">
        <v>842</v>
      </c>
      <c r="W454" s="272">
        <v>0.37185299999999999</v>
      </c>
      <c r="Y454" s="272">
        <v>0.73950110000000002</v>
      </c>
    </row>
    <row r="455" spans="1:25" x14ac:dyDescent="0.2">
      <c r="A455" s="272" t="s">
        <v>344</v>
      </c>
      <c r="B455" s="272">
        <v>91</v>
      </c>
      <c r="C455" s="272" t="s">
        <v>345</v>
      </c>
      <c r="D455" s="272" t="s">
        <v>346</v>
      </c>
      <c r="F455" s="272">
        <v>0.81399999999999995</v>
      </c>
      <c r="G455" s="272">
        <v>4</v>
      </c>
      <c r="J455" s="272">
        <v>2198</v>
      </c>
      <c r="K455" s="272">
        <v>-15.202</v>
      </c>
      <c r="L455" s="272">
        <v>47.124162800000001</v>
      </c>
      <c r="M455" s="272">
        <v>56.107999999999997</v>
      </c>
      <c r="R455" s="272">
        <v>55.231000000000002</v>
      </c>
      <c r="S455" s="272" t="s">
        <v>751</v>
      </c>
      <c r="T455" s="272" t="s">
        <v>698</v>
      </c>
      <c r="U455" s="272" t="s">
        <v>617</v>
      </c>
      <c r="V455" s="272">
        <v>1.0890340000000001</v>
      </c>
      <c r="X455" s="272">
        <v>1.1605795000000001</v>
      </c>
    </row>
    <row r="456" spans="1:25" x14ac:dyDescent="0.2">
      <c r="A456" s="272" t="s">
        <v>344</v>
      </c>
      <c r="B456" s="272">
        <v>91</v>
      </c>
      <c r="C456" s="272" t="s">
        <v>345</v>
      </c>
      <c r="D456" s="272" t="s">
        <v>346</v>
      </c>
      <c r="F456" s="272">
        <v>0.81399999999999995</v>
      </c>
      <c r="G456" s="272">
        <v>5</v>
      </c>
      <c r="J456" s="272">
        <v>3253</v>
      </c>
      <c r="K456" s="272">
        <v>0</v>
      </c>
      <c r="L456" s="272">
        <v>54.081217000000002</v>
      </c>
      <c r="M456" s="272">
        <v>64.391999999999996</v>
      </c>
      <c r="R456" s="272">
        <v>63.378999999999998</v>
      </c>
      <c r="S456" s="272" t="s">
        <v>616</v>
      </c>
      <c r="T456" s="272" t="s">
        <v>617</v>
      </c>
      <c r="U456" s="272" t="s">
        <v>514</v>
      </c>
      <c r="V456" s="272">
        <v>1.1056589999999999</v>
      </c>
      <c r="X456" s="272">
        <v>1.1767369000000001</v>
      </c>
    </row>
    <row r="457" spans="1:25" x14ac:dyDescent="0.2">
      <c r="A457" s="272" t="s">
        <v>347</v>
      </c>
      <c r="B457" s="272">
        <v>92</v>
      </c>
      <c r="C457" s="272" t="s">
        <v>348</v>
      </c>
      <c r="D457" s="272" t="s">
        <v>349</v>
      </c>
      <c r="F457" s="272">
        <v>0.83599999999999997</v>
      </c>
      <c r="G457" s="272">
        <v>1</v>
      </c>
      <c r="H457" s="272">
        <v>2919</v>
      </c>
      <c r="I457" s="272">
        <v>1.0999999999999999E-2</v>
      </c>
      <c r="L457" s="272">
        <v>9.2584359000000003</v>
      </c>
      <c r="M457" s="272">
        <v>57.582000000000001</v>
      </c>
      <c r="N457" s="272">
        <v>57.143999999999998</v>
      </c>
      <c r="O457" s="272" t="s">
        <v>522</v>
      </c>
      <c r="P457" s="272" t="s">
        <v>734</v>
      </c>
      <c r="Q457" s="272" t="s">
        <v>879</v>
      </c>
      <c r="W457" s="272">
        <v>0.36647600000000002</v>
      </c>
      <c r="Y457" s="272">
        <v>0.72877809999999998</v>
      </c>
    </row>
    <row r="458" spans="1:25" x14ac:dyDescent="0.2">
      <c r="A458" s="272" t="s">
        <v>347</v>
      </c>
      <c r="B458" s="272">
        <v>92</v>
      </c>
      <c r="C458" s="272" t="s">
        <v>348</v>
      </c>
      <c r="D458" s="272" t="s">
        <v>349</v>
      </c>
      <c r="F458" s="272">
        <v>0.83599999999999997</v>
      </c>
      <c r="G458" s="272">
        <v>2</v>
      </c>
      <c r="H458" s="272">
        <v>2920</v>
      </c>
      <c r="I458" s="272">
        <v>0</v>
      </c>
      <c r="L458" s="272">
        <v>9.2485166999999997</v>
      </c>
      <c r="M458" s="272">
        <v>57.52</v>
      </c>
      <c r="N458" s="272">
        <v>57.082999999999998</v>
      </c>
      <c r="O458" s="272" t="s">
        <v>524</v>
      </c>
      <c r="P458" s="272" t="s">
        <v>744</v>
      </c>
      <c r="Q458" s="272" t="s">
        <v>880</v>
      </c>
      <c r="W458" s="272">
        <v>0.36647200000000002</v>
      </c>
      <c r="Y458" s="272">
        <v>0.72877020000000003</v>
      </c>
    </row>
    <row r="459" spans="1:25" x14ac:dyDescent="0.2">
      <c r="A459" s="272" t="s">
        <v>347</v>
      </c>
      <c r="B459" s="272">
        <v>92</v>
      </c>
      <c r="C459" s="272" t="s">
        <v>348</v>
      </c>
      <c r="D459" s="272" t="s">
        <v>349</v>
      </c>
      <c r="F459" s="272">
        <v>0.83599999999999997</v>
      </c>
      <c r="G459" s="272">
        <v>3</v>
      </c>
      <c r="H459" s="272">
        <v>3137</v>
      </c>
      <c r="I459" s="272">
        <v>12.912000000000001</v>
      </c>
      <c r="L459" s="272">
        <v>11.711301300000001</v>
      </c>
      <c r="M459" s="272">
        <v>72.837000000000003</v>
      </c>
      <c r="N459" s="272">
        <v>72.272000000000006</v>
      </c>
      <c r="O459" s="272" t="s">
        <v>522</v>
      </c>
      <c r="P459" s="272" t="s">
        <v>744</v>
      </c>
      <c r="Q459" s="272" t="s">
        <v>847</v>
      </c>
      <c r="W459" s="272">
        <v>0.37118600000000002</v>
      </c>
      <c r="Y459" s="272">
        <v>0.73818019999999995</v>
      </c>
    </row>
    <row r="460" spans="1:25" x14ac:dyDescent="0.2">
      <c r="A460" s="272" t="s">
        <v>347</v>
      </c>
      <c r="B460" s="272">
        <v>92</v>
      </c>
      <c r="C460" s="272" t="s">
        <v>348</v>
      </c>
      <c r="D460" s="272" t="s">
        <v>349</v>
      </c>
      <c r="F460" s="272">
        <v>0.83599999999999997</v>
      </c>
      <c r="G460" s="272">
        <v>4</v>
      </c>
      <c r="J460" s="272">
        <v>2065</v>
      </c>
      <c r="K460" s="272">
        <v>-14.09</v>
      </c>
      <c r="L460" s="272">
        <v>43.049934899999997</v>
      </c>
      <c r="M460" s="272">
        <v>52.643000000000001</v>
      </c>
      <c r="R460" s="272">
        <v>51.819000000000003</v>
      </c>
      <c r="S460" s="272" t="s">
        <v>751</v>
      </c>
      <c r="T460" s="272" t="s">
        <v>698</v>
      </c>
      <c r="U460" s="272" t="s">
        <v>617</v>
      </c>
      <c r="V460" s="272">
        <v>1.0902499999999999</v>
      </c>
      <c r="X460" s="272">
        <v>1.1618455000000001</v>
      </c>
    </row>
    <row r="461" spans="1:25" x14ac:dyDescent="0.2">
      <c r="A461" s="272" t="s">
        <v>347</v>
      </c>
      <c r="B461" s="272">
        <v>92</v>
      </c>
      <c r="C461" s="272" t="s">
        <v>348</v>
      </c>
      <c r="D461" s="272" t="s">
        <v>349</v>
      </c>
      <c r="F461" s="272">
        <v>0.83599999999999997</v>
      </c>
      <c r="G461" s="272">
        <v>5</v>
      </c>
      <c r="J461" s="272">
        <v>3244</v>
      </c>
      <c r="K461" s="272">
        <v>0</v>
      </c>
      <c r="L461" s="272">
        <v>52.497574100000001</v>
      </c>
      <c r="M461" s="272">
        <v>64.195999999999998</v>
      </c>
      <c r="R461" s="272">
        <v>63.186</v>
      </c>
      <c r="S461" s="272" t="s">
        <v>544</v>
      </c>
      <c r="T461" s="272" t="s">
        <v>655</v>
      </c>
      <c r="U461" s="272" t="s">
        <v>514</v>
      </c>
      <c r="V461" s="272">
        <v>1.1056589999999999</v>
      </c>
      <c r="X461" s="272">
        <v>1.1767791999999999</v>
      </c>
    </row>
    <row r="462" spans="1:25" x14ac:dyDescent="0.2">
      <c r="A462" s="272" t="s">
        <v>350</v>
      </c>
      <c r="B462" s="272">
        <v>93</v>
      </c>
      <c r="C462" s="272" t="s">
        <v>351</v>
      </c>
      <c r="D462" s="272" t="s">
        <v>352</v>
      </c>
      <c r="F462" s="272">
        <v>0.82699999999999996</v>
      </c>
      <c r="G462" s="272">
        <v>1</v>
      </c>
      <c r="H462" s="272">
        <v>2913</v>
      </c>
      <c r="I462" s="272">
        <v>2.1999999999999999E-2</v>
      </c>
      <c r="L462" s="272">
        <v>9.3348403999999991</v>
      </c>
      <c r="M462" s="272">
        <v>57.432000000000002</v>
      </c>
      <c r="N462" s="272">
        <v>56.994999999999997</v>
      </c>
      <c r="O462" s="272" t="s">
        <v>522</v>
      </c>
      <c r="P462" s="272" t="s">
        <v>734</v>
      </c>
      <c r="Q462" s="272" t="s">
        <v>881</v>
      </c>
      <c r="W462" s="272">
        <v>0.36647999999999997</v>
      </c>
      <c r="Y462" s="272">
        <v>0.72878810000000005</v>
      </c>
    </row>
    <row r="463" spans="1:25" x14ac:dyDescent="0.2">
      <c r="A463" s="272" t="s">
        <v>350</v>
      </c>
      <c r="B463" s="272">
        <v>93</v>
      </c>
      <c r="C463" s="272" t="s">
        <v>351</v>
      </c>
      <c r="D463" s="272" t="s">
        <v>352</v>
      </c>
      <c r="F463" s="272">
        <v>0.82699999999999996</v>
      </c>
      <c r="G463" s="272">
        <v>2</v>
      </c>
      <c r="H463" s="272">
        <v>2912</v>
      </c>
      <c r="I463" s="272">
        <v>0</v>
      </c>
      <c r="L463" s="272">
        <v>9.3299719999999997</v>
      </c>
      <c r="M463" s="272">
        <v>57.402000000000001</v>
      </c>
      <c r="N463" s="272">
        <v>56.965000000000003</v>
      </c>
      <c r="O463" s="272" t="s">
        <v>524</v>
      </c>
      <c r="P463" s="272" t="s">
        <v>744</v>
      </c>
      <c r="Q463" s="272" t="s">
        <v>882</v>
      </c>
      <c r="W463" s="272">
        <v>0.36647200000000002</v>
      </c>
      <c r="Y463" s="272">
        <v>0.72877210000000003</v>
      </c>
    </row>
    <row r="464" spans="1:25" x14ac:dyDescent="0.2">
      <c r="A464" s="272" t="s">
        <v>350</v>
      </c>
      <c r="B464" s="272">
        <v>93</v>
      </c>
      <c r="C464" s="272" t="s">
        <v>351</v>
      </c>
      <c r="D464" s="272" t="s">
        <v>352</v>
      </c>
      <c r="F464" s="272">
        <v>0.82699999999999996</v>
      </c>
      <c r="G464" s="272">
        <v>3</v>
      </c>
      <c r="H464" s="272">
        <v>3051</v>
      </c>
      <c r="I464" s="272">
        <v>13</v>
      </c>
      <c r="L464" s="272">
        <v>11.521830899999999</v>
      </c>
      <c r="M464" s="272">
        <v>70.888000000000005</v>
      </c>
      <c r="N464" s="272">
        <v>70.337999999999994</v>
      </c>
      <c r="O464" s="272" t="s">
        <v>522</v>
      </c>
      <c r="P464" s="272" t="s">
        <v>744</v>
      </c>
      <c r="Q464" s="272" t="s">
        <v>845</v>
      </c>
      <c r="W464" s="272">
        <v>0.37121900000000002</v>
      </c>
      <c r="Y464" s="272">
        <v>0.73824639999999997</v>
      </c>
    </row>
    <row r="465" spans="1:25" x14ac:dyDescent="0.2">
      <c r="A465" s="272" t="s">
        <v>350</v>
      </c>
      <c r="B465" s="272">
        <v>93</v>
      </c>
      <c r="C465" s="272" t="s">
        <v>351</v>
      </c>
      <c r="D465" s="272" t="s">
        <v>352</v>
      </c>
      <c r="F465" s="272">
        <v>0.82699999999999996</v>
      </c>
      <c r="G465" s="272">
        <v>4</v>
      </c>
      <c r="J465" s="272">
        <v>2095</v>
      </c>
      <c r="K465" s="272">
        <v>-14.162000000000001</v>
      </c>
      <c r="L465" s="272">
        <v>44.23068</v>
      </c>
      <c r="M465" s="272">
        <v>53.503999999999998</v>
      </c>
      <c r="R465" s="272">
        <v>52.667000000000002</v>
      </c>
      <c r="S465" s="272" t="s">
        <v>751</v>
      </c>
      <c r="T465" s="272" t="s">
        <v>698</v>
      </c>
      <c r="U465" s="272" t="s">
        <v>655</v>
      </c>
      <c r="V465" s="272">
        <v>1.090171</v>
      </c>
      <c r="X465" s="272">
        <v>1.1617595999999999</v>
      </c>
    </row>
    <row r="466" spans="1:25" x14ac:dyDescent="0.2">
      <c r="A466" s="272" t="s">
        <v>350</v>
      </c>
      <c r="B466" s="272">
        <v>93</v>
      </c>
      <c r="C466" s="272" t="s">
        <v>351</v>
      </c>
      <c r="D466" s="272" t="s">
        <v>352</v>
      </c>
      <c r="F466" s="272">
        <v>0.82699999999999996</v>
      </c>
      <c r="G466" s="272">
        <v>5</v>
      </c>
      <c r="J466" s="272">
        <v>3244</v>
      </c>
      <c r="K466" s="272">
        <v>0</v>
      </c>
      <c r="L466" s="272">
        <v>53.014574699999997</v>
      </c>
      <c r="M466" s="272">
        <v>64.13</v>
      </c>
      <c r="R466" s="272">
        <v>63.121000000000002</v>
      </c>
      <c r="S466" s="272" t="s">
        <v>544</v>
      </c>
      <c r="T466" s="272" t="s">
        <v>655</v>
      </c>
      <c r="U466" s="272" t="s">
        <v>705</v>
      </c>
      <c r="V466" s="272">
        <v>1.1056589999999999</v>
      </c>
      <c r="X466" s="272">
        <v>1.1767675</v>
      </c>
    </row>
    <row r="467" spans="1:25" x14ac:dyDescent="0.2">
      <c r="A467" s="272" t="s">
        <v>386</v>
      </c>
      <c r="B467" s="272">
        <v>94</v>
      </c>
      <c r="C467" s="272" t="s">
        <v>387</v>
      </c>
      <c r="D467" s="272" t="s">
        <v>375</v>
      </c>
      <c r="F467" s="272">
        <v>0.7732</v>
      </c>
      <c r="G467" s="272">
        <v>1</v>
      </c>
      <c r="H467" s="272">
        <v>2916</v>
      </c>
      <c r="I467" s="272">
        <v>2E-3</v>
      </c>
      <c r="L467" s="272">
        <v>9.9990199000000004</v>
      </c>
      <c r="M467" s="272">
        <v>57.517000000000003</v>
      </c>
      <c r="N467" s="272">
        <v>57.079000000000001</v>
      </c>
      <c r="O467" s="272" t="s">
        <v>522</v>
      </c>
      <c r="P467" s="272" t="s">
        <v>734</v>
      </c>
      <c r="Q467" s="272" t="s">
        <v>877</v>
      </c>
      <c r="W467" s="272">
        <v>0.36647299999999999</v>
      </c>
      <c r="Y467" s="272">
        <v>0.72878520000000002</v>
      </c>
    </row>
    <row r="468" spans="1:25" x14ac:dyDescent="0.2">
      <c r="A468" s="272" t="s">
        <v>386</v>
      </c>
      <c r="B468" s="272">
        <v>94</v>
      </c>
      <c r="C468" s="272" t="s">
        <v>387</v>
      </c>
      <c r="D468" s="272" t="s">
        <v>375</v>
      </c>
      <c r="F468" s="272">
        <v>0.7732</v>
      </c>
      <c r="G468" s="272">
        <v>2</v>
      </c>
      <c r="H468" s="272">
        <v>2915</v>
      </c>
      <c r="I468" s="272">
        <v>0</v>
      </c>
      <c r="L468" s="272">
        <v>9.9967001999999994</v>
      </c>
      <c r="M468" s="272">
        <v>57.503</v>
      </c>
      <c r="N468" s="272">
        <v>57.064999999999998</v>
      </c>
      <c r="O468" s="272" t="s">
        <v>524</v>
      </c>
      <c r="P468" s="272" t="s">
        <v>744</v>
      </c>
      <c r="Q468" s="272" t="s">
        <v>878</v>
      </c>
      <c r="W468" s="272">
        <v>0.36647200000000002</v>
      </c>
      <c r="Y468" s="272">
        <v>0.72878379999999998</v>
      </c>
    </row>
    <row r="469" spans="1:25" x14ac:dyDescent="0.2">
      <c r="A469" s="272" t="s">
        <v>386</v>
      </c>
      <c r="B469" s="272">
        <v>94</v>
      </c>
      <c r="C469" s="272" t="s">
        <v>387</v>
      </c>
      <c r="D469" s="272" t="s">
        <v>375</v>
      </c>
      <c r="F469" s="272">
        <v>0.7732</v>
      </c>
      <c r="G469" s="272">
        <v>3</v>
      </c>
      <c r="H469" s="272">
        <v>2269</v>
      </c>
      <c r="I469" s="272">
        <v>-4.22</v>
      </c>
      <c r="L469" s="272">
        <v>9.1336472999999998</v>
      </c>
      <c r="M469" s="272">
        <v>52.539000000000001</v>
      </c>
      <c r="N469" s="272">
        <v>52.137999999999998</v>
      </c>
      <c r="O469" s="272" t="s">
        <v>522</v>
      </c>
      <c r="P469" s="272" t="s">
        <v>744</v>
      </c>
      <c r="Q469" s="272" t="s">
        <v>883</v>
      </c>
      <c r="W469" s="272">
        <v>0.36493100000000001</v>
      </c>
      <c r="Y469" s="272">
        <v>0.72570840000000003</v>
      </c>
    </row>
    <row r="470" spans="1:25" x14ac:dyDescent="0.2">
      <c r="A470" s="272" t="s">
        <v>386</v>
      </c>
      <c r="B470" s="272">
        <v>94</v>
      </c>
      <c r="C470" s="272" t="s">
        <v>387</v>
      </c>
      <c r="D470" s="272" t="s">
        <v>375</v>
      </c>
      <c r="F470" s="272">
        <v>0.7732</v>
      </c>
      <c r="G470" s="272">
        <v>4</v>
      </c>
      <c r="J470" s="272">
        <v>1766</v>
      </c>
      <c r="K470" s="272">
        <v>-14.337</v>
      </c>
      <c r="L470" s="272">
        <v>39.240611000000001</v>
      </c>
      <c r="M470" s="272">
        <v>44.38</v>
      </c>
      <c r="R470" s="272">
        <v>43.686</v>
      </c>
      <c r="S470" s="272" t="s">
        <v>751</v>
      </c>
      <c r="T470" s="272" t="s">
        <v>698</v>
      </c>
      <c r="U470" s="272" t="s">
        <v>617</v>
      </c>
      <c r="V470" s="272">
        <v>1.0899799999999999</v>
      </c>
      <c r="X470" s="272">
        <v>1.1616241</v>
      </c>
    </row>
    <row r="471" spans="1:25" x14ac:dyDescent="0.2">
      <c r="A471" s="272" t="s">
        <v>386</v>
      </c>
      <c r="B471" s="272">
        <v>94</v>
      </c>
      <c r="C471" s="272" t="s">
        <v>387</v>
      </c>
      <c r="D471" s="272" t="s">
        <v>375</v>
      </c>
      <c r="F471" s="272">
        <v>0.7732</v>
      </c>
      <c r="G471" s="272">
        <v>5</v>
      </c>
      <c r="J471" s="272">
        <v>3239</v>
      </c>
      <c r="K471" s="272">
        <v>0</v>
      </c>
      <c r="L471" s="272">
        <v>56.698108499999996</v>
      </c>
      <c r="M471" s="272">
        <v>64.123999999999995</v>
      </c>
      <c r="R471" s="272">
        <v>63.115000000000002</v>
      </c>
      <c r="S471" s="272" t="s">
        <v>526</v>
      </c>
      <c r="T471" s="272" t="s">
        <v>527</v>
      </c>
      <c r="U471" s="272" t="s">
        <v>528</v>
      </c>
      <c r="V471" s="272">
        <v>1.1056589999999999</v>
      </c>
      <c r="X471" s="272">
        <v>1.1768262</v>
      </c>
    </row>
    <row r="472" spans="1:25" x14ac:dyDescent="0.2">
      <c r="A472" s="272" t="s">
        <v>388</v>
      </c>
      <c r="B472" s="272">
        <v>95</v>
      </c>
      <c r="C472" s="272" t="s">
        <v>389</v>
      </c>
      <c r="D472" s="272" t="s">
        <v>375</v>
      </c>
      <c r="F472" s="272">
        <v>0.73560000000000003</v>
      </c>
      <c r="G472" s="272">
        <v>1</v>
      </c>
      <c r="H472" s="272">
        <v>2911</v>
      </c>
      <c r="I472" s="272">
        <v>-0.03</v>
      </c>
      <c r="L472" s="272">
        <v>10.4951188</v>
      </c>
      <c r="M472" s="272">
        <v>57.433999999999997</v>
      </c>
      <c r="N472" s="272">
        <v>56.997</v>
      </c>
      <c r="O472" s="272" t="s">
        <v>522</v>
      </c>
      <c r="P472" s="272" t="s">
        <v>734</v>
      </c>
      <c r="Q472" s="272" t="s">
        <v>838</v>
      </c>
      <c r="W472" s="272">
        <v>0.36646099999999998</v>
      </c>
      <c r="Y472" s="272">
        <v>0.72876189999999996</v>
      </c>
    </row>
    <row r="473" spans="1:25" x14ac:dyDescent="0.2">
      <c r="A473" s="272" t="s">
        <v>388</v>
      </c>
      <c r="B473" s="272">
        <v>95</v>
      </c>
      <c r="C473" s="272" t="s">
        <v>389</v>
      </c>
      <c r="D473" s="272" t="s">
        <v>375</v>
      </c>
      <c r="F473" s="272">
        <v>0.73560000000000003</v>
      </c>
      <c r="G473" s="272">
        <v>2</v>
      </c>
      <c r="H473" s="272">
        <v>2910</v>
      </c>
      <c r="I473" s="272">
        <v>0</v>
      </c>
      <c r="L473" s="272">
        <v>10.4859276</v>
      </c>
      <c r="M473" s="272">
        <v>57.384</v>
      </c>
      <c r="N473" s="272">
        <v>56.947000000000003</v>
      </c>
      <c r="O473" s="272" t="s">
        <v>524</v>
      </c>
      <c r="P473" s="272" t="s">
        <v>750</v>
      </c>
      <c r="Q473" s="272" t="s">
        <v>884</v>
      </c>
      <c r="W473" s="272">
        <v>0.36647200000000002</v>
      </c>
      <c r="Y473" s="272">
        <v>0.72878370000000003</v>
      </c>
    </row>
    <row r="474" spans="1:25" x14ac:dyDescent="0.2">
      <c r="A474" s="272" t="s">
        <v>388</v>
      </c>
      <c r="B474" s="272">
        <v>95</v>
      </c>
      <c r="C474" s="272" t="s">
        <v>389</v>
      </c>
      <c r="D474" s="272" t="s">
        <v>375</v>
      </c>
      <c r="F474" s="272">
        <v>0.73560000000000003</v>
      </c>
      <c r="G474" s="272">
        <v>3</v>
      </c>
      <c r="H474" s="272">
        <v>2155</v>
      </c>
      <c r="I474" s="272">
        <v>-4.2480000000000002</v>
      </c>
      <c r="L474" s="272">
        <v>9.1168619</v>
      </c>
      <c r="M474" s="272">
        <v>49.892000000000003</v>
      </c>
      <c r="N474" s="272">
        <v>49.512</v>
      </c>
      <c r="O474" s="272" t="s">
        <v>524</v>
      </c>
      <c r="P474" s="272" t="s">
        <v>750</v>
      </c>
      <c r="Q474" s="272" t="s">
        <v>885</v>
      </c>
      <c r="W474" s="272">
        <v>0.364921</v>
      </c>
      <c r="Y474" s="272">
        <v>0.72568770000000005</v>
      </c>
    </row>
    <row r="475" spans="1:25" x14ac:dyDescent="0.2">
      <c r="A475" s="272" t="s">
        <v>388</v>
      </c>
      <c r="B475" s="272">
        <v>95</v>
      </c>
      <c r="C475" s="272" t="s">
        <v>389</v>
      </c>
      <c r="D475" s="272" t="s">
        <v>375</v>
      </c>
      <c r="F475" s="272">
        <v>0.73560000000000003</v>
      </c>
      <c r="G475" s="272">
        <v>4</v>
      </c>
      <c r="J475" s="272">
        <v>1681</v>
      </c>
      <c r="K475" s="272">
        <v>-14.321999999999999</v>
      </c>
      <c r="L475" s="272">
        <v>39.132342299999998</v>
      </c>
      <c r="M475" s="272">
        <v>42.104999999999997</v>
      </c>
      <c r="R475" s="272">
        <v>41.447000000000003</v>
      </c>
      <c r="S475" s="272" t="s">
        <v>751</v>
      </c>
      <c r="T475" s="272" t="s">
        <v>698</v>
      </c>
      <c r="U475" s="272" t="s">
        <v>655</v>
      </c>
      <c r="V475" s="272">
        <v>1.089996</v>
      </c>
      <c r="X475" s="272">
        <v>1.1616423</v>
      </c>
    </row>
    <row r="476" spans="1:25" x14ac:dyDescent="0.2">
      <c r="A476" s="272" t="s">
        <v>388</v>
      </c>
      <c r="B476" s="272">
        <v>95</v>
      </c>
      <c r="C476" s="272" t="s">
        <v>389</v>
      </c>
      <c r="D476" s="272" t="s">
        <v>375</v>
      </c>
      <c r="F476" s="272">
        <v>0.73560000000000003</v>
      </c>
      <c r="G476" s="272">
        <v>5</v>
      </c>
      <c r="J476" s="272">
        <v>3236</v>
      </c>
      <c r="K476" s="272">
        <v>0</v>
      </c>
      <c r="L476" s="272">
        <v>59.517026100000002</v>
      </c>
      <c r="M476" s="272">
        <v>64.039000000000001</v>
      </c>
      <c r="R476" s="272">
        <v>63.030999999999999</v>
      </c>
      <c r="S476" s="272" t="s">
        <v>581</v>
      </c>
      <c r="T476" s="272" t="s">
        <v>510</v>
      </c>
      <c r="U476" s="272" t="s">
        <v>747</v>
      </c>
      <c r="V476" s="272">
        <v>1.1056589999999999</v>
      </c>
      <c r="X476" s="272">
        <v>1.1768217000000001</v>
      </c>
    </row>
    <row r="477" spans="1:25" x14ac:dyDescent="0.2">
      <c r="A477" s="272" t="s">
        <v>403</v>
      </c>
      <c r="B477" s="272">
        <v>96</v>
      </c>
      <c r="C477" s="272" t="s">
        <v>404</v>
      </c>
      <c r="D477" s="272" t="s">
        <v>392</v>
      </c>
      <c r="F477" s="272">
        <v>0.71399999999999997</v>
      </c>
      <c r="G477" s="272">
        <v>1</v>
      </c>
      <c r="H477" s="272">
        <v>2909</v>
      </c>
      <c r="I477" s="272">
        <v>3.3000000000000002E-2</v>
      </c>
      <c r="L477" s="272">
        <v>10.7966868</v>
      </c>
      <c r="M477" s="272">
        <v>57.35</v>
      </c>
      <c r="N477" s="272">
        <v>56.912999999999997</v>
      </c>
      <c r="O477" s="272" t="s">
        <v>524</v>
      </c>
      <c r="P477" s="272" t="s">
        <v>744</v>
      </c>
      <c r="Q477" s="272" t="s">
        <v>886</v>
      </c>
      <c r="W477" s="272">
        <v>0.36648399999999998</v>
      </c>
      <c r="Y477" s="272">
        <v>0.72881399999999996</v>
      </c>
    </row>
    <row r="478" spans="1:25" x14ac:dyDescent="0.2">
      <c r="A478" s="272" t="s">
        <v>403</v>
      </c>
      <c r="B478" s="272">
        <v>96</v>
      </c>
      <c r="C478" s="272" t="s">
        <v>404</v>
      </c>
      <c r="D478" s="272" t="s">
        <v>392</v>
      </c>
      <c r="F478" s="272">
        <v>0.71399999999999997</v>
      </c>
      <c r="G478" s="272">
        <v>2</v>
      </c>
      <c r="H478" s="272">
        <v>2909</v>
      </c>
      <c r="I478" s="272">
        <v>0</v>
      </c>
      <c r="L478" s="272">
        <v>10.7961215</v>
      </c>
      <c r="M478" s="272">
        <v>57.347000000000001</v>
      </c>
      <c r="N478" s="272">
        <v>56.91</v>
      </c>
      <c r="O478" s="272" t="s">
        <v>753</v>
      </c>
      <c r="P478" s="272" t="s">
        <v>750</v>
      </c>
      <c r="Q478" s="272" t="s">
        <v>887</v>
      </c>
      <c r="W478" s="272">
        <v>0.36647200000000002</v>
      </c>
      <c r="Y478" s="272">
        <v>0.7287901</v>
      </c>
    </row>
    <row r="479" spans="1:25" x14ac:dyDescent="0.2">
      <c r="A479" s="272" t="s">
        <v>403</v>
      </c>
      <c r="B479" s="272">
        <v>96</v>
      </c>
      <c r="C479" s="272" t="s">
        <v>404</v>
      </c>
      <c r="D479" s="272" t="s">
        <v>392</v>
      </c>
      <c r="F479" s="272">
        <v>0.71399999999999997</v>
      </c>
      <c r="G479" s="272">
        <v>3</v>
      </c>
      <c r="H479" s="272">
        <v>2269</v>
      </c>
      <c r="I479" s="272">
        <v>28.3</v>
      </c>
      <c r="L479" s="272">
        <v>9.9286595999999996</v>
      </c>
      <c r="M479" s="272">
        <v>52.738999999999997</v>
      </c>
      <c r="N479" s="272">
        <v>52.325000000000003</v>
      </c>
      <c r="O479" s="272" t="s">
        <v>524</v>
      </c>
      <c r="P479" s="272" t="s">
        <v>744</v>
      </c>
      <c r="Q479" s="272" t="s">
        <v>888</v>
      </c>
      <c r="W479" s="272">
        <v>0.37680399999999997</v>
      </c>
      <c r="Y479" s="272">
        <v>0.74941460000000004</v>
      </c>
    </row>
    <row r="480" spans="1:25" x14ac:dyDescent="0.2">
      <c r="A480" s="272" t="s">
        <v>403</v>
      </c>
      <c r="B480" s="272">
        <v>96</v>
      </c>
      <c r="C480" s="272" t="s">
        <v>404</v>
      </c>
      <c r="D480" s="272" t="s">
        <v>392</v>
      </c>
      <c r="F480" s="272">
        <v>0.71399999999999997</v>
      </c>
      <c r="G480" s="272">
        <v>4</v>
      </c>
      <c r="J480" s="272">
        <v>1761</v>
      </c>
      <c r="K480" s="272">
        <v>37.545000000000002</v>
      </c>
      <c r="L480" s="272">
        <v>42.580440000000003</v>
      </c>
      <c r="M480" s="272">
        <v>44.47</v>
      </c>
      <c r="R480" s="272">
        <v>43.75</v>
      </c>
      <c r="S480" s="272" t="s">
        <v>751</v>
      </c>
      <c r="T480" s="272" t="s">
        <v>698</v>
      </c>
      <c r="U480" s="272" t="s">
        <v>655</v>
      </c>
      <c r="V480" s="272">
        <v>1.1466940000000001</v>
      </c>
      <c r="X480" s="272">
        <v>1.2188825000000001</v>
      </c>
    </row>
    <row r="481" spans="1:25" x14ac:dyDescent="0.2">
      <c r="A481" s="272" t="s">
        <v>403</v>
      </c>
      <c r="B481" s="272">
        <v>96</v>
      </c>
      <c r="C481" s="272" t="s">
        <v>404</v>
      </c>
      <c r="D481" s="272" t="s">
        <v>392</v>
      </c>
      <c r="F481" s="272">
        <v>0.71399999999999997</v>
      </c>
      <c r="G481" s="272">
        <v>5</v>
      </c>
      <c r="J481" s="272">
        <v>3239</v>
      </c>
      <c r="K481" s="272">
        <v>0</v>
      </c>
      <c r="L481" s="272">
        <v>61.401303400000003</v>
      </c>
      <c r="M481" s="272">
        <v>64.126000000000005</v>
      </c>
      <c r="R481" s="272">
        <v>63.116999999999997</v>
      </c>
      <c r="S481" s="272" t="s">
        <v>526</v>
      </c>
      <c r="T481" s="272" t="s">
        <v>527</v>
      </c>
      <c r="U481" s="272" t="s">
        <v>528</v>
      </c>
      <c r="V481" s="272">
        <v>1.1056589999999999</v>
      </c>
      <c r="X481" s="272">
        <v>1.1771050999999999</v>
      </c>
    </row>
    <row r="482" spans="1:25" x14ac:dyDescent="0.2">
      <c r="A482" s="272" t="s">
        <v>405</v>
      </c>
      <c r="B482" s="272">
        <v>97</v>
      </c>
      <c r="C482" s="272" t="s">
        <v>406</v>
      </c>
      <c r="D482" s="272" t="s">
        <v>392</v>
      </c>
      <c r="F482" s="272">
        <v>0.72840000000000005</v>
      </c>
      <c r="G482" s="272">
        <v>1</v>
      </c>
      <c r="H482" s="272">
        <v>2911</v>
      </c>
      <c r="I482" s="272">
        <v>2.3E-2</v>
      </c>
      <c r="L482" s="272">
        <v>10.5974579</v>
      </c>
      <c r="M482" s="272">
        <v>57.427</v>
      </c>
      <c r="N482" s="272">
        <v>56.99</v>
      </c>
      <c r="O482" s="272" t="s">
        <v>524</v>
      </c>
      <c r="P482" s="272" t="s">
        <v>744</v>
      </c>
      <c r="Q482" s="272" t="s">
        <v>889</v>
      </c>
      <c r="W482" s="272">
        <v>0.366481</v>
      </c>
      <c r="Y482" s="272">
        <v>0.72878220000000005</v>
      </c>
    </row>
    <row r="483" spans="1:25" x14ac:dyDescent="0.2">
      <c r="A483" s="272" t="s">
        <v>405</v>
      </c>
      <c r="B483" s="272">
        <v>97</v>
      </c>
      <c r="C483" s="272" t="s">
        <v>406</v>
      </c>
      <c r="D483" s="272" t="s">
        <v>392</v>
      </c>
      <c r="F483" s="272">
        <v>0.72840000000000005</v>
      </c>
      <c r="G483" s="272">
        <v>2</v>
      </c>
      <c r="H483" s="272">
        <v>2913</v>
      </c>
      <c r="I483" s="272">
        <v>0</v>
      </c>
      <c r="L483" s="272">
        <v>10.6014543</v>
      </c>
      <c r="M483" s="272">
        <v>57.448999999999998</v>
      </c>
      <c r="N483" s="272">
        <v>57.011000000000003</v>
      </c>
      <c r="O483" s="272" t="s">
        <v>524</v>
      </c>
      <c r="P483" s="272" t="s">
        <v>750</v>
      </c>
      <c r="Q483" s="272" t="s">
        <v>865</v>
      </c>
      <c r="W483" s="272">
        <v>0.36647200000000002</v>
      </c>
      <c r="Y483" s="272">
        <v>0.7287652</v>
      </c>
    </row>
    <row r="484" spans="1:25" x14ac:dyDescent="0.2">
      <c r="A484" s="272" t="s">
        <v>405</v>
      </c>
      <c r="B484" s="272">
        <v>97</v>
      </c>
      <c r="C484" s="272" t="s">
        <v>406</v>
      </c>
      <c r="D484" s="272" t="s">
        <v>392</v>
      </c>
      <c r="F484" s="272">
        <v>0.72840000000000005</v>
      </c>
      <c r="G484" s="272">
        <v>3</v>
      </c>
      <c r="H484" s="272">
        <v>2315</v>
      </c>
      <c r="I484" s="272">
        <v>28.343</v>
      </c>
      <c r="L484" s="272">
        <v>9.9441962000000004</v>
      </c>
      <c r="M484" s="272">
        <v>53.887</v>
      </c>
      <c r="N484" s="272">
        <v>53.463999999999999</v>
      </c>
      <c r="O484" s="272" t="s">
        <v>524</v>
      </c>
      <c r="P484" s="272" t="s">
        <v>744</v>
      </c>
      <c r="Q484" s="272" t="s">
        <v>890</v>
      </c>
      <c r="W484" s="272">
        <v>0.37681999999999999</v>
      </c>
      <c r="Y484" s="272">
        <v>0.74942030000000004</v>
      </c>
    </row>
    <row r="485" spans="1:25" x14ac:dyDescent="0.2">
      <c r="A485" s="272" t="s">
        <v>405</v>
      </c>
      <c r="B485" s="272">
        <v>97</v>
      </c>
      <c r="C485" s="272" t="s">
        <v>406</v>
      </c>
      <c r="D485" s="272" t="s">
        <v>392</v>
      </c>
      <c r="F485" s="272">
        <v>0.72840000000000005</v>
      </c>
      <c r="G485" s="272">
        <v>4</v>
      </c>
      <c r="J485" s="272">
        <v>1799</v>
      </c>
      <c r="K485" s="272">
        <v>37.613</v>
      </c>
      <c r="L485" s="272">
        <v>42.641410299999997</v>
      </c>
      <c r="M485" s="272">
        <v>45.432000000000002</v>
      </c>
      <c r="R485" s="272">
        <v>44.695999999999998</v>
      </c>
      <c r="S485" s="272" t="s">
        <v>751</v>
      </c>
      <c r="T485" s="272" t="s">
        <v>698</v>
      </c>
      <c r="U485" s="272" t="s">
        <v>617</v>
      </c>
      <c r="V485" s="272">
        <v>1.1467689999999999</v>
      </c>
      <c r="X485" s="272">
        <v>1.2189787999999999</v>
      </c>
    </row>
    <row r="486" spans="1:25" x14ac:dyDescent="0.2">
      <c r="A486" s="272" t="s">
        <v>405</v>
      </c>
      <c r="B486" s="272">
        <v>97</v>
      </c>
      <c r="C486" s="272" t="s">
        <v>406</v>
      </c>
      <c r="D486" s="272" t="s">
        <v>392</v>
      </c>
      <c r="F486" s="272">
        <v>0.72840000000000005</v>
      </c>
      <c r="G486" s="272">
        <v>5</v>
      </c>
      <c r="J486" s="272">
        <v>3236</v>
      </c>
      <c r="K486" s="272">
        <v>0</v>
      </c>
      <c r="L486" s="272">
        <v>60.170732200000003</v>
      </c>
      <c r="M486" s="272">
        <v>64.108000000000004</v>
      </c>
      <c r="R486" s="272">
        <v>63.098999999999997</v>
      </c>
      <c r="S486" s="272" t="s">
        <v>526</v>
      </c>
      <c r="T486" s="272" t="s">
        <v>660</v>
      </c>
      <c r="U486" s="272" t="s">
        <v>710</v>
      </c>
      <c r="V486" s="272">
        <v>1.1056589999999999</v>
      </c>
      <c r="X486" s="272">
        <v>1.1771326</v>
      </c>
    </row>
    <row r="487" spans="1:25" x14ac:dyDescent="0.2">
      <c r="A487" s="272" t="s">
        <v>367</v>
      </c>
      <c r="B487" s="272">
        <v>98</v>
      </c>
      <c r="C487" s="272" t="s">
        <v>368</v>
      </c>
      <c r="D487" s="272" t="s">
        <v>356</v>
      </c>
      <c r="F487" s="272">
        <v>0.77700000000000002</v>
      </c>
      <c r="G487" s="272">
        <v>1</v>
      </c>
      <c r="H487" s="272">
        <v>2913</v>
      </c>
      <c r="I487" s="272">
        <v>1.0999999999999999E-2</v>
      </c>
      <c r="L487" s="272">
        <v>9.9364749000000003</v>
      </c>
      <c r="M487" s="272">
        <v>57.438000000000002</v>
      </c>
      <c r="N487" s="272">
        <v>57</v>
      </c>
      <c r="O487" s="272" t="s">
        <v>524</v>
      </c>
      <c r="P487" s="272" t="s">
        <v>734</v>
      </c>
      <c r="Q487" s="272" t="s">
        <v>867</v>
      </c>
      <c r="W487" s="272">
        <v>0.36647600000000002</v>
      </c>
      <c r="Y487" s="272">
        <v>0.72878589999999999</v>
      </c>
    </row>
    <row r="488" spans="1:25" x14ac:dyDescent="0.2">
      <c r="A488" s="272" t="s">
        <v>367</v>
      </c>
      <c r="B488" s="272">
        <v>98</v>
      </c>
      <c r="C488" s="272" t="s">
        <v>368</v>
      </c>
      <c r="D488" s="272" t="s">
        <v>356</v>
      </c>
      <c r="F488" s="272">
        <v>0.77700000000000002</v>
      </c>
      <c r="G488" s="272">
        <v>2</v>
      </c>
      <c r="H488" s="272">
        <v>2912</v>
      </c>
      <c r="I488" s="272">
        <v>0</v>
      </c>
      <c r="L488" s="272">
        <v>9.9394398000000006</v>
      </c>
      <c r="M488" s="272">
        <v>57.454999999999998</v>
      </c>
      <c r="N488" s="272">
        <v>57.017000000000003</v>
      </c>
      <c r="O488" s="272" t="s">
        <v>753</v>
      </c>
      <c r="P488" s="272" t="s">
        <v>744</v>
      </c>
      <c r="Q488" s="272" t="s">
        <v>891</v>
      </c>
      <c r="W488" s="272">
        <v>0.36647200000000002</v>
      </c>
      <c r="Y488" s="272">
        <v>0.72877809999999998</v>
      </c>
    </row>
    <row r="489" spans="1:25" x14ac:dyDescent="0.2">
      <c r="A489" s="272" t="s">
        <v>367</v>
      </c>
      <c r="B489" s="272">
        <v>98</v>
      </c>
      <c r="C489" s="272" t="s">
        <v>368</v>
      </c>
      <c r="D489" s="272" t="s">
        <v>356</v>
      </c>
      <c r="F489" s="272">
        <v>0.77700000000000002</v>
      </c>
      <c r="G489" s="272">
        <v>3</v>
      </c>
      <c r="H489" s="272">
        <v>3137</v>
      </c>
      <c r="I489" s="272">
        <v>7.22</v>
      </c>
      <c r="L489" s="272">
        <v>12.519485</v>
      </c>
      <c r="M489" s="272">
        <v>72.369</v>
      </c>
      <c r="N489" s="272">
        <v>71.81</v>
      </c>
      <c r="O489" s="272" t="s">
        <v>524</v>
      </c>
      <c r="P489" s="272" t="s">
        <v>744</v>
      </c>
      <c r="Q489" s="272" t="s">
        <v>890</v>
      </c>
      <c r="W489" s="272">
        <v>0.36910799999999999</v>
      </c>
      <c r="Y489" s="272">
        <v>0.73403969999999996</v>
      </c>
    </row>
    <row r="490" spans="1:25" x14ac:dyDescent="0.2">
      <c r="A490" s="272" t="s">
        <v>367</v>
      </c>
      <c r="B490" s="272">
        <v>98</v>
      </c>
      <c r="C490" s="272" t="s">
        <v>368</v>
      </c>
      <c r="D490" s="272" t="s">
        <v>356</v>
      </c>
      <c r="F490" s="272">
        <v>0.77700000000000002</v>
      </c>
      <c r="G490" s="272">
        <v>4</v>
      </c>
      <c r="J490" s="272">
        <v>2169</v>
      </c>
      <c r="K490" s="272">
        <v>-3.883</v>
      </c>
      <c r="L490" s="272">
        <v>48.2818629</v>
      </c>
      <c r="M490" s="272">
        <v>54.874000000000002</v>
      </c>
      <c r="R490" s="272">
        <v>54.009</v>
      </c>
      <c r="S490" s="272" t="s">
        <v>751</v>
      </c>
      <c r="T490" s="272" t="s">
        <v>698</v>
      </c>
      <c r="U490" s="272" t="s">
        <v>655</v>
      </c>
      <c r="V490" s="272">
        <v>1.101413</v>
      </c>
      <c r="X490" s="272">
        <v>1.1732176999999999</v>
      </c>
    </row>
    <row r="491" spans="1:25" x14ac:dyDescent="0.2">
      <c r="A491" s="272" t="s">
        <v>367</v>
      </c>
      <c r="B491" s="272">
        <v>98</v>
      </c>
      <c r="C491" s="272" t="s">
        <v>368</v>
      </c>
      <c r="D491" s="272" t="s">
        <v>356</v>
      </c>
      <c r="F491" s="272">
        <v>0.77700000000000002</v>
      </c>
      <c r="G491" s="272">
        <v>5</v>
      </c>
      <c r="J491" s="272">
        <v>3250</v>
      </c>
      <c r="K491" s="272">
        <v>0</v>
      </c>
      <c r="L491" s="272">
        <v>56.5915368</v>
      </c>
      <c r="M491" s="272">
        <v>64.317999999999998</v>
      </c>
      <c r="R491" s="272">
        <v>63.305999999999997</v>
      </c>
      <c r="S491" s="272" t="s">
        <v>544</v>
      </c>
      <c r="T491" s="272" t="s">
        <v>655</v>
      </c>
      <c r="U491" s="272" t="s">
        <v>705</v>
      </c>
      <c r="V491" s="272">
        <v>1.1056589999999999</v>
      </c>
      <c r="X491" s="272">
        <v>1.1769409</v>
      </c>
    </row>
    <row r="492" spans="1:25" x14ac:dyDescent="0.2">
      <c r="A492" s="272" t="s">
        <v>369</v>
      </c>
      <c r="B492" s="272">
        <v>99</v>
      </c>
      <c r="C492" s="272" t="s">
        <v>370</v>
      </c>
      <c r="D492" s="272" t="s">
        <v>356</v>
      </c>
      <c r="F492" s="272">
        <v>0.72350000000000003</v>
      </c>
      <c r="G492" s="272">
        <v>1</v>
      </c>
      <c r="H492" s="272">
        <v>2918</v>
      </c>
      <c r="I492" s="272">
        <v>4.7E-2</v>
      </c>
      <c r="L492" s="272">
        <v>10.7057129</v>
      </c>
      <c r="M492" s="272">
        <v>57.622999999999998</v>
      </c>
      <c r="N492" s="272">
        <v>57.185000000000002</v>
      </c>
      <c r="O492" s="272" t="s">
        <v>522</v>
      </c>
      <c r="P492" s="272" t="s">
        <v>734</v>
      </c>
      <c r="Q492" s="272" t="s">
        <v>892</v>
      </c>
      <c r="W492" s="272">
        <v>0.36648900000000001</v>
      </c>
      <c r="Y492" s="272">
        <v>0.72880460000000002</v>
      </c>
    </row>
    <row r="493" spans="1:25" x14ac:dyDescent="0.2">
      <c r="A493" s="272" t="s">
        <v>369</v>
      </c>
      <c r="B493" s="272">
        <v>99</v>
      </c>
      <c r="C493" s="272" t="s">
        <v>370</v>
      </c>
      <c r="D493" s="272" t="s">
        <v>356</v>
      </c>
      <c r="F493" s="272">
        <v>0.72350000000000003</v>
      </c>
      <c r="G493" s="272">
        <v>2</v>
      </c>
      <c r="H493" s="272">
        <v>2918</v>
      </c>
      <c r="I493" s="272">
        <v>0</v>
      </c>
      <c r="L493" s="272">
        <v>10.6991494</v>
      </c>
      <c r="M493" s="272">
        <v>57.588000000000001</v>
      </c>
      <c r="N493" s="272">
        <v>57.15</v>
      </c>
      <c r="O493" s="272" t="s">
        <v>524</v>
      </c>
      <c r="P493" s="272" t="s">
        <v>744</v>
      </c>
      <c r="Q493" s="272" t="s">
        <v>893</v>
      </c>
      <c r="W493" s="272">
        <v>0.36647200000000002</v>
      </c>
      <c r="Y493" s="272">
        <v>0.72877020000000003</v>
      </c>
    </row>
    <row r="494" spans="1:25" x14ac:dyDescent="0.2">
      <c r="A494" s="272" t="s">
        <v>369</v>
      </c>
      <c r="B494" s="272">
        <v>99</v>
      </c>
      <c r="C494" s="272" t="s">
        <v>370</v>
      </c>
      <c r="D494" s="272" t="s">
        <v>356</v>
      </c>
      <c r="F494" s="272">
        <v>0.72350000000000003</v>
      </c>
      <c r="G494" s="272">
        <v>3</v>
      </c>
      <c r="H494" s="272">
        <v>2935</v>
      </c>
      <c r="I494" s="272">
        <v>7.157</v>
      </c>
      <c r="L494" s="272">
        <v>12.5797273</v>
      </c>
      <c r="M494" s="272">
        <v>67.709999999999994</v>
      </c>
      <c r="N494" s="272">
        <v>67.188000000000002</v>
      </c>
      <c r="O494" s="272" t="s">
        <v>522</v>
      </c>
      <c r="P494" s="272" t="s">
        <v>744</v>
      </c>
      <c r="Q494" s="272" t="s">
        <v>894</v>
      </c>
      <c r="W494" s="272">
        <v>0.369085</v>
      </c>
      <c r="Y494" s="272">
        <v>0.73398629999999998</v>
      </c>
    </row>
    <row r="495" spans="1:25" x14ac:dyDescent="0.2">
      <c r="A495" s="272" t="s">
        <v>369</v>
      </c>
      <c r="B495" s="272">
        <v>99</v>
      </c>
      <c r="C495" s="272" t="s">
        <v>370</v>
      </c>
      <c r="D495" s="272" t="s">
        <v>356</v>
      </c>
      <c r="F495" s="272">
        <v>0.72350000000000003</v>
      </c>
      <c r="G495" s="272">
        <v>4</v>
      </c>
      <c r="J495" s="272">
        <v>2031</v>
      </c>
      <c r="K495" s="272">
        <v>-3.9470000000000001</v>
      </c>
      <c r="L495" s="272">
        <v>48.395399400000002</v>
      </c>
      <c r="M495" s="272">
        <v>51.216000000000001</v>
      </c>
      <c r="R495" s="272">
        <v>50.408999999999999</v>
      </c>
      <c r="S495" s="272" t="s">
        <v>751</v>
      </c>
      <c r="T495" s="272" t="s">
        <v>684</v>
      </c>
      <c r="U495" s="272" t="s">
        <v>617</v>
      </c>
      <c r="V495" s="272">
        <v>1.101342</v>
      </c>
      <c r="X495" s="272">
        <v>1.1730982000000001</v>
      </c>
    </row>
    <row r="496" spans="1:25" x14ac:dyDescent="0.2">
      <c r="A496" s="272" t="s">
        <v>369</v>
      </c>
      <c r="B496" s="272">
        <v>99</v>
      </c>
      <c r="C496" s="272" t="s">
        <v>370</v>
      </c>
      <c r="D496" s="272" t="s">
        <v>356</v>
      </c>
      <c r="F496" s="272">
        <v>0.72350000000000003</v>
      </c>
      <c r="G496" s="272">
        <v>5</v>
      </c>
      <c r="J496" s="272">
        <v>3252</v>
      </c>
      <c r="K496" s="272">
        <v>0</v>
      </c>
      <c r="L496" s="272">
        <v>60.784614699999999</v>
      </c>
      <c r="M496" s="272">
        <v>64.326999999999998</v>
      </c>
      <c r="R496" s="272">
        <v>63.314999999999998</v>
      </c>
      <c r="S496" s="272" t="s">
        <v>709</v>
      </c>
      <c r="T496" s="272" t="s">
        <v>660</v>
      </c>
      <c r="U496" s="272" t="s">
        <v>705</v>
      </c>
      <c r="V496" s="272">
        <v>1.1056589999999999</v>
      </c>
      <c r="X496" s="272">
        <v>1.1768909999999999</v>
      </c>
    </row>
    <row r="497" spans="1:1" x14ac:dyDescent="0.2">
      <c r="A497" s="272" t="s">
        <v>502</v>
      </c>
    </row>
    <row r="498" spans="1:1" x14ac:dyDescent="0.2">
      <c r="A498" s="272" t="s">
        <v>518</v>
      </c>
    </row>
    <row r="499" spans="1:1" x14ac:dyDescent="0.2">
      <c r="A499" s="272" t="s">
        <v>534</v>
      </c>
    </row>
    <row r="500" spans="1:1" x14ac:dyDescent="0.2">
      <c r="A500" s="272" t="s">
        <v>549</v>
      </c>
    </row>
    <row r="501" spans="1:1" x14ac:dyDescent="0.2">
      <c r="A501" s="272" t="s">
        <v>561</v>
      </c>
    </row>
    <row r="502" spans="1:1" x14ac:dyDescent="0.2">
      <c r="A502" s="272" t="s">
        <v>574</v>
      </c>
    </row>
    <row r="503" spans="1:1" x14ac:dyDescent="0.2">
      <c r="A503" s="272" t="s">
        <v>585</v>
      </c>
    </row>
    <row r="504" spans="1:1" x14ac:dyDescent="0.2">
      <c r="A504" s="272" t="s">
        <v>594</v>
      </c>
    </row>
    <row r="505" spans="1:1" x14ac:dyDescent="0.2">
      <c r="A505" s="272" t="s">
        <v>602</v>
      </c>
    </row>
    <row r="506" spans="1:1" x14ac:dyDescent="0.2">
      <c r="A506" s="272" t="s">
        <v>609</v>
      </c>
    </row>
    <row r="507" spans="1:1" x14ac:dyDescent="0.2">
      <c r="A507" s="272" t="s">
        <v>618</v>
      </c>
    </row>
    <row r="508" spans="1:1" x14ac:dyDescent="0.2">
      <c r="A508" s="310" t="s">
        <v>895</v>
      </c>
    </row>
    <row r="509" spans="1:1" x14ac:dyDescent="0.2">
      <c r="A509" s="311" t="s">
        <v>896</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3"/>
  <sheetViews>
    <sheetView topLeftCell="A106" workbookViewId="0">
      <selection activeCell="O93" sqref="O93"/>
    </sheetView>
  </sheetViews>
  <sheetFormatPr defaultColWidth="8.85546875" defaultRowHeight="12.75" x14ac:dyDescent="0.2"/>
  <cols>
    <col min="1" max="16384" width="8.85546875" style="277"/>
  </cols>
  <sheetData>
    <row r="1" spans="1:25" x14ac:dyDescent="0.2">
      <c r="A1" s="272" t="s">
        <v>480</v>
      </c>
      <c r="B1" s="272" t="s">
        <v>481</v>
      </c>
      <c r="C1" s="272" t="s">
        <v>28</v>
      </c>
      <c r="D1" s="272" t="s">
        <v>123</v>
      </c>
      <c r="E1" s="272" t="s">
        <v>482</v>
      </c>
      <c r="F1" s="272" t="s">
        <v>124</v>
      </c>
      <c r="G1" s="272" t="s">
        <v>483</v>
      </c>
      <c r="H1" s="272" t="s">
        <v>125</v>
      </c>
      <c r="I1" s="272" t="s">
        <v>484</v>
      </c>
      <c r="J1" s="272" t="s">
        <v>127</v>
      </c>
      <c r="K1" s="272" t="s">
        <v>485</v>
      </c>
      <c r="L1" s="272" t="s">
        <v>486</v>
      </c>
      <c r="M1" s="272" t="s">
        <v>487</v>
      </c>
      <c r="N1" s="272" t="s">
        <v>488</v>
      </c>
      <c r="O1" s="272" t="s">
        <v>489</v>
      </c>
      <c r="P1" s="272" t="s">
        <v>490</v>
      </c>
      <c r="Q1" s="272" t="s">
        <v>491</v>
      </c>
      <c r="R1" s="272" t="s">
        <v>492</v>
      </c>
      <c r="S1" s="272" t="s">
        <v>493</v>
      </c>
      <c r="T1" s="272" t="s">
        <v>494</v>
      </c>
      <c r="U1" s="272" t="s">
        <v>495</v>
      </c>
      <c r="V1" s="272" t="s">
        <v>496</v>
      </c>
      <c r="W1" s="272" t="s">
        <v>497</v>
      </c>
      <c r="X1" s="272" t="s">
        <v>498</v>
      </c>
      <c r="Y1" s="272" t="s">
        <v>499</v>
      </c>
    </row>
    <row r="2" spans="1:25" x14ac:dyDescent="0.2">
      <c r="A2" s="272" t="s">
        <v>897</v>
      </c>
      <c r="B2" s="272">
        <v>1</v>
      </c>
      <c r="C2" s="272" t="s">
        <v>898</v>
      </c>
      <c r="D2" s="272" t="s">
        <v>375</v>
      </c>
      <c r="E2" s="272" t="s">
        <v>899</v>
      </c>
      <c r="F2" s="272">
        <v>0.72</v>
      </c>
      <c r="G2" s="272">
        <v>1</v>
      </c>
      <c r="H2" s="272">
        <v>2631</v>
      </c>
      <c r="I2" s="272">
        <v>1.2999999999999999E-2</v>
      </c>
      <c r="L2" s="272">
        <v>11.2800338</v>
      </c>
      <c r="M2" s="272">
        <v>51.896000000000001</v>
      </c>
      <c r="N2" s="272">
        <v>51.503</v>
      </c>
      <c r="O2" s="272" t="s">
        <v>900</v>
      </c>
      <c r="P2" s="272" t="s">
        <v>560</v>
      </c>
      <c r="Q2" s="272" t="s">
        <v>901</v>
      </c>
      <c r="W2" s="272">
        <v>0.366477</v>
      </c>
      <c r="Y2" s="272">
        <v>0.73111479999999995</v>
      </c>
    </row>
    <row r="3" spans="1:25" x14ac:dyDescent="0.2">
      <c r="A3" s="272" t="s">
        <v>897</v>
      </c>
      <c r="B3" s="272">
        <v>1</v>
      </c>
      <c r="C3" s="272" t="s">
        <v>898</v>
      </c>
      <c r="D3" s="272" t="s">
        <v>375</v>
      </c>
      <c r="E3" s="272" t="s">
        <v>899</v>
      </c>
      <c r="F3" s="272">
        <v>0.72</v>
      </c>
      <c r="G3" s="272">
        <v>2</v>
      </c>
      <c r="H3" s="272">
        <v>2636</v>
      </c>
      <c r="I3" s="272">
        <v>0</v>
      </c>
      <c r="L3" s="272">
        <v>11.2940554</v>
      </c>
      <c r="M3" s="272">
        <v>51.960999999999999</v>
      </c>
      <c r="N3" s="272">
        <v>51.567999999999998</v>
      </c>
      <c r="O3" s="272" t="s">
        <v>902</v>
      </c>
      <c r="P3" s="272" t="s">
        <v>560</v>
      </c>
      <c r="Q3" s="272" t="s">
        <v>903</v>
      </c>
      <c r="W3" s="272">
        <v>0.36647200000000002</v>
      </c>
      <c r="Y3" s="272">
        <v>0.73110509999999995</v>
      </c>
    </row>
    <row r="4" spans="1:25" x14ac:dyDescent="0.2">
      <c r="A4" s="272" t="s">
        <v>897</v>
      </c>
      <c r="B4" s="272">
        <v>1</v>
      </c>
      <c r="C4" s="272" t="s">
        <v>898</v>
      </c>
      <c r="D4" s="272" t="s">
        <v>375</v>
      </c>
      <c r="E4" s="272" t="s">
        <v>899</v>
      </c>
      <c r="F4" s="272">
        <v>0.72</v>
      </c>
      <c r="G4" s="272">
        <v>3</v>
      </c>
      <c r="H4" s="272">
        <v>1903</v>
      </c>
      <c r="I4" s="272">
        <v>-4.1310000000000002</v>
      </c>
      <c r="L4" s="272">
        <v>9.6908597000000007</v>
      </c>
      <c r="M4" s="272">
        <v>44.585000000000001</v>
      </c>
      <c r="N4" s="272">
        <v>44.247</v>
      </c>
      <c r="O4" s="272" t="s">
        <v>902</v>
      </c>
      <c r="P4" s="272" t="s">
        <v>904</v>
      </c>
      <c r="Q4" s="272" t="s">
        <v>905</v>
      </c>
      <c r="W4" s="272">
        <v>0.36496400000000001</v>
      </c>
      <c r="Y4" s="272">
        <v>0.72808490000000003</v>
      </c>
    </row>
    <row r="5" spans="1:25" x14ac:dyDescent="0.2">
      <c r="A5" s="272" t="s">
        <v>897</v>
      </c>
      <c r="B5" s="272">
        <v>1</v>
      </c>
      <c r="C5" s="272" t="s">
        <v>898</v>
      </c>
      <c r="D5" s="272" t="s">
        <v>375</v>
      </c>
      <c r="E5" s="272" t="s">
        <v>899</v>
      </c>
      <c r="F5" s="272">
        <v>0.72</v>
      </c>
      <c r="G5" s="272">
        <v>4</v>
      </c>
      <c r="J5" s="272">
        <v>1479</v>
      </c>
      <c r="K5" s="272">
        <v>-14.045</v>
      </c>
      <c r="L5" s="272">
        <v>41.046386200000001</v>
      </c>
      <c r="M5" s="272">
        <v>37.445</v>
      </c>
      <c r="R5" s="272">
        <v>36.857999999999997</v>
      </c>
      <c r="S5" s="272" t="s">
        <v>906</v>
      </c>
      <c r="T5" s="272" t="s">
        <v>907</v>
      </c>
      <c r="U5" s="272" t="s">
        <v>615</v>
      </c>
      <c r="V5" s="272">
        <v>1.0902989999999999</v>
      </c>
      <c r="X5" s="272">
        <v>1.1641755</v>
      </c>
    </row>
    <row r="6" spans="1:25" x14ac:dyDescent="0.2">
      <c r="A6" s="272" t="s">
        <v>897</v>
      </c>
      <c r="B6" s="272">
        <v>1</v>
      </c>
      <c r="C6" s="272" t="s">
        <v>898</v>
      </c>
      <c r="D6" s="272" t="s">
        <v>375</v>
      </c>
      <c r="E6" s="272" t="s">
        <v>899</v>
      </c>
      <c r="F6" s="272">
        <v>0.72</v>
      </c>
      <c r="G6" s="272">
        <v>5</v>
      </c>
      <c r="J6" s="272">
        <v>2884</v>
      </c>
      <c r="K6" s="272">
        <v>0</v>
      </c>
      <c r="L6" s="272">
        <v>62.4396579</v>
      </c>
      <c r="M6" s="272">
        <v>56.96</v>
      </c>
      <c r="R6" s="272">
        <v>56.063000000000002</v>
      </c>
      <c r="S6" s="272" t="s">
        <v>592</v>
      </c>
      <c r="T6" s="272" t="s">
        <v>543</v>
      </c>
      <c r="U6" s="272" t="s">
        <v>582</v>
      </c>
      <c r="V6" s="272">
        <v>1.1056589999999999</v>
      </c>
      <c r="X6" s="272">
        <v>1.1792247</v>
      </c>
    </row>
    <row r="7" spans="1:25" x14ac:dyDescent="0.2">
      <c r="A7" s="272" t="s">
        <v>908</v>
      </c>
      <c r="B7" s="272">
        <v>2</v>
      </c>
      <c r="C7" s="272" t="s">
        <v>909</v>
      </c>
      <c r="D7" s="272" t="s">
        <v>375</v>
      </c>
      <c r="E7" s="272" t="s">
        <v>910</v>
      </c>
      <c r="F7" s="272">
        <v>0.85199999999999998</v>
      </c>
      <c r="G7" s="272">
        <v>1</v>
      </c>
      <c r="H7" s="272">
        <v>2638</v>
      </c>
      <c r="I7" s="272">
        <v>1.6E-2</v>
      </c>
      <c r="M7" s="272">
        <v>52.063000000000002</v>
      </c>
      <c r="N7" s="272">
        <v>51.668999999999997</v>
      </c>
      <c r="O7" s="272" t="s">
        <v>750</v>
      </c>
      <c r="P7" s="272" t="s">
        <v>911</v>
      </c>
      <c r="Q7" s="272" t="s">
        <v>912</v>
      </c>
      <c r="W7" s="272">
        <v>0.36647800000000003</v>
      </c>
      <c r="Y7" s="272">
        <v>0.73143139999999995</v>
      </c>
    </row>
    <row r="8" spans="1:25" x14ac:dyDescent="0.2">
      <c r="A8" s="272" t="s">
        <v>908</v>
      </c>
      <c r="B8" s="272">
        <v>2</v>
      </c>
      <c r="C8" s="272" t="s">
        <v>909</v>
      </c>
      <c r="D8" s="272" t="s">
        <v>375</v>
      </c>
      <c r="E8" s="272" t="s">
        <v>910</v>
      </c>
      <c r="F8" s="272">
        <v>0.85199999999999998</v>
      </c>
      <c r="G8" s="272">
        <v>2</v>
      </c>
      <c r="H8" s="272">
        <v>2639</v>
      </c>
      <c r="I8" s="272">
        <v>0</v>
      </c>
      <c r="M8" s="272">
        <v>52.11</v>
      </c>
      <c r="N8" s="272">
        <v>51.716000000000001</v>
      </c>
      <c r="O8" s="272" t="s">
        <v>750</v>
      </c>
      <c r="P8" s="272" t="s">
        <v>913</v>
      </c>
      <c r="Q8" s="272" t="s">
        <v>914</v>
      </c>
      <c r="W8" s="272">
        <v>0.36647200000000002</v>
      </c>
      <c r="Y8" s="272">
        <v>0.7314195</v>
      </c>
    </row>
    <row r="9" spans="1:25" x14ac:dyDescent="0.2">
      <c r="A9" s="272" t="s">
        <v>908</v>
      </c>
      <c r="B9" s="272">
        <v>2</v>
      </c>
      <c r="C9" s="272" t="s">
        <v>909</v>
      </c>
      <c r="D9" s="272" t="s">
        <v>375</v>
      </c>
      <c r="E9" s="272" t="s">
        <v>910</v>
      </c>
      <c r="F9" s="272">
        <v>0.85199999999999998</v>
      </c>
      <c r="G9" s="272">
        <v>3</v>
      </c>
      <c r="H9" s="272">
        <v>2241</v>
      </c>
      <c r="I9" s="272">
        <v>-4.1479999999999997</v>
      </c>
      <c r="L9" s="272">
        <v>9.52</v>
      </c>
      <c r="M9" s="272">
        <v>52.133000000000003</v>
      </c>
      <c r="N9" s="272">
        <v>51.738</v>
      </c>
      <c r="O9" s="272" t="s">
        <v>750</v>
      </c>
      <c r="P9" s="272" t="s">
        <v>913</v>
      </c>
      <c r="Q9" s="272" t="s">
        <v>915</v>
      </c>
      <c r="W9" s="272">
        <v>0.364958</v>
      </c>
      <c r="Y9" s="272">
        <v>0.72838570000000002</v>
      </c>
    </row>
    <row r="10" spans="1:25" x14ac:dyDescent="0.2">
      <c r="A10" s="272" t="s">
        <v>908</v>
      </c>
      <c r="B10" s="272">
        <v>2</v>
      </c>
      <c r="C10" s="272" t="s">
        <v>909</v>
      </c>
      <c r="D10" s="272" t="s">
        <v>375</v>
      </c>
      <c r="E10" s="272" t="s">
        <v>910</v>
      </c>
      <c r="F10" s="272">
        <v>0.85199999999999998</v>
      </c>
      <c r="G10" s="272">
        <v>4</v>
      </c>
      <c r="J10" s="272">
        <v>1746</v>
      </c>
      <c r="K10" s="272">
        <v>-14.132999999999999</v>
      </c>
      <c r="L10" s="272">
        <v>40.81</v>
      </c>
      <c r="M10" s="272">
        <v>44.554000000000002</v>
      </c>
      <c r="R10" s="272">
        <v>43.856000000000002</v>
      </c>
      <c r="S10" s="272" t="s">
        <v>916</v>
      </c>
      <c r="T10" s="272" t="s">
        <v>917</v>
      </c>
      <c r="U10" s="272" t="s">
        <v>526</v>
      </c>
      <c r="V10" s="272">
        <v>1.0902019999999999</v>
      </c>
      <c r="X10" s="272">
        <v>1.1638687000000001</v>
      </c>
    </row>
    <row r="11" spans="1:25" x14ac:dyDescent="0.2">
      <c r="A11" s="272" t="s">
        <v>908</v>
      </c>
      <c r="B11" s="272">
        <v>2</v>
      </c>
      <c r="C11" s="272" t="s">
        <v>909</v>
      </c>
      <c r="D11" s="272" t="s">
        <v>375</v>
      </c>
      <c r="E11" s="272" t="s">
        <v>910</v>
      </c>
      <c r="F11" s="272">
        <v>0.85199999999999998</v>
      </c>
      <c r="G11" s="272">
        <v>5</v>
      </c>
      <c r="J11" s="272">
        <v>2895</v>
      </c>
      <c r="K11" s="272">
        <v>0</v>
      </c>
      <c r="M11" s="272">
        <v>57.298000000000002</v>
      </c>
      <c r="R11" s="272">
        <v>56.395000000000003</v>
      </c>
      <c r="S11" s="272" t="s">
        <v>543</v>
      </c>
      <c r="T11" s="272" t="s">
        <v>544</v>
      </c>
      <c r="U11" s="272" t="s">
        <v>545</v>
      </c>
      <c r="V11" s="272">
        <v>1.1056589999999999</v>
      </c>
      <c r="X11" s="272">
        <v>1.1790408999999999</v>
      </c>
    </row>
    <row r="12" spans="1:25" x14ac:dyDescent="0.2">
      <c r="A12" s="272" t="s">
        <v>918</v>
      </c>
      <c r="B12" s="272">
        <v>3</v>
      </c>
      <c r="C12" s="272" t="s">
        <v>919</v>
      </c>
      <c r="D12" s="272" t="s">
        <v>375</v>
      </c>
      <c r="E12" s="272" t="s">
        <v>920</v>
      </c>
      <c r="F12" s="272">
        <v>0.41799999999999998</v>
      </c>
      <c r="G12" s="272">
        <v>1</v>
      </c>
      <c r="H12" s="272">
        <v>2641</v>
      </c>
      <c r="I12" s="272">
        <v>8.9999999999999993E-3</v>
      </c>
      <c r="L12" s="272">
        <v>19.377938799999999</v>
      </c>
      <c r="M12" s="272">
        <v>52.061999999999998</v>
      </c>
      <c r="N12" s="272">
        <v>51.667999999999999</v>
      </c>
      <c r="O12" s="272" t="s">
        <v>712</v>
      </c>
      <c r="P12" s="272" t="s">
        <v>531</v>
      </c>
      <c r="Q12" s="272" t="s">
        <v>921</v>
      </c>
      <c r="W12" s="272">
        <v>0.366475</v>
      </c>
      <c r="Y12" s="272">
        <v>0.73144629999999999</v>
      </c>
    </row>
    <row r="13" spans="1:25" x14ac:dyDescent="0.2">
      <c r="A13" s="272" t="s">
        <v>918</v>
      </c>
      <c r="B13" s="272">
        <v>3</v>
      </c>
      <c r="C13" s="272" t="s">
        <v>919</v>
      </c>
      <c r="D13" s="272" t="s">
        <v>375</v>
      </c>
      <c r="E13" s="272" t="s">
        <v>920</v>
      </c>
      <c r="F13" s="272">
        <v>0.41799999999999998</v>
      </c>
      <c r="G13" s="272">
        <v>2</v>
      </c>
      <c r="H13" s="272">
        <v>2642</v>
      </c>
      <c r="I13" s="272">
        <v>0</v>
      </c>
      <c r="L13" s="272">
        <v>19.400426800000002</v>
      </c>
      <c r="M13" s="272">
        <v>52.122</v>
      </c>
      <c r="N13" s="272">
        <v>51.728000000000002</v>
      </c>
      <c r="O13" s="272" t="s">
        <v>734</v>
      </c>
      <c r="P13" s="272" t="s">
        <v>922</v>
      </c>
      <c r="Q13" s="272" t="s">
        <v>923</v>
      </c>
      <c r="W13" s="272">
        <v>0.36647200000000002</v>
      </c>
      <c r="Y13" s="272">
        <v>0.73143970000000003</v>
      </c>
    </row>
    <row r="14" spans="1:25" x14ac:dyDescent="0.2">
      <c r="A14" s="272" t="s">
        <v>918</v>
      </c>
      <c r="B14" s="272">
        <v>3</v>
      </c>
      <c r="C14" s="272" t="s">
        <v>919</v>
      </c>
      <c r="D14" s="272" t="s">
        <v>375</v>
      </c>
      <c r="E14" s="272" t="s">
        <v>920</v>
      </c>
      <c r="F14" s="272">
        <v>0.41799999999999998</v>
      </c>
      <c r="G14" s="272">
        <v>3</v>
      </c>
      <c r="H14" s="272">
        <v>1082</v>
      </c>
      <c r="I14" s="272">
        <v>-4.2249999999999996</v>
      </c>
      <c r="L14" s="272">
        <v>9.5110627999999995</v>
      </c>
      <c r="M14" s="272">
        <v>25.553000000000001</v>
      </c>
      <c r="N14" s="272">
        <v>25.36</v>
      </c>
      <c r="O14" s="272" t="s">
        <v>734</v>
      </c>
      <c r="P14" s="272" t="s">
        <v>922</v>
      </c>
      <c r="Q14" s="272" t="s">
        <v>924</v>
      </c>
      <c r="W14" s="272">
        <v>0.364929</v>
      </c>
      <c r="Y14" s="272">
        <v>0.72834960000000004</v>
      </c>
    </row>
    <row r="15" spans="1:25" x14ac:dyDescent="0.2">
      <c r="A15" s="272" t="s">
        <v>918</v>
      </c>
      <c r="B15" s="272">
        <v>3</v>
      </c>
      <c r="C15" s="272" t="s">
        <v>919</v>
      </c>
      <c r="D15" s="272" t="s">
        <v>375</v>
      </c>
      <c r="E15" s="272" t="s">
        <v>920</v>
      </c>
      <c r="F15" s="272">
        <v>0.41799999999999998</v>
      </c>
      <c r="G15" s="272">
        <v>4</v>
      </c>
      <c r="J15" s="272">
        <v>859</v>
      </c>
      <c r="K15" s="272">
        <v>-14.037000000000001</v>
      </c>
      <c r="L15" s="272">
        <v>40.327736000000002</v>
      </c>
      <c r="M15" s="272">
        <v>21.6</v>
      </c>
      <c r="R15" s="272">
        <v>21.262</v>
      </c>
      <c r="S15" s="272" t="s">
        <v>917</v>
      </c>
      <c r="T15" s="272" t="s">
        <v>925</v>
      </c>
      <c r="U15" s="272" t="s">
        <v>709</v>
      </c>
      <c r="V15" s="272">
        <v>1.0903080000000001</v>
      </c>
      <c r="X15" s="272">
        <v>1.1639588999999999</v>
      </c>
    </row>
    <row r="16" spans="1:25" x14ac:dyDescent="0.2">
      <c r="A16" s="272" t="s">
        <v>918</v>
      </c>
      <c r="B16" s="272">
        <v>3</v>
      </c>
      <c r="C16" s="272" t="s">
        <v>919</v>
      </c>
      <c r="D16" s="272" t="s">
        <v>375</v>
      </c>
      <c r="E16" s="272" t="s">
        <v>920</v>
      </c>
      <c r="F16" s="272">
        <v>0.41799999999999998</v>
      </c>
      <c r="G16" s="272">
        <v>5</v>
      </c>
      <c r="J16" s="272">
        <v>2883</v>
      </c>
      <c r="K16" s="272">
        <v>0</v>
      </c>
      <c r="L16" s="272">
        <v>106.475301</v>
      </c>
      <c r="M16" s="272">
        <v>57.03</v>
      </c>
      <c r="R16" s="272">
        <v>56.131</v>
      </c>
      <c r="S16" s="272" t="s">
        <v>615</v>
      </c>
      <c r="T16" s="272" t="s">
        <v>580</v>
      </c>
      <c r="U16" s="272" t="s">
        <v>547</v>
      </c>
      <c r="V16" s="272">
        <v>1.1056589999999999</v>
      </c>
      <c r="X16" s="272">
        <v>1.1789788999999999</v>
      </c>
    </row>
    <row r="17" spans="1:25" x14ac:dyDescent="0.2">
      <c r="A17" s="272" t="s">
        <v>463</v>
      </c>
      <c r="B17" s="272">
        <v>4</v>
      </c>
      <c r="C17" s="272" t="s">
        <v>464</v>
      </c>
      <c r="D17" s="272" t="s">
        <v>375</v>
      </c>
      <c r="E17" s="272" t="s">
        <v>926</v>
      </c>
      <c r="F17" s="272">
        <v>0.81299999999999994</v>
      </c>
      <c r="G17" s="272">
        <v>1</v>
      </c>
      <c r="H17" s="272">
        <v>2635</v>
      </c>
      <c r="I17" s="272">
        <v>1.4999999999999999E-2</v>
      </c>
      <c r="L17" s="272">
        <v>9.9370735999999997</v>
      </c>
      <c r="M17" s="272">
        <v>51.926000000000002</v>
      </c>
      <c r="N17" s="272">
        <v>51.533000000000001</v>
      </c>
      <c r="O17" s="272" t="s">
        <v>734</v>
      </c>
      <c r="P17" s="272" t="s">
        <v>922</v>
      </c>
      <c r="Q17" s="272" t="s">
        <v>927</v>
      </c>
      <c r="W17" s="272">
        <v>0.366477</v>
      </c>
      <c r="Y17" s="272">
        <v>0.7314079</v>
      </c>
    </row>
    <row r="18" spans="1:25" x14ac:dyDescent="0.2">
      <c r="A18" s="272" t="s">
        <v>463</v>
      </c>
      <c r="B18" s="272">
        <v>4</v>
      </c>
      <c r="C18" s="272" t="s">
        <v>464</v>
      </c>
      <c r="D18" s="272" t="s">
        <v>375</v>
      </c>
      <c r="E18" s="272" t="s">
        <v>926</v>
      </c>
      <c r="F18" s="272">
        <v>0.81299999999999994</v>
      </c>
      <c r="G18" s="272">
        <v>2</v>
      </c>
      <c r="H18" s="272">
        <v>2632</v>
      </c>
      <c r="I18" s="272">
        <v>0</v>
      </c>
      <c r="L18" s="272">
        <v>9.9490645000000004</v>
      </c>
      <c r="M18" s="272">
        <v>51.988999999999997</v>
      </c>
      <c r="N18" s="272">
        <v>51.594999999999999</v>
      </c>
      <c r="O18" s="272" t="s">
        <v>744</v>
      </c>
      <c r="P18" s="272" t="s">
        <v>911</v>
      </c>
      <c r="Q18" s="272" t="s">
        <v>928</v>
      </c>
      <c r="W18" s="272">
        <v>0.36647200000000002</v>
      </c>
      <c r="Y18" s="272">
        <v>0.73139710000000002</v>
      </c>
    </row>
    <row r="19" spans="1:25" x14ac:dyDescent="0.2">
      <c r="A19" s="272" t="s">
        <v>463</v>
      </c>
      <c r="B19" s="272">
        <v>4</v>
      </c>
      <c r="C19" s="272" t="s">
        <v>464</v>
      </c>
      <c r="D19" s="272" t="s">
        <v>375</v>
      </c>
      <c r="E19" s="272" t="s">
        <v>926</v>
      </c>
      <c r="F19" s="272">
        <v>0.81299999999999994</v>
      </c>
      <c r="G19" s="272">
        <v>3</v>
      </c>
      <c r="H19" s="272">
        <v>2140</v>
      </c>
      <c r="I19" s="272">
        <v>-4.1509999999999998</v>
      </c>
      <c r="L19" s="272">
        <v>9.5108496000000002</v>
      </c>
      <c r="M19" s="272">
        <v>49.698999999999998</v>
      </c>
      <c r="N19" s="272">
        <v>49.323</v>
      </c>
      <c r="O19" s="272" t="s">
        <v>734</v>
      </c>
      <c r="P19" s="272" t="s">
        <v>922</v>
      </c>
      <c r="Q19" s="272" t="s">
        <v>929</v>
      </c>
      <c r="W19" s="272">
        <v>0.364956</v>
      </c>
      <c r="Y19" s="272">
        <v>0.72836080000000003</v>
      </c>
    </row>
    <row r="20" spans="1:25" x14ac:dyDescent="0.2">
      <c r="A20" s="272" t="s">
        <v>463</v>
      </c>
      <c r="B20" s="272">
        <v>4</v>
      </c>
      <c r="C20" s="272" t="s">
        <v>464</v>
      </c>
      <c r="D20" s="272" t="s">
        <v>375</v>
      </c>
      <c r="E20" s="272" t="s">
        <v>926</v>
      </c>
      <c r="F20" s="272">
        <v>0.81299999999999994</v>
      </c>
      <c r="G20" s="272">
        <v>4</v>
      </c>
      <c r="J20" s="272">
        <v>1669</v>
      </c>
      <c r="K20" s="272">
        <v>-14.154999999999999</v>
      </c>
      <c r="L20" s="272">
        <v>40.692992699999998</v>
      </c>
      <c r="M20" s="272">
        <v>42.392000000000003</v>
      </c>
      <c r="R20" s="272">
        <v>41.728999999999999</v>
      </c>
      <c r="S20" s="272" t="s">
        <v>917</v>
      </c>
      <c r="T20" s="272" t="s">
        <v>930</v>
      </c>
      <c r="U20" s="272" t="s">
        <v>526</v>
      </c>
      <c r="V20" s="272">
        <v>1.090179</v>
      </c>
      <c r="X20" s="272">
        <v>1.1635575</v>
      </c>
    </row>
    <row r="21" spans="1:25" x14ac:dyDescent="0.2">
      <c r="A21" s="272" t="s">
        <v>463</v>
      </c>
      <c r="B21" s="272">
        <v>4</v>
      </c>
      <c r="C21" s="272" t="s">
        <v>464</v>
      </c>
      <c r="D21" s="272" t="s">
        <v>375</v>
      </c>
      <c r="E21" s="272" t="s">
        <v>926</v>
      </c>
      <c r="F21" s="272">
        <v>0.81299999999999994</v>
      </c>
      <c r="G21" s="272">
        <v>5</v>
      </c>
      <c r="J21" s="272">
        <v>2877</v>
      </c>
      <c r="K21" s="272">
        <v>0</v>
      </c>
      <c r="L21" s="272">
        <v>54.609262700000002</v>
      </c>
      <c r="M21" s="272">
        <v>56.89</v>
      </c>
      <c r="R21" s="272">
        <v>55.993000000000002</v>
      </c>
      <c r="S21" s="272" t="s">
        <v>543</v>
      </c>
      <c r="T21" s="272" t="s">
        <v>544</v>
      </c>
      <c r="U21" s="272" t="s">
        <v>545</v>
      </c>
      <c r="V21" s="272">
        <v>1.1056589999999999</v>
      </c>
      <c r="X21" s="272">
        <v>1.1787608999999999</v>
      </c>
    </row>
    <row r="22" spans="1:25" x14ac:dyDescent="0.2">
      <c r="A22" s="272" t="s">
        <v>465</v>
      </c>
      <c r="B22" s="272">
        <v>5</v>
      </c>
      <c r="C22" s="272" t="s">
        <v>466</v>
      </c>
      <c r="D22" s="272" t="s">
        <v>375</v>
      </c>
      <c r="E22" s="272" t="s">
        <v>931</v>
      </c>
      <c r="F22" s="272">
        <v>1.0669999999999999</v>
      </c>
      <c r="G22" s="272">
        <v>1</v>
      </c>
      <c r="H22" s="272">
        <v>2628</v>
      </c>
      <c r="I22" s="272">
        <v>1.4E-2</v>
      </c>
      <c r="L22" s="272">
        <v>7.5690606999999996</v>
      </c>
      <c r="M22" s="272">
        <v>51.908999999999999</v>
      </c>
      <c r="N22" s="272">
        <v>51.515999999999998</v>
      </c>
      <c r="O22" s="272" t="s">
        <v>712</v>
      </c>
      <c r="P22" s="272" t="s">
        <v>531</v>
      </c>
      <c r="Q22" s="272" t="s">
        <v>932</v>
      </c>
      <c r="W22" s="272">
        <v>0.366477</v>
      </c>
      <c r="Y22" s="272">
        <v>0.73137750000000001</v>
      </c>
    </row>
    <row r="23" spans="1:25" x14ac:dyDescent="0.2">
      <c r="A23" s="272" t="s">
        <v>465</v>
      </c>
      <c r="B23" s="272">
        <v>5</v>
      </c>
      <c r="C23" s="272" t="s">
        <v>466</v>
      </c>
      <c r="D23" s="272" t="s">
        <v>375</v>
      </c>
      <c r="E23" s="272" t="s">
        <v>931</v>
      </c>
      <c r="F23" s="272">
        <v>1.0669999999999999</v>
      </c>
      <c r="G23" s="272">
        <v>2</v>
      </c>
      <c r="H23" s="272">
        <v>2630</v>
      </c>
      <c r="I23" s="272">
        <v>0</v>
      </c>
      <c r="L23" s="272">
        <v>7.555993</v>
      </c>
      <c r="M23" s="272">
        <v>51.82</v>
      </c>
      <c r="N23" s="272">
        <v>51.427</v>
      </c>
      <c r="O23" s="272" t="s">
        <v>734</v>
      </c>
      <c r="P23" s="272" t="s">
        <v>922</v>
      </c>
      <c r="Q23" s="272" t="s">
        <v>933</v>
      </c>
      <c r="W23" s="272">
        <v>0.36647200000000002</v>
      </c>
      <c r="Y23" s="272">
        <v>0.73136749999999995</v>
      </c>
    </row>
    <row r="24" spans="1:25" x14ac:dyDescent="0.2">
      <c r="A24" s="272" t="s">
        <v>465</v>
      </c>
      <c r="B24" s="272">
        <v>5</v>
      </c>
      <c r="C24" s="272" t="s">
        <v>466</v>
      </c>
      <c r="D24" s="272" t="s">
        <v>375</v>
      </c>
      <c r="E24" s="272" t="s">
        <v>931</v>
      </c>
      <c r="F24" s="272">
        <v>1.0669999999999999</v>
      </c>
      <c r="G24" s="272">
        <v>3</v>
      </c>
      <c r="H24" s="272">
        <v>2835</v>
      </c>
      <c r="I24" s="272">
        <v>-4.0549999999999997</v>
      </c>
      <c r="L24" s="272">
        <v>9.5074322999999996</v>
      </c>
      <c r="M24" s="272">
        <v>65.203000000000003</v>
      </c>
      <c r="N24" s="272">
        <v>64.707999999999998</v>
      </c>
      <c r="O24" s="272" t="s">
        <v>712</v>
      </c>
      <c r="P24" s="272" t="s">
        <v>922</v>
      </c>
      <c r="Q24" s="272" t="s">
        <v>934</v>
      </c>
      <c r="W24" s="272">
        <v>0.36499100000000001</v>
      </c>
      <c r="Y24" s="272">
        <v>0.72840170000000004</v>
      </c>
    </row>
    <row r="25" spans="1:25" x14ac:dyDescent="0.2">
      <c r="A25" s="272" t="s">
        <v>465</v>
      </c>
      <c r="B25" s="272">
        <v>5</v>
      </c>
      <c r="C25" s="272" t="s">
        <v>466</v>
      </c>
      <c r="D25" s="272" t="s">
        <v>375</v>
      </c>
      <c r="E25" s="272" t="s">
        <v>931</v>
      </c>
      <c r="F25" s="272">
        <v>1.0669999999999999</v>
      </c>
      <c r="G25" s="272">
        <v>4</v>
      </c>
      <c r="J25" s="272">
        <v>2182</v>
      </c>
      <c r="K25" s="272">
        <v>-14.247</v>
      </c>
      <c r="L25" s="272">
        <v>40.736787999999997</v>
      </c>
      <c r="M25" s="272">
        <v>55.697000000000003</v>
      </c>
      <c r="R25" s="272">
        <v>54.825000000000003</v>
      </c>
      <c r="S25" s="272" t="s">
        <v>917</v>
      </c>
      <c r="T25" s="272" t="s">
        <v>925</v>
      </c>
      <c r="U25" s="272" t="s">
        <v>544</v>
      </c>
      <c r="V25" s="272">
        <v>1.090077</v>
      </c>
      <c r="X25" s="272">
        <v>1.1633163</v>
      </c>
    </row>
    <row r="26" spans="1:25" x14ac:dyDescent="0.2">
      <c r="A26" s="272" t="s">
        <v>465</v>
      </c>
      <c r="B26" s="272">
        <v>5</v>
      </c>
      <c r="C26" s="272" t="s">
        <v>466</v>
      </c>
      <c r="D26" s="272" t="s">
        <v>375</v>
      </c>
      <c r="E26" s="272" t="s">
        <v>931</v>
      </c>
      <c r="F26" s="272">
        <v>1.0669999999999999</v>
      </c>
      <c r="G26" s="272">
        <v>5</v>
      </c>
      <c r="J26" s="272">
        <v>2876</v>
      </c>
      <c r="K26" s="272">
        <v>0</v>
      </c>
      <c r="L26" s="272">
        <v>41.603065800000003</v>
      </c>
      <c r="M26" s="272">
        <v>56.881</v>
      </c>
      <c r="R26" s="272">
        <v>55.984999999999999</v>
      </c>
      <c r="S26" s="272" t="s">
        <v>544</v>
      </c>
      <c r="T26" s="272" t="s">
        <v>655</v>
      </c>
      <c r="U26" s="272" t="s">
        <v>705</v>
      </c>
      <c r="V26" s="272">
        <v>1.1056589999999999</v>
      </c>
      <c r="X26" s="272">
        <v>1.1786342999999999</v>
      </c>
    </row>
    <row r="27" spans="1:25" x14ac:dyDescent="0.2">
      <c r="A27" s="272" t="s">
        <v>471</v>
      </c>
      <c r="B27" s="272">
        <v>6</v>
      </c>
      <c r="C27" s="272" t="s">
        <v>472</v>
      </c>
      <c r="D27" s="272" t="s">
        <v>392</v>
      </c>
      <c r="E27" s="272" t="s">
        <v>935</v>
      </c>
      <c r="F27" s="272">
        <v>0.78739999999999999</v>
      </c>
      <c r="G27" s="272">
        <v>1</v>
      </c>
      <c r="H27" s="272">
        <v>2628</v>
      </c>
      <c r="I27" s="272">
        <v>1.4E-2</v>
      </c>
      <c r="L27" s="272">
        <v>10.235111399999999</v>
      </c>
      <c r="M27" s="272">
        <v>51.798999999999999</v>
      </c>
      <c r="N27" s="272">
        <v>51.406999999999996</v>
      </c>
      <c r="O27" s="272" t="s">
        <v>678</v>
      </c>
      <c r="P27" s="272" t="s">
        <v>936</v>
      </c>
      <c r="Q27" s="272" t="s">
        <v>937</v>
      </c>
      <c r="W27" s="272">
        <v>0.366477</v>
      </c>
      <c r="Y27" s="272">
        <v>0.73139080000000001</v>
      </c>
    </row>
    <row r="28" spans="1:25" x14ac:dyDescent="0.2">
      <c r="A28" s="272" t="s">
        <v>471</v>
      </c>
      <c r="B28" s="272">
        <v>6</v>
      </c>
      <c r="C28" s="272" t="s">
        <v>472</v>
      </c>
      <c r="D28" s="272" t="s">
        <v>392</v>
      </c>
      <c r="E28" s="272" t="s">
        <v>935</v>
      </c>
      <c r="F28" s="272">
        <v>0.78739999999999999</v>
      </c>
      <c r="G28" s="272">
        <v>2</v>
      </c>
      <c r="H28" s="272">
        <v>2624</v>
      </c>
      <c r="I28" s="272">
        <v>0</v>
      </c>
      <c r="L28" s="272">
        <v>10.2297133</v>
      </c>
      <c r="M28" s="272">
        <v>51.771999999999998</v>
      </c>
      <c r="N28" s="272">
        <v>51.38</v>
      </c>
      <c r="O28" s="272" t="s">
        <v>712</v>
      </c>
      <c r="P28" s="272" t="s">
        <v>938</v>
      </c>
      <c r="Q28" s="272" t="s">
        <v>939</v>
      </c>
      <c r="W28" s="272">
        <v>0.36647200000000002</v>
      </c>
      <c r="Y28" s="272">
        <v>0.73138060000000005</v>
      </c>
    </row>
    <row r="29" spans="1:25" x14ac:dyDescent="0.2">
      <c r="A29" s="272" t="s">
        <v>471</v>
      </c>
      <c r="B29" s="272">
        <v>6</v>
      </c>
      <c r="C29" s="272" t="s">
        <v>472</v>
      </c>
      <c r="D29" s="272" t="s">
        <v>392</v>
      </c>
      <c r="E29" s="272" t="s">
        <v>935</v>
      </c>
      <c r="F29" s="272">
        <v>0.78739999999999999</v>
      </c>
      <c r="G29" s="272">
        <v>3</v>
      </c>
      <c r="H29" s="272">
        <v>2235</v>
      </c>
      <c r="I29" s="272">
        <v>28.530999999999999</v>
      </c>
      <c r="L29" s="272">
        <v>10.262911300000001</v>
      </c>
      <c r="M29" s="272">
        <v>51.94</v>
      </c>
      <c r="N29" s="272">
        <v>51.533999999999999</v>
      </c>
      <c r="O29" s="272" t="s">
        <v>695</v>
      </c>
      <c r="P29" s="272" t="s">
        <v>531</v>
      </c>
      <c r="Q29" s="272" t="s">
        <v>914</v>
      </c>
      <c r="W29" s="272">
        <v>0.376888</v>
      </c>
      <c r="Y29" s="272">
        <v>0.75224740000000001</v>
      </c>
    </row>
    <row r="30" spans="1:25" x14ac:dyDescent="0.2">
      <c r="A30" s="272" t="s">
        <v>471</v>
      </c>
      <c r="B30" s="272">
        <v>6</v>
      </c>
      <c r="C30" s="272" t="s">
        <v>472</v>
      </c>
      <c r="D30" s="272" t="s">
        <v>392</v>
      </c>
      <c r="E30" s="272" t="s">
        <v>935</v>
      </c>
      <c r="F30" s="272">
        <v>0.78739999999999999</v>
      </c>
      <c r="G30" s="272">
        <v>4</v>
      </c>
      <c r="J30" s="272">
        <v>1739</v>
      </c>
      <c r="K30" s="272">
        <v>37.875</v>
      </c>
      <c r="L30" s="272">
        <v>43.937060799999998</v>
      </c>
      <c r="M30" s="272">
        <v>44.331000000000003</v>
      </c>
      <c r="R30" s="272">
        <v>43.612000000000002</v>
      </c>
      <c r="S30" s="272" t="s">
        <v>930</v>
      </c>
      <c r="T30" s="272" t="s">
        <v>798</v>
      </c>
      <c r="U30" s="272" t="s">
        <v>616</v>
      </c>
      <c r="V30" s="272">
        <v>1.1470549999999999</v>
      </c>
      <c r="X30" s="272">
        <v>1.2209473</v>
      </c>
    </row>
    <row r="31" spans="1:25" x14ac:dyDescent="0.2">
      <c r="A31" s="272" t="s">
        <v>471</v>
      </c>
      <c r="B31" s="272">
        <v>6</v>
      </c>
      <c r="C31" s="272" t="s">
        <v>472</v>
      </c>
      <c r="D31" s="272" t="s">
        <v>392</v>
      </c>
      <c r="E31" s="272" t="s">
        <v>935</v>
      </c>
      <c r="F31" s="272">
        <v>0.78739999999999999</v>
      </c>
      <c r="G31" s="272">
        <v>5</v>
      </c>
      <c r="J31" s="272">
        <v>2868</v>
      </c>
      <c r="K31" s="272">
        <v>0</v>
      </c>
      <c r="L31" s="272">
        <v>56.257196700000001</v>
      </c>
      <c r="M31" s="272">
        <v>56.761000000000003</v>
      </c>
      <c r="R31" s="272">
        <v>55.866999999999997</v>
      </c>
      <c r="S31" s="272" t="s">
        <v>581</v>
      </c>
      <c r="T31" s="272" t="s">
        <v>527</v>
      </c>
      <c r="U31" s="272" t="s">
        <v>530</v>
      </c>
      <c r="V31" s="272">
        <v>1.1056589999999999</v>
      </c>
      <c r="X31" s="272">
        <v>1.1789327000000001</v>
      </c>
    </row>
    <row r="32" spans="1:25" x14ac:dyDescent="0.2">
      <c r="A32" s="272" t="s">
        <v>473</v>
      </c>
      <c r="B32" s="272">
        <v>7</v>
      </c>
      <c r="C32" s="272" t="s">
        <v>474</v>
      </c>
      <c r="D32" s="272" t="s">
        <v>392</v>
      </c>
      <c r="E32" s="272" t="s">
        <v>940</v>
      </c>
      <c r="F32" s="272">
        <v>0.79239999999999999</v>
      </c>
      <c r="G32" s="272">
        <v>1</v>
      </c>
      <c r="H32" s="272">
        <v>2621</v>
      </c>
      <c r="I32" s="272">
        <v>4.0000000000000001E-3</v>
      </c>
      <c r="L32" s="272">
        <v>10.145037800000001</v>
      </c>
      <c r="M32" s="272">
        <v>51.67</v>
      </c>
      <c r="N32" s="272">
        <v>51.277999999999999</v>
      </c>
      <c r="O32" s="272" t="s">
        <v>678</v>
      </c>
      <c r="P32" s="272" t="s">
        <v>936</v>
      </c>
      <c r="Q32" s="272" t="s">
        <v>941</v>
      </c>
      <c r="W32" s="272">
        <v>0.36647299999999999</v>
      </c>
      <c r="Y32" s="272">
        <v>0.7314214</v>
      </c>
    </row>
    <row r="33" spans="1:25" x14ac:dyDescent="0.2">
      <c r="A33" s="272" t="s">
        <v>473</v>
      </c>
      <c r="B33" s="272">
        <v>7</v>
      </c>
      <c r="C33" s="272" t="s">
        <v>474</v>
      </c>
      <c r="D33" s="272" t="s">
        <v>392</v>
      </c>
      <c r="E33" s="272" t="s">
        <v>940</v>
      </c>
      <c r="F33" s="272">
        <v>0.79239999999999999</v>
      </c>
      <c r="G33" s="272">
        <v>2</v>
      </c>
      <c r="H33" s="272">
        <v>2618</v>
      </c>
      <c r="I33" s="272">
        <v>0</v>
      </c>
      <c r="L33" s="272">
        <v>10.149339299999999</v>
      </c>
      <c r="M33" s="272">
        <v>51.692</v>
      </c>
      <c r="N33" s="272">
        <v>51.3</v>
      </c>
      <c r="O33" s="272" t="s">
        <v>712</v>
      </c>
      <c r="P33" s="272" t="s">
        <v>531</v>
      </c>
      <c r="Q33" s="272" t="s">
        <v>942</v>
      </c>
      <c r="W33" s="272">
        <v>0.36647200000000002</v>
      </c>
      <c r="Y33" s="272">
        <v>0.73141849999999997</v>
      </c>
    </row>
    <row r="34" spans="1:25" x14ac:dyDescent="0.2">
      <c r="A34" s="272" t="s">
        <v>473</v>
      </c>
      <c r="B34" s="272">
        <v>7</v>
      </c>
      <c r="C34" s="272" t="s">
        <v>474</v>
      </c>
      <c r="D34" s="272" t="s">
        <v>392</v>
      </c>
      <c r="E34" s="272" t="s">
        <v>940</v>
      </c>
      <c r="F34" s="272">
        <v>0.79239999999999999</v>
      </c>
      <c r="G34" s="272">
        <v>3</v>
      </c>
      <c r="H34" s="272">
        <v>2255</v>
      </c>
      <c r="I34" s="272">
        <v>28.440999999999999</v>
      </c>
      <c r="L34" s="272">
        <v>10.269515800000001</v>
      </c>
      <c r="M34" s="272">
        <v>52.304000000000002</v>
      </c>
      <c r="N34" s="272">
        <v>51.895000000000003</v>
      </c>
      <c r="O34" s="272" t="s">
        <v>695</v>
      </c>
      <c r="P34" s="272" t="s">
        <v>531</v>
      </c>
      <c r="Q34" s="272" t="s">
        <v>943</v>
      </c>
      <c r="W34" s="272">
        <v>0.376855</v>
      </c>
      <c r="Y34" s="272">
        <v>0.75222049999999996</v>
      </c>
    </row>
    <row r="35" spans="1:25" x14ac:dyDescent="0.2">
      <c r="A35" s="272" t="s">
        <v>473</v>
      </c>
      <c r="B35" s="272">
        <v>7</v>
      </c>
      <c r="C35" s="272" t="s">
        <v>474</v>
      </c>
      <c r="D35" s="272" t="s">
        <v>392</v>
      </c>
      <c r="E35" s="272" t="s">
        <v>940</v>
      </c>
      <c r="F35" s="272">
        <v>0.79239999999999999</v>
      </c>
      <c r="G35" s="272">
        <v>4</v>
      </c>
      <c r="J35" s="272">
        <v>1754</v>
      </c>
      <c r="K35" s="272">
        <v>37.893999999999998</v>
      </c>
      <c r="L35" s="272">
        <v>43.965984200000001</v>
      </c>
      <c r="M35" s="272">
        <v>44.642000000000003</v>
      </c>
      <c r="R35" s="272">
        <v>43.917999999999999</v>
      </c>
      <c r="S35" s="272" t="s">
        <v>930</v>
      </c>
      <c r="T35" s="272" t="s">
        <v>798</v>
      </c>
      <c r="U35" s="272" t="s">
        <v>544</v>
      </c>
      <c r="V35" s="272">
        <v>1.1470750000000001</v>
      </c>
      <c r="X35" s="272">
        <v>1.2210521999999999</v>
      </c>
    </row>
    <row r="36" spans="1:25" x14ac:dyDescent="0.2">
      <c r="A36" s="272" t="s">
        <v>473</v>
      </c>
      <c r="B36" s="272">
        <v>7</v>
      </c>
      <c r="C36" s="272" t="s">
        <v>474</v>
      </c>
      <c r="D36" s="272" t="s">
        <v>392</v>
      </c>
      <c r="E36" s="272" t="s">
        <v>940</v>
      </c>
      <c r="F36" s="272">
        <v>0.79239999999999999</v>
      </c>
      <c r="G36" s="272">
        <v>5</v>
      </c>
      <c r="J36" s="272">
        <v>2860</v>
      </c>
      <c r="K36" s="272">
        <v>0</v>
      </c>
      <c r="L36" s="272">
        <v>55.738033999999999</v>
      </c>
      <c r="M36" s="272">
        <v>56.594000000000001</v>
      </c>
      <c r="R36" s="272">
        <v>55.701999999999998</v>
      </c>
      <c r="S36" s="272" t="s">
        <v>581</v>
      </c>
      <c r="T36" s="272" t="s">
        <v>527</v>
      </c>
      <c r="U36" s="272" t="s">
        <v>692</v>
      </c>
      <c r="V36" s="272">
        <v>1.1056589999999999</v>
      </c>
      <c r="X36" s="272">
        <v>1.1789993999999999</v>
      </c>
    </row>
    <row r="37" spans="1:25" x14ac:dyDescent="0.2">
      <c r="A37" s="272" t="s">
        <v>455</v>
      </c>
      <c r="B37" s="272">
        <v>8</v>
      </c>
      <c r="C37" s="272" t="s">
        <v>456</v>
      </c>
      <c r="D37" s="272" t="s">
        <v>356</v>
      </c>
      <c r="E37" s="272" t="s">
        <v>944</v>
      </c>
      <c r="F37" s="272">
        <v>0.68</v>
      </c>
      <c r="G37" s="272">
        <v>1</v>
      </c>
      <c r="H37" s="272">
        <v>2609</v>
      </c>
      <c r="I37" s="272">
        <v>-1.2999999999999999E-2</v>
      </c>
      <c r="L37" s="272">
        <v>11.778355100000001</v>
      </c>
      <c r="M37" s="272">
        <v>51.478999999999999</v>
      </c>
      <c r="N37" s="272">
        <v>51.088999999999999</v>
      </c>
      <c r="O37" s="272" t="s">
        <v>678</v>
      </c>
      <c r="P37" s="272" t="s">
        <v>936</v>
      </c>
      <c r="Q37" s="272" t="s">
        <v>933</v>
      </c>
      <c r="W37" s="272">
        <v>0.36646699999999999</v>
      </c>
      <c r="Y37" s="272">
        <v>0.73142560000000001</v>
      </c>
    </row>
    <row r="38" spans="1:25" x14ac:dyDescent="0.2">
      <c r="A38" s="272" t="s">
        <v>455</v>
      </c>
      <c r="B38" s="272">
        <v>8</v>
      </c>
      <c r="C38" s="272" t="s">
        <v>456</v>
      </c>
      <c r="D38" s="272" t="s">
        <v>356</v>
      </c>
      <c r="E38" s="272" t="s">
        <v>944</v>
      </c>
      <c r="F38" s="272">
        <v>0.68</v>
      </c>
      <c r="G38" s="272">
        <v>2</v>
      </c>
      <c r="H38" s="272">
        <v>2609</v>
      </c>
      <c r="I38" s="272">
        <v>0</v>
      </c>
      <c r="L38" s="272">
        <v>11.770405800000001</v>
      </c>
      <c r="M38" s="272">
        <v>51.444000000000003</v>
      </c>
      <c r="N38" s="272">
        <v>51.055</v>
      </c>
      <c r="O38" s="272" t="s">
        <v>712</v>
      </c>
      <c r="P38" s="272" t="s">
        <v>938</v>
      </c>
      <c r="Q38" s="272" t="s">
        <v>945</v>
      </c>
      <c r="W38" s="272">
        <v>0.36647200000000002</v>
      </c>
      <c r="Y38" s="272">
        <v>0.73143530000000001</v>
      </c>
    </row>
    <row r="39" spans="1:25" x14ac:dyDescent="0.2">
      <c r="A39" s="272" t="s">
        <v>455</v>
      </c>
      <c r="B39" s="272">
        <v>8</v>
      </c>
      <c r="C39" s="272" t="s">
        <v>456</v>
      </c>
      <c r="D39" s="272" t="s">
        <v>356</v>
      </c>
      <c r="E39" s="272" t="s">
        <v>944</v>
      </c>
      <c r="F39" s="272">
        <v>0.68</v>
      </c>
      <c r="G39" s="272">
        <v>3</v>
      </c>
      <c r="H39" s="272">
        <v>2420</v>
      </c>
      <c r="I39" s="272">
        <v>7.2750000000000004</v>
      </c>
      <c r="L39" s="272">
        <v>12.877402</v>
      </c>
      <c r="M39" s="272">
        <v>56.283000000000001</v>
      </c>
      <c r="N39" s="272">
        <v>55.850999999999999</v>
      </c>
      <c r="O39" s="272" t="s">
        <v>712</v>
      </c>
      <c r="P39" s="272" t="s">
        <v>531</v>
      </c>
      <c r="Q39" s="272" t="s">
        <v>946</v>
      </c>
      <c r="W39" s="272">
        <v>0.36912800000000001</v>
      </c>
      <c r="Y39" s="272">
        <v>0.73675679999999999</v>
      </c>
    </row>
    <row r="40" spans="1:25" x14ac:dyDescent="0.2">
      <c r="A40" s="272" t="s">
        <v>455</v>
      </c>
      <c r="B40" s="272">
        <v>8</v>
      </c>
      <c r="C40" s="272" t="s">
        <v>456</v>
      </c>
      <c r="D40" s="272" t="s">
        <v>356</v>
      </c>
      <c r="E40" s="272" t="s">
        <v>944</v>
      </c>
      <c r="F40" s="272">
        <v>0.68</v>
      </c>
      <c r="G40" s="272">
        <v>4</v>
      </c>
      <c r="J40" s="272">
        <v>1695</v>
      </c>
      <c r="K40" s="272">
        <v>-3.7519999999999998</v>
      </c>
      <c r="L40" s="272">
        <v>49.652969400000003</v>
      </c>
      <c r="M40" s="272">
        <v>43.265000000000001</v>
      </c>
      <c r="R40" s="272">
        <v>42.582999999999998</v>
      </c>
      <c r="S40" s="272" t="s">
        <v>930</v>
      </c>
      <c r="T40" s="272" t="s">
        <v>798</v>
      </c>
      <c r="U40" s="272" t="s">
        <v>544</v>
      </c>
      <c r="V40" s="272">
        <v>1.1015550000000001</v>
      </c>
      <c r="X40" s="272">
        <v>1.1750986999999999</v>
      </c>
    </row>
    <row r="41" spans="1:25" x14ac:dyDescent="0.2">
      <c r="A41" s="272" t="s">
        <v>455</v>
      </c>
      <c r="B41" s="272">
        <v>8</v>
      </c>
      <c r="C41" s="272" t="s">
        <v>456</v>
      </c>
      <c r="D41" s="272" t="s">
        <v>356</v>
      </c>
      <c r="E41" s="272" t="s">
        <v>944</v>
      </c>
      <c r="F41" s="272">
        <v>0.68</v>
      </c>
      <c r="G41" s="272">
        <v>5</v>
      </c>
      <c r="J41" s="272">
        <v>2849</v>
      </c>
      <c r="K41" s="272">
        <v>0</v>
      </c>
      <c r="L41" s="272">
        <v>64.656957800000001</v>
      </c>
      <c r="M41" s="272">
        <v>56.338000000000001</v>
      </c>
      <c r="R41" s="272">
        <v>55.45</v>
      </c>
      <c r="S41" s="272" t="s">
        <v>581</v>
      </c>
      <c r="T41" s="272" t="s">
        <v>510</v>
      </c>
      <c r="U41" s="272" t="s">
        <v>692</v>
      </c>
      <c r="V41" s="272">
        <v>1.1056589999999999</v>
      </c>
      <c r="X41" s="272">
        <v>1.1788341</v>
      </c>
    </row>
    <row r="42" spans="1:25" x14ac:dyDescent="0.2">
      <c r="A42" s="272" t="s">
        <v>457</v>
      </c>
      <c r="B42" s="272">
        <v>9</v>
      </c>
      <c r="C42" s="272" t="s">
        <v>458</v>
      </c>
      <c r="D42" s="272" t="s">
        <v>356</v>
      </c>
      <c r="E42" s="272" t="s">
        <v>947</v>
      </c>
      <c r="F42" s="272">
        <v>0.75900000000000001</v>
      </c>
      <c r="G42" s="272">
        <v>1</v>
      </c>
      <c r="H42" s="272">
        <v>2607</v>
      </c>
      <c r="I42" s="272">
        <v>2.4E-2</v>
      </c>
      <c r="L42" s="272">
        <v>10.5439664</v>
      </c>
      <c r="M42" s="272">
        <v>51.438000000000002</v>
      </c>
      <c r="N42" s="272">
        <v>51.048000000000002</v>
      </c>
      <c r="O42" s="272" t="s">
        <v>678</v>
      </c>
      <c r="P42" s="272" t="s">
        <v>936</v>
      </c>
      <c r="Q42" s="272" t="s">
        <v>948</v>
      </c>
      <c r="W42" s="272">
        <v>0.366481</v>
      </c>
      <c r="Y42" s="272">
        <v>0.73138530000000002</v>
      </c>
    </row>
    <row r="43" spans="1:25" x14ac:dyDescent="0.2">
      <c r="A43" s="272" t="s">
        <v>457</v>
      </c>
      <c r="B43" s="272">
        <v>9</v>
      </c>
      <c r="C43" s="272" t="s">
        <v>458</v>
      </c>
      <c r="D43" s="272" t="s">
        <v>356</v>
      </c>
      <c r="E43" s="272" t="s">
        <v>947</v>
      </c>
      <c r="F43" s="272">
        <v>0.75900000000000001</v>
      </c>
      <c r="G43" s="272">
        <v>2</v>
      </c>
      <c r="H43" s="272">
        <v>2608</v>
      </c>
      <c r="I43" s="272">
        <v>0</v>
      </c>
      <c r="L43" s="272">
        <v>10.544259</v>
      </c>
      <c r="M43" s="272">
        <v>51.439</v>
      </c>
      <c r="N43" s="272">
        <v>51.05</v>
      </c>
      <c r="O43" s="272" t="s">
        <v>695</v>
      </c>
      <c r="P43" s="272" t="s">
        <v>938</v>
      </c>
      <c r="Q43" s="272" t="s">
        <v>949</v>
      </c>
      <c r="W43" s="272">
        <v>0.36647200000000002</v>
      </c>
      <c r="Y43" s="272">
        <v>0.73136769999999995</v>
      </c>
    </row>
    <row r="44" spans="1:25" x14ac:dyDescent="0.2">
      <c r="A44" s="272" t="s">
        <v>457</v>
      </c>
      <c r="B44" s="272">
        <v>9</v>
      </c>
      <c r="C44" s="272" t="s">
        <v>458</v>
      </c>
      <c r="D44" s="272" t="s">
        <v>356</v>
      </c>
      <c r="E44" s="272" t="s">
        <v>947</v>
      </c>
      <c r="F44" s="272">
        <v>0.75900000000000001</v>
      </c>
      <c r="G44" s="272">
        <v>3</v>
      </c>
      <c r="H44" s="272">
        <v>2723</v>
      </c>
      <c r="I44" s="272">
        <v>7.3369999999999997</v>
      </c>
      <c r="L44" s="272">
        <v>12.8628654</v>
      </c>
      <c r="M44" s="272">
        <v>62.75</v>
      </c>
      <c r="N44" s="272">
        <v>62.268999999999998</v>
      </c>
      <c r="O44" s="272" t="s">
        <v>695</v>
      </c>
      <c r="P44" s="272" t="s">
        <v>938</v>
      </c>
      <c r="Q44" s="272" t="s">
        <v>950</v>
      </c>
      <c r="W44" s="272">
        <v>0.36915100000000001</v>
      </c>
      <c r="Y44" s="272">
        <v>0.73673390000000005</v>
      </c>
    </row>
    <row r="45" spans="1:25" x14ac:dyDescent="0.2">
      <c r="A45" s="272" t="s">
        <v>457</v>
      </c>
      <c r="B45" s="272">
        <v>9</v>
      </c>
      <c r="C45" s="272" t="s">
        <v>458</v>
      </c>
      <c r="D45" s="272" t="s">
        <v>356</v>
      </c>
      <c r="E45" s="272" t="s">
        <v>947</v>
      </c>
      <c r="F45" s="272">
        <v>0.75900000000000001</v>
      </c>
      <c r="G45" s="272">
        <v>4</v>
      </c>
      <c r="J45" s="272">
        <v>1890</v>
      </c>
      <c r="K45" s="272">
        <v>-3.786</v>
      </c>
      <c r="L45" s="272">
        <v>49.491328699999997</v>
      </c>
      <c r="M45" s="272">
        <v>48.134</v>
      </c>
      <c r="R45" s="272">
        <v>47.375</v>
      </c>
      <c r="S45" s="272" t="s">
        <v>930</v>
      </c>
      <c r="T45" s="272" t="s">
        <v>798</v>
      </c>
      <c r="U45" s="272" t="s">
        <v>544</v>
      </c>
      <c r="V45" s="272">
        <v>1.1015189999999999</v>
      </c>
      <c r="X45" s="272">
        <v>1.1750213</v>
      </c>
    </row>
    <row r="46" spans="1:25" x14ac:dyDescent="0.2">
      <c r="A46" s="272" t="s">
        <v>457</v>
      </c>
      <c r="B46" s="272">
        <v>9</v>
      </c>
      <c r="C46" s="272" t="s">
        <v>458</v>
      </c>
      <c r="D46" s="272" t="s">
        <v>356</v>
      </c>
      <c r="E46" s="272" t="s">
        <v>947</v>
      </c>
      <c r="F46" s="272">
        <v>0.75900000000000001</v>
      </c>
      <c r="G46" s="272">
        <v>5</v>
      </c>
      <c r="J46" s="272">
        <v>2851</v>
      </c>
      <c r="K46" s="272">
        <v>0</v>
      </c>
      <c r="L46" s="272">
        <v>58.056735099999997</v>
      </c>
      <c r="M46" s="272">
        <v>56.463999999999999</v>
      </c>
      <c r="R46" s="272">
        <v>55.573999999999998</v>
      </c>
      <c r="S46" s="272" t="s">
        <v>526</v>
      </c>
      <c r="T46" s="272" t="s">
        <v>527</v>
      </c>
      <c r="U46" s="272" t="s">
        <v>528</v>
      </c>
      <c r="V46" s="272">
        <v>1.1056589999999999</v>
      </c>
      <c r="X46" s="272">
        <v>1.1787840999999999</v>
      </c>
    </row>
    <row r="47" spans="1:25" x14ac:dyDescent="0.2">
      <c r="A47" s="272" t="s">
        <v>422</v>
      </c>
      <c r="B47" s="272">
        <v>10</v>
      </c>
      <c r="C47" s="272" t="s">
        <v>423</v>
      </c>
      <c r="D47" s="272" t="s">
        <v>424</v>
      </c>
      <c r="E47" s="272" t="s">
        <v>609</v>
      </c>
      <c r="F47" s="272">
        <v>0.82799999999999996</v>
      </c>
      <c r="G47" s="272">
        <v>1</v>
      </c>
      <c r="H47" s="272">
        <v>2608</v>
      </c>
      <c r="I47" s="272">
        <v>1.7000000000000001E-2</v>
      </c>
      <c r="L47" s="272">
        <v>9.6715620999999992</v>
      </c>
      <c r="M47" s="272">
        <v>51.470999999999997</v>
      </c>
      <c r="N47" s="272">
        <v>51.081000000000003</v>
      </c>
      <c r="O47" s="272" t="s">
        <v>669</v>
      </c>
      <c r="P47" s="272" t="s">
        <v>951</v>
      </c>
      <c r="Q47" s="272" t="s">
        <v>952</v>
      </c>
      <c r="W47" s="272">
        <v>0.36647800000000003</v>
      </c>
      <c r="Y47" s="272">
        <v>0.73137810000000003</v>
      </c>
    </row>
    <row r="48" spans="1:25" x14ac:dyDescent="0.2">
      <c r="A48" s="272" t="s">
        <v>422</v>
      </c>
      <c r="B48" s="272">
        <v>10</v>
      </c>
      <c r="C48" s="272" t="s">
        <v>423</v>
      </c>
      <c r="D48" s="272" t="s">
        <v>424</v>
      </c>
      <c r="E48" s="272" t="s">
        <v>609</v>
      </c>
      <c r="F48" s="272">
        <v>0.82799999999999996</v>
      </c>
      <c r="G48" s="272">
        <v>2</v>
      </c>
      <c r="H48" s="272">
        <v>2612</v>
      </c>
      <c r="I48" s="272">
        <v>0</v>
      </c>
      <c r="L48" s="272">
        <v>9.678077</v>
      </c>
      <c r="M48" s="272">
        <v>51.506</v>
      </c>
      <c r="N48" s="272">
        <v>51.116</v>
      </c>
      <c r="O48" s="272" t="s">
        <v>678</v>
      </c>
      <c r="P48" s="272" t="s">
        <v>936</v>
      </c>
      <c r="Q48" s="272" t="s">
        <v>953</v>
      </c>
      <c r="W48" s="272">
        <v>0.36647200000000002</v>
      </c>
      <c r="Y48" s="272">
        <v>0.7313655</v>
      </c>
    </row>
    <row r="49" spans="1:25" x14ac:dyDescent="0.2">
      <c r="A49" s="272" t="s">
        <v>422</v>
      </c>
      <c r="B49" s="272">
        <v>10</v>
      </c>
      <c r="C49" s="272" t="s">
        <v>423</v>
      </c>
      <c r="D49" s="272" t="s">
        <v>424</v>
      </c>
      <c r="E49" s="272" t="s">
        <v>609</v>
      </c>
      <c r="F49" s="272">
        <v>0.82799999999999996</v>
      </c>
      <c r="G49" s="272">
        <v>3</v>
      </c>
      <c r="H49" s="272">
        <v>2628</v>
      </c>
      <c r="I49" s="272">
        <v>13.81</v>
      </c>
      <c r="L49" s="272">
        <v>11.4306631</v>
      </c>
      <c r="M49" s="272">
        <v>60.832999999999998</v>
      </c>
      <c r="N49" s="272">
        <v>60.363999999999997</v>
      </c>
      <c r="O49" s="272" t="s">
        <v>678</v>
      </c>
      <c r="P49" s="272" t="s">
        <v>938</v>
      </c>
      <c r="Q49" s="272" t="s">
        <v>954</v>
      </c>
      <c r="W49" s="272">
        <v>0.37151400000000001</v>
      </c>
      <c r="Y49" s="272">
        <v>0.7414655</v>
      </c>
    </row>
    <row r="50" spans="1:25" x14ac:dyDescent="0.2">
      <c r="A50" s="272" t="s">
        <v>422</v>
      </c>
      <c r="B50" s="272">
        <v>10</v>
      </c>
      <c r="C50" s="272" t="s">
        <v>423</v>
      </c>
      <c r="D50" s="272" t="s">
        <v>424</v>
      </c>
      <c r="E50" s="272" t="s">
        <v>609</v>
      </c>
      <c r="F50" s="272">
        <v>0.82799999999999996</v>
      </c>
      <c r="G50" s="272">
        <v>4</v>
      </c>
      <c r="J50" s="272">
        <v>1878</v>
      </c>
      <c r="K50" s="272">
        <v>-15.037000000000001</v>
      </c>
      <c r="L50" s="272">
        <v>45.423603999999997</v>
      </c>
      <c r="M50" s="272">
        <v>48.194000000000003</v>
      </c>
      <c r="R50" s="272">
        <v>47.44</v>
      </c>
      <c r="S50" s="272" t="s">
        <v>930</v>
      </c>
      <c r="T50" s="272" t="s">
        <v>798</v>
      </c>
      <c r="U50" s="272" t="s">
        <v>616</v>
      </c>
      <c r="V50" s="272">
        <v>1.0892139999999999</v>
      </c>
      <c r="X50" s="272">
        <v>1.1626117</v>
      </c>
    </row>
    <row r="51" spans="1:25" x14ac:dyDescent="0.2">
      <c r="A51" s="272" t="s">
        <v>422</v>
      </c>
      <c r="B51" s="272">
        <v>10</v>
      </c>
      <c r="C51" s="272" t="s">
        <v>423</v>
      </c>
      <c r="D51" s="272" t="s">
        <v>424</v>
      </c>
      <c r="E51" s="272" t="s">
        <v>609</v>
      </c>
      <c r="F51" s="272">
        <v>0.82799999999999996</v>
      </c>
      <c r="G51" s="272">
        <v>5</v>
      </c>
      <c r="J51" s="272">
        <v>2855</v>
      </c>
      <c r="K51" s="272">
        <v>0</v>
      </c>
      <c r="L51" s="272">
        <v>53.242064200000002</v>
      </c>
      <c r="M51" s="272">
        <v>56.488999999999997</v>
      </c>
      <c r="R51" s="272">
        <v>55.598999999999997</v>
      </c>
      <c r="S51" s="272" t="s">
        <v>709</v>
      </c>
      <c r="T51" s="272" t="s">
        <v>527</v>
      </c>
      <c r="U51" s="272" t="s">
        <v>528</v>
      </c>
      <c r="V51" s="272">
        <v>1.1056589999999999</v>
      </c>
      <c r="X51" s="272">
        <v>1.1787291</v>
      </c>
    </row>
    <row r="52" spans="1:25" x14ac:dyDescent="0.2">
      <c r="A52" s="272" t="s">
        <v>425</v>
      </c>
      <c r="B52" s="272">
        <v>11</v>
      </c>
      <c r="C52" s="272" t="s">
        <v>426</v>
      </c>
      <c r="D52" s="272" t="s">
        <v>427</v>
      </c>
      <c r="E52" s="272" t="s">
        <v>955</v>
      </c>
      <c r="F52" s="272">
        <v>0.84799999999999998</v>
      </c>
      <c r="G52" s="272">
        <v>1</v>
      </c>
      <c r="H52" s="272">
        <v>2606</v>
      </c>
      <c r="I52" s="272">
        <v>2.5999999999999999E-2</v>
      </c>
      <c r="L52" s="272">
        <v>9.4360853999999996</v>
      </c>
      <c r="M52" s="272">
        <v>51.430999999999997</v>
      </c>
      <c r="N52" s="272">
        <v>51.042000000000002</v>
      </c>
      <c r="O52" s="272" t="s">
        <v>669</v>
      </c>
      <c r="P52" s="272" t="s">
        <v>951</v>
      </c>
      <c r="Q52" s="272" t="s">
        <v>956</v>
      </c>
      <c r="W52" s="272">
        <v>0.36648199999999997</v>
      </c>
      <c r="Y52" s="272">
        <v>0.73134359999999998</v>
      </c>
    </row>
    <row r="53" spans="1:25" x14ac:dyDescent="0.2">
      <c r="A53" s="272" t="s">
        <v>425</v>
      </c>
      <c r="B53" s="272">
        <v>11</v>
      </c>
      <c r="C53" s="272" t="s">
        <v>426</v>
      </c>
      <c r="D53" s="272" t="s">
        <v>427</v>
      </c>
      <c r="E53" s="272" t="s">
        <v>955</v>
      </c>
      <c r="F53" s="272">
        <v>0.84799999999999998</v>
      </c>
      <c r="G53" s="272">
        <v>2</v>
      </c>
      <c r="H53" s="272">
        <v>2606</v>
      </c>
      <c r="I53" s="272">
        <v>0</v>
      </c>
      <c r="L53" s="272">
        <v>9.4218892000000007</v>
      </c>
      <c r="M53" s="272">
        <v>51.353999999999999</v>
      </c>
      <c r="N53" s="272">
        <v>50.965000000000003</v>
      </c>
      <c r="O53" s="272" t="s">
        <v>678</v>
      </c>
      <c r="P53" s="272" t="s">
        <v>936</v>
      </c>
      <c r="Q53" s="272" t="s">
        <v>957</v>
      </c>
      <c r="W53" s="272">
        <v>0.36647200000000002</v>
      </c>
      <c r="Y53" s="272">
        <v>0.73132430000000004</v>
      </c>
    </row>
    <row r="54" spans="1:25" x14ac:dyDescent="0.2">
      <c r="A54" s="272" t="s">
        <v>425</v>
      </c>
      <c r="B54" s="272">
        <v>11</v>
      </c>
      <c r="C54" s="272" t="s">
        <v>426</v>
      </c>
      <c r="D54" s="272" t="s">
        <v>427</v>
      </c>
      <c r="E54" s="272" t="s">
        <v>955</v>
      </c>
      <c r="F54" s="272">
        <v>0.84799999999999998</v>
      </c>
      <c r="G54" s="272">
        <v>3</v>
      </c>
      <c r="H54" s="272">
        <v>2915</v>
      </c>
      <c r="I54" s="272">
        <v>14.782999999999999</v>
      </c>
      <c r="L54" s="272">
        <v>12.355361200000001</v>
      </c>
      <c r="M54" s="272">
        <v>67.341999999999999</v>
      </c>
      <c r="N54" s="272">
        <v>66.822000000000003</v>
      </c>
      <c r="O54" s="272" t="s">
        <v>669</v>
      </c>
      <c r="P54" s="272" t="s">
        <v>936</v>
      </c>
      <c r="Q54" s="272" t="s">
        <v>958</v>
      </c>
      <c r="W54" s="272">
        <v>0.37186900000000001</v>
      </c>
      <c r="Y54" s="272">
        <v>0.74213549999999995</v>
      </c>
    </row>
    <row r="55" spans="1:25" x14ac:dyDescent="0.2">
      <c r="A55" s="272" t="s">
        <v>425</v>
      </c>
      <c r="B55" s="272">
        <v>11</v>
      </c>
      <c r="C55" s="272" t="s">
        <v>426</v>
      </c>
      <c r="D55" s="272" t="s">
        <v>427</v>
      </c>
      <c r="E55" s="272" t="s">
        <v>955</v>
      </c>
      <c r="F55" s="272">
        <v>0.84799999999999998</v>
      </c>
      <c r="G55" s="272">
        <v>4</v>
      </c>
      <c r="J55" s="272">
        <v>1930</v>
      </c>
      <c r="K55" s="272">
        <v>-14.782</v>
      </c>
      <c r="L55" s="272">
        <v>45.4202011</v>
      </c>
      <c r="M55" s="272">
        <v>49.353999999999999</v>
      </c>
      <c r="R55" s="272">
        <v>48.582000000000001</v>
      </c>
      <c r="S55" s="272" t="s">
        <v>930</v>
      </c>
      <c r="T55" s="272" t="s">
        <v>798</v>
      </c>
      <c r="U55" s="272" t="s">
        <v>616</v>
      </c>
      <c r="V55" s="272">
        <v>1.089493</v>
      </c>
      <c r="X55" s="272">
        <v>1.1627696999999999</v>
      </c>
    </row>
    <row r="56" spans="1:25" x14ac:dyDescent="0.2">
      <c r="A56" s="272" t="s">
        <v>425</v>
      </c>
      <c r="B56" s="272">
        <v>11</v>
      </c>
      <c r="C56" s="272" t="s">
        <v>426</v>
      </c>
      <c r="D56" s="272" t="s">
        <v>427</v>
      </c>
      <c r="E56" s="272" t="s">
        <v>955</v>
      </c>
      <c r="F56" s="272">
        <v>0.84799999999999998</v>
      </c>
      <c r="G56" s="272">
        <v>5</v>
      </c>
      <c r="J56" s="272">
        <v>2842</v>
      </c>
      <c r="K56" s="272">
        <v>0</v>
      </c>
      <c r="L56" s="272">
        <v>51.781002200000003</v>
      </c>
      <c r="M56" s="272">
        <v>56.265999999999998</v>
      </c>
      <c r="R56" s="272">
        <v>55.378999999999998</v>
      </c>
      <c r="S56" s="272" t="s">
        <v>709</v>
      </c>
      <c r="T56" s="272" t="s">
        <v>660</v>
      </c>
      <c r="U56" s="272" t="s">
        <v>710</v>
      </c>
      <c r="V56" s="272">
        <v>1.1056589999999999</v>
      </c>
      <c r="X56" s="272">
        <v>1.1785981999999999</v>
      </c>
    </row>
    <row r="57" spans="1:25" x14ac:dyDescent="0.2">
      <c r="A57" s="272" t="s">
        <v>428</v>
      </c>
      <c r="B57" s="272">
        <v>12</v>
      </c>
      <c r="C57" s="272" t="s">
        <v>429</v>
      </c>
      <c r="D57" s="272" t="s">
        <v>430</v>
      </c>
      <c r="E57" s="272" t="s">
        <v>49</v>
      </c>
      <c r="F57" s="272">
        <v>0.75600000000000001</v>
      </c>
      <c r="G57" s="272">
        <v>1</v>
      </c>
      <c r="H57" s="272">
        <v>2596</v>
      </c>
      <c r="I57" s="272">
        <v>-1E-3</v>
      </c>
      <c r="L57" s="272">
        <v>10.537620499999999</v>
      </c>
      <c r="M57" s="272">
        <v>51.204000000000001</v>
      </c>
      <c r="N57" s="272">
        <v>50.816000000000003</v>
      </c>
      <c r="O57" s="272" t="s">
        <v>669</v>
      </c>
      <c r="P57" s="272" t="s">
        <v>951</v>
      </c>
      <c r="Q57" s="272" t="s">
        <v>959</v>
      </c>
      <c r="W57" s="272">
        <v>0.36647200000000002</v>
      </c>
      <c r="Y57" s="272">
        <v>0.73134140000000003</v>
      </c>
    </row>
    <row r="58" spans="1:25" x14ac:dyDescent="0.2">
      <c r="A58" s="272" t="s">
        <v>428</v>
      </c>
      <c r="B58" s="272">
        <v>12</v>
      </c>
      <c r="C58" s="272" t="s">
        <v>429</v>
      </c>
      <c r="D58" s="272" t="s">
        <v>430</v>
      </c>
      <c r="E58" s="272" t="s">
        <v>49</v>
      </c>
      <c r="F58" s="272">
        <v>0.75600000000000001</v>
      </c>
      <c r="G58" s="272">
        <v>2</v>
      </c>
      <c r="H58" s="272">
        <v>2594</v>
      </c>
      <c r="I58" s="272">
        <v>0</v>
      </c>
      <c r="L58" s="272">
        <v>10.5353864</v>
      </c>
      <c r="M58" s="272">
        <v>51.192999999999998</v>
      </c>
      <c r="N58" s="272">
        <v>50.805</v>
      </c>
      <c r="O58" s="272" t="s">
        <v>678</v>
      </c>
      <c r="P58" s="272" t="s">
        <v>936</v>
      </c>
      <c r="Q58" s="272" t="s">
        <v>960</v>
      </c>
      <c r="W58" s="272">
        <v>0.36647200000000002</v>
      </c>
      <c r="Y58" s="272">
        <v>0.73134200000000005</v>
      </c>
    </row>
    <row r="59" spans="1:25" x14ac:dyDescent="0.2">
      <c r="A59" s="272" t="s">
        <v>428</v>
      </c>
      <c r="B59" s="272">
        <v>12</v>
      </c>
      <c r="C59" s="272" t="s">
        <v>429</v>
      </c>
      <c r="D59" s="272" t="s">
        <v>430</v>
      </c>
      <c r="E59" s="272" t="s">
        <v>49</v>
      </c>
      <c r="F59" s="272">
        <v>0.75600000000000001</v>
      </c>
      <c r="G59" s="272">
        <v>3</v>
      </c>
      <c r="H59" s="272">
        <v>2819</v>
      </c>
      <c r="I59" s="272">
        <v>15.53</v>
      </c>
      <c r="L59" s="272">
        <v>13.461654100000001</v>
      </c>
      <c r="M59" s="272">
        <v>65.412000000000006</v>
      </c>
      <c r="N59" s="272">
        <v>64.906999999999996</v>
      </c>
      <c r="O59" s="272" t="s">
        <v>678</v>
      </c>
      <c r="P59" s="272" t="s">
        <v>936</v>
      </c>
      <c r="Q59" s="272" t="s">
        <v>952</v>
      </c>
      <c r="W59" s="272">
        <v>0.37214199999999997</v>
      </c>
      <c r="Y59" s="272">
        <v>0.74269960000000002</v>
      </c>
    </row>
    <row r="60" spans="1:25" x14ac:dyDescent="0.2">
      <c r="A60" s="272" t="s">
        <v>428</v>
      </c>
      <c r="B60" s="272">
        <v>12</v>
      </c>
      <c r="C60" s="272" t="s">
        <v>429</v>
      </c>
      <c r="D60" s="272" t="s">
        <v>430</v>
      </c>
      <c r="E60" s="272" t="s">
        <v>49</v>
      </c>
      <c r="F60" s="272">
        <v>0.75600000000000001</v>
      </c>
      <c r="G60" s="272">
        <v>4</v>
      </c>
      <c r="J60" s="272">
        <v>1815</v>
      </c>
      <c r="K60" s="272">
        <v>-14.218</v>
      </c>
      <c r="L60" s="272">
        <v>47.922165999999997</v>
      </c>
      <c r="M60" s="272">
        <v>46.423000000000002</v>
      </c>
      <c r="R60" s="272">
        <v>45.697000000000003</v>
      </c>
      <c r="S60" s="272" t="s">
        <v>930</v>
      </c>
      <c r="T60" s="272" t="s">
        <v>798</v>
      </c>
      <c r="U60" s="272" t="s">
        <v>616</v>
      </c>
      <c r="V60" s="272">
        <v>1.090109</v>
      </c>
      <c r="X60" s="272">
        <v>1.1634989</v>
      </c>
    </row>
    <row r="61" spans="1:25" x14ac:dyDescent="0.2">
      <c r="A61" s="272" t="s">
        <v>428</v>
      </c>
      <c r="B61" s="272">
        <v>12</v>
      </c>
      <c r="C61" s="272" t="s">
        <v>429</v>
      </c>
      <c r="D61" s="272" t="s">
        <v>430</v>
      </c>
      <c r="E61" s="272" t="s">
        <v>49</v>
      </c>
      <c r="F61" s="272">
        <v>0.75600000000000001</v>
      </c>
      <c r="G61" s="272">
        <v>5</v>
      </c>
      <c r="J61" s="272">
        <v>2850</v>
      </c>
      <c r="K61" s="272">
        <v>0</v>
      </c>
      <c r="L61" s="272">
        <v>58.200176999999996</v>
      </c>
      <c r="M61" s="272">
        <v>56.38</v>
      </c>
      <c r="R61" s="272">
        <v>55.491</v>
      </c>
      <c r="S61" s="272" t="s">
        <v>526</v>
      </c>
      <c r="T61" s="272" t="s">
        <v>527</v>
      </c>
      <c r="U61" s="272" t="s">
        <v>528</v>
      </c>
      <c r="V61" s="272">
        <v>1.1056589999999999</v>
      </c>
      <c r="X61" s="272">
        <v>1.1786941</v>
      </c>
    </row>
    <row r="62" spans="1:25" x14ac:dyDescent="0.2">
      <c r="A62" s="272" t="s">
        <v>431</v>
      </c>
      <c r="B62" s="272">
        <v>13</v>
      </c>
      <c r="C62" s="272" t="s">
        <v>432</v>
      </c>
      <c r="D62" s="272" t="s">
        <v>433</v>
      </c>
      <c r="F62" s="272">
        <v>0.84599999999999997</v>
      </c>
      <c r="G62" s="272">
        <v>1</v>
      </c>
      <c r="H62" s="272">
        <v>2607</v>
      </c>
      <c r="I62" s="272">
        <v>1.7999999999999999E-2</v>
      </c>
      <c r="L62" s="272">
        <v>9.4507773999999998</v>
      </c>
      <c r="M62" s="272">
        <v>51.39</v>
      </c>
      <c r="N62" s="272">
        <v>51</v>
      </c>
      <c r="O62" s="272" t="s">
        <v>657</v>
      </c>
      <c r="P62" s="272" t="s">
        <v>961</v>
      </c>
      <c r="Q62" s="272" t="s">
        <v>962</v>
      </c>
      <c r="W62" s="272">
        <v>0.366479</v>
      </c>
      <c r="Y62" s="272">
        <v>0.73137229999999998</v>
      </c>
    </row>
    <row r="63" spans="1:25" x14ac:dyDescent="0.2">
      <c r="A63" s="272" t="s">
        <v>431</v>
      </c>
      <c r="B63" s="272">
        <v>13</v>
      </c>
      <c r="C63" s="272" t="s">
        <v>432</v>
      </c>
      <c r="D63" s="272" t="s">
        <v>433</v>
      </c>
      <c r="F63" s="272">
        <v>0.84599999999999997</v>
      </c>
      <c r="G63" s="272">
        <v>2</v>
      </c>
      <c r="H63" s="272">
        <v>2608</v>
      </c>
      <c r="I63" s="272">
        <v>0</v>
      </c>
      <c r="L63" s="272">
        <v>9.4546846999999996</v>
      </c>
      <c r="M63" s="272">
        <v>51.411000000000001</v>
      </c>
      <c r="N63" s="272">
        <v>51.021000000000001</v>
      </c>
      <c r="O63" s="272" t="s">
        <v>669</v>
      </c>
      <c r="P63" s="272" t="s">
        <v>951</v>
      </c>
      <c r="Q63" s="272" t="s">
        <v>963</v>
      </c>
      <c r="W63" s="272">
        <v>0.36647200000000002</v>
      </c>
      <c r="Y63" s="272">
        <v>0.73135899999999998</v>
      </c>
    </row>
    <row r="64" spans="1:25" x14ac:dyDescent="0.2">
      <c r="A64" s="272" t="s">
        <v>431</v>
      </c>
      <c r="B64" s="272">
        <v>13</v>
      </c>
      <c r="C64" s="272" t="s">
        <v>432</v>
      </c>
      <c r="D64" s="272" t="s">
        <v>433</v>
      </c>
      <c r="F64" s="272">
        <v>0.84599999999999997</v>
      </c>
      <c r="G64" s="272">
        <v>3</v>
      </c>
      <c r="H64" s="272">
        <v>2925</v>
      </c>
      <c r="I64" s="272">
        <v>15.157999999999999</v>
      </c>
      <c r="L64" s="272">
        <v>12.442807500000001</v>
      </c>
      <c r="M64" s="272">
        <v>67.659000000000006</v>
      </c>
      <c r="N64" s="272">
        <v>67.135999999999996</v>
      </c>
      <c r="O64" s="272" t="s">
        <v>669</v>
      </c>
      <c r="P64" s="272" t="s">
        <v>936</v>
      </c>
      <c r="Q64" s="272" t="s">
        <v>949</v>
      </c>
      <c r="W64" s="272">
        <v>0.372006</v>
      </c>
      <c r="Y64" s="272">
        <v>0.74244509999999997</v>
      </c>
    </row>
    <row r="65" spans="1:25" x14ac:dyDescent="0.2">
      <c r="A65" s="272" t="s">
        <v>431</v>
      </c>
      <c r="B65" s="272">
        <v>13</v>
      </c>
      <c r="C65" s="272" t="s">
        <v>432</v>
      </c>
      <c r="D65" s="272" t="s">
        <v>433</v>
      </c>
      <c r="F65" s="272">
        <v>0.84599999999999997</v>
      </c>
      <c r="G65" s="272">
        <v>4</v>
      </c>
      <c r="J65" s="272">
        <v>1896</v>
      </c>
      <c r="K65" s="272">
        <v>-14.535</v>
      </c>
      <c r="L65" s="272">
        <v>44.782311700000001</v>
      </c>
      <c r="M65" s="272">
        <v>48.545999999999999</v>
      </c>
      <c r="R65" s="272">
        <v>47.786000000000001</v>
      </c>
      <c r="S65" s="272" t="s">
        <v>930</v>
      </c>
      <c r="T65" s="272" t="s">
        <v>751</v>
      </c>
      <c r="U65" s="272" t="s">
        <v>510</v>
      </c>
      <c r="V65" s="272">
        <v>1.0897619999999999</v>
      </c>
      <c r="X65" s="272">
        <v>1.1632005000000001</v>
      </c>
    </row>
    <row r="66" spans="1:25" x14ac:dyDescent="0.2">
      <c r="A66" s="272" t="s">
        <v>431</v>
      </c>
      <c r="B66" s="272">
        <v>13</v>
      </c>
      <c r="C66" s="272" t="s">
        <v>432</v>
      </c>
      <c r="D66" s="272" t="s">
        <v>433</v>
      </c>
      <c r="F66" s="272">
        <v>0.84599999999999997</v>
      </c>
      <c r="G66" s="272">
        <v>5</v>
      </c>
      <c r="J66" s="272">
        <v>2859</v>
      </c>
      <c r="K66" s="272">
        <v>0</v>
      </c>
      <c r="L66" s="272">
        <v>52.216806400000003</v>
      </c>
      <c r="M66" s="272">
        <v>56.604999999999997</v>
      </c>
      <c r="R66" s="272">
        <v>55.713000000000001</v>
      </c>
      <c r="S66" s="272" t="s">
        <v>709</v>
      </c>
      <c r="T66" s="272" t="s">
        <v>660</v>
      </c>
      <c r="U66" s="272" t="s">
        <v>710</v>
      </c>
      <c r="V66" s="272">
        <v>1.1056589999999999</v>
      </c>
      <c r="X66" s="272">
        <v>1.1787409</v>
      </c>
    </row>
    <row r="67" spans="1:25" x14ac:dyDescent="0.2">
      <c r="A67" s="272" t="s">
        <v>434</v>
      </c>
      <c r="B67" s="272">
        <v>14</v>
      </c>
      <c r="C67" s="272" t="s">
        <v>435</v>
      </c>
      <c r="D67" s="272" t="s">
        <v>436</v>
      </c>
      <c r="F67" s="272">
        <v>0.78100000000000003</v>
      </c>
      <c r="G67" s="272">
        <v>1</v>
      </c>
      <c r="H67" s="272">
        <v>2608</v>
      </c>
      <c r="I67" s="272">
        <v>3.1E-2</v>
      </c>
      <c r="L67" s="272">
        <v>10.2459752</v>
      </c>
      <c r="M67" s="272">
        <v>51.433</v>
      </c>
      <c r="N67" s="272">
        <v>51.042999999999999</v>
      </c>
      <c r="O67" s="272" t="s">
        <v>652</v>
      </c>
      <c r="P67" s="272" t="s">
        <v>961</v>
      </c>
      <c r="Q67" s="272" t="s">
        <v>964</v>
      </c>
      <c r="W67" s="272">
        <v>0.366483</v>
      </c>
      <c r="Y67" s="272">
        <v>0.73140539999999998</v>
      </c>
    </row>
    <row r="68" spans="1:25" x14ac:dyDescent="0.2">
      <c r="A68" s="272" t="s">
        <v>434</v>
      </c>
      <c r="B68" s="272">
        <v>14</v>
      </c>
      <c r="C68" s="272" t="s">
        <v>435</v>
      </c>
      <c r="D68" s="272" t="s">
        <v>436</v>
      </c>
      <c r="F68" s="272">
        <v>0.78100000000000003</v>
      </c>
      <c r="G68" s="272">
        <v>2</v>
      </c>
      <c r="H68" s="272">
        <v>2609</v>
      </c>
      <c r="I68" s="272">
        <v>0</v>
      </c>
      <c r="L68" s="272">
        <v>10.262714799999999</v>
      </c>
      <c r="M68" s="272">
        <v>51.517000000000003</v>
      </c>
      <c r="N68" s="272">
        <v>51.127000000000002</v>
      </c>
      <c r="O68" s="272" t="s">
        <v>669</v>
      </c>
      <c r="P68" s="272" t="s">
        <v>951</v>
      </c>
      <c r="Q68" s="272" t="s">
        <v>965</v>
      </c>
      <c r="W68" s="272">
        <v>0.36647200000000002</v>
      </c>
      <c r="Y68" s="272">
        <v>0.73138259999999999</v>
      </c>
    </row>
    <row r="69" spans="1:25" x14ac:dyDescent="0.2">
      <c r="A69" s="272" t="s">
        <v>434</v>
      </c>
      <c r="B69" s="272">
        <v>14</v>
      </c>
      <c r="C69" s="272" t="s">
        <v>435</v>
      </c>
      <c r="D69" s="272" t="s">
        <v>436</v>
      </c>
      <c r="F69" s="272">
        <v>0.78100000000000003</v>
      </c>
      <c r="G69" s="272">
        <v>3</v>
      </c>
      <c r="H69" s="272">
        <v>2363</v>
      </c>
      <c r="I69" s="272">
        <v>13.89</v>
      </c>
      <c r="L69" s="272">
        <v>10.921377</v>
      </c>
      <c r="M69" s="272">
        <v>54.823</v>
      </c>
      <c r="N69" s="272">
        <v>54.401000000000003</v>
      </c>
      <c r="O69" s="272" t="s">
        <v>669</v>
      </c>
      <c r="P69" s="272" t="s">
        <v>951</v>
      </c>
      <c r="Q69" s="272" t="s">
        <v>966</v>
      </c>
      <c r="W69" s="272">
        <v>0.37154399999999999</v>
      </c>
      <c r="Y69" s="272">
        <v>0.74154180000000003</v>
      </c>
    </row>
    <row r="70" spans="1:25" x14ac:dyDescent="0.2">
      <c r="A70" s="272" t="s">
        <v>434</v>
      </c>
      <c r="B70" s="272">
        <v>14</v>
      </c>
      <c r="C70" s="272" t="s">
        <v>435</v>
      </c>
      <c r="D70" s="272" t="s">
        <v>436</v>
      </c>
      <c r="F70" s="272">
        <v>0.78100000000000003</v>
      </c>
      <c r="G70" s="272">
        <v>4</v>
      </c>
      <c r="J70" s="272">
        <v>1760</v>
      </c>
      <c r="K70" s="272">
        <v>-14.425000000000001</v>
      </c>
      <c r="L70" s="272">
        <v>44.757924600000003</v>
      </c>
      <c r="M70" s="272">
        <v>44.792000000000002</v>
      </c>
      <c r="R70" s="272">
        <v>44.091000000000001</v>
      </c>
      <c r="S70" s="272" t="s">
        <v>925</v>
      </c>
      <c r="T70" s="272" t="s">
        <v>751</v>
      </c>
      <c r="U70" s="272" t="s">
        <v>510</v>
      </c>
      <c r="V70" s="272">
        <v>1.0898829999999999</v>
      </c>
      <c r="X70" s="272">
        <v>1.1633465999999999</v>
      </c>
    </row>
    <row r="71" spans="1:25" x14ac:dyDescent="0.2">
      <c r="A71" s="272" t="s">
        <v>434</v>
      </c>
      <c r="B71" s="272">
        <v>14</v>
      </c>
      <c r="C71" s="272" t="s">
        <v>435</v>
      </c>
      <c r="D71" s="272" t="s">
        <v>436</v>
      </c>
      <c r="F71" s="272">
        <v>0.78100000000000003</v>
      </c>
      <c r="G71" s="272">
        <v>5</v>
      </c>
      <c r="J71" s="272">
        <v>2852</v>
      </c>
      <c r="K71" s="272">
        <v>0</v>
      </c>
      <c r="L71" s="272">
        <v>56.393994300000003</v>
      </c>
      <c r="M71" s="272">
        <v>56.436999999999998</v>
      </c>
      <c r="R71" s="272">
        <v>55.546999999999997</v>
      </c>
      <c r="S71" s="272" t="s">
        <v>526</v>
      </c>
      <c r="T71" s="272" t="s">
        <v>527</v>
      </c>
      <c r="U71" s="272" t="s">
        <v>747</v>
      </c>
      <c r="V71" s="272">
        <v>1.1056589999999999</v>
      </c>
      <c r="X71" s="272">
        <v>1.1787510000000001</v>
      </c>
    </row>
    <row r="72" spans="1:25" x14ac:dyDescent="0.2">
      <c r="A72" s="272" t="s">
        <v>437</v>
      </c>
      <c r="B72" s="272">
        <v>15</v>
      </c>
      <c r="C72" s="272" t="s">
        <v>438</v>
      </c>
      <c r="D72" s="272" t="s">
        <v>439</v>
      </c>
      <c r="F72" s="272">
        <v>0.81100000000000005</v>
      </c>
      <c r="G72" s="272">
        <v>1</v>
      </c>
      <c r="H72" s="272">
        <v>2608</v>
      </c>
      <c r="I72" s="272">
        <v>-7.0000000000000001E-3</v>
      </c>
      <c r="L72" s="272">
        <v>9.8697724999999998</v>
      </c>
      <c r="M72" s="272">
        <v>51.448</v>
      </c>
      <c r="N72" s="272">
        <v>51.058</v>
      </c>
      <c r="O72" s="272" t="s">
        <v>652</v>
      </c>
      <c r="P72" s="272" t="s">
        <v>961</v>
      </c>
      <c r="Q72" s="272" t="s">
        <v>960</v>
      </c>
      <c r="W72" s="272">
        <v>0.36647000000000002</v>
      </c>
      <c r="Y72" s="272">
        <v>0.73137770000000002</v>
      </c>
    </row>
    <row r="73" spans="1:25" x14ac:dyDescent="0.2">
      <c r="A73" s="272" t="s">
        <v>437</v>
      </c>
      <c r="B73" s="272">
        <v>15</v>
      </c>
      <c r="C73" s="272" t="s">
        <v>438</v>
      </c>
      <c r="D73" s="272" t="s">
        <v>439</v>
      </c>
      <c r="F73" s="272">
        <v>0.81100000000000005</v>
      </c>
      <c r="G73" s="272">
        <v>2</v>
      </c>
      <c r="H73" s="272">
        <v>2604</v>
      </c>
      <c r="I73" s="272">
        <v>0</v>
      </c>
      <c r="L73" s="272">
        <v>9.8545535999999991</v>
      </c>
      <c r="M73" s="272">
        <v>51.368000000000002</v>
      </c>
      <c r="N73" s="272">
        <v>50.978999999999999</v>
      </c>
      <c r="O73" s="272" t="s">
        <v>657</v>
      </c>
      <c r="P73" s="272" t="s">
        <v>951</v>
      </c>
      <c r="Q73" s="272" t="s">
        <v>967</v>
      </c>
      <c r="W73" s="272">
        <v>0.36647200000000002</v>
      </c>
      <c r="Y73" s="272">
        <v>0.73138270000000005</v>
      </c>
    </row>
    <row r="74" spans="1:25" x14ac:dyDescent="0.2">
      <c r="A74" s="272" t="s">
        <v>437</v>
      </c>
      <c r="B74" s="272">
        <v>15</v>
      </c>
      <c r="C74" s="272" t="s">
        <v>438</v>
      </c>
      <c r="D74" s="272" t="s">
        <v>439</v>
      </c>
      <c r="F74" s="272">
        <v>0.81100000000000005</v>
      </c>
      <c r="G74" s="272">
        <v>3</v>
      </c>
      <c r="H74" s="272">
        <v>2508</v>
      </c>
      <c r="I74" s="272">
        <v>14.074999999999999</v>
      </c>
      <c r="L74" s="272">
        <v>11.0554013</v>
      </c>
      <c r="M74" s="272">
        <v>57.628</v>
      </c>
      <c r="N74" s="272">
        <v>57.183</v>
      </c>
      <c r="O74" s="272" t="s">
        <v>669</v>
      </c>
      <c r="P74" s="272" t="s">
        <v>951</v>
      </c>
      <c r="Q74" s="272" t="s">
        <v>968</v>
      </c>
      <c r="W74" s="272">
        <v>0.37161100000000002</v>
      </c>
      <c r="Y74" s="272">
        <v>0.74167689999999997</v>
      </c>
    </row>
    <row r="75" spans="1:25" x14ac:dyDescent="0.2">
      <c r="A75" s="272" t="s">
        <v>437</v>
      </c>
      <c r="B75" s="272">
        <v>15</v>
      </c>
      <c r="C75" s="272" t="s">
        <v>438</v>
      </c>
      <c r="D75" s="272" t="s">
        <v>439</v>
      </c>
      <c r="F75" s="272">
        <v>0.81100000000000005</v>
      </c>
      <c r="G75" s="272">
        <v>4</v>
      </c>
      <c r="J75" s="272">
        <v>1983</v>
      </c>
      <c r="K75" s="272">
        <v>-15.281000000000001</v>
      </c>
      <c r="L75" s="272">
        <v>48.657950100000001</v>
      </c>
      <c r="M75" s="272">
        <v>50.564999999999998</v>
      </c>
      <c r="R75" s="272">
        <v>49.774000000000001</v>
      </c>
      <c r="S75" s="272" t="s">
        <v>930</v>
      </c>
      <c r="T75" s="272" t="s">
        <v>798</v>
      </c>
      <c r="U75" s="272" t="s">
        <v>510</v>
      </c>
      <c r="V75" s="272">
        <v>1.0889470000000001</v>
      </c>
      <c r="X75" s="272">
        <v>1.1624254000000001</v>
      </c>
    </row>
    <row r="76" spans="1:25" x14ac:dyDescent="0.2">
      <c r="A76" s="272" t="s">
        <v>437</v>
      </c>
      <c r="B76" s="272">
        <v>15</v>
      </c>
      <c r="C76" s="272" t="s">
        <v>438</v>
      </c>
      <c r="D76" s="272" t="s">
        <v>439</v>
      </c>
      <c r="F76" s="272">
        <v>0.81100000000000005</v>
      </c>
      <c r="G76" s="272">
        <v>5</v>
      </c>
      <c r="J76" s="272">
        <v>2852</v>
      </c>
      <c r="K76" s="272">
        <v>0</v>
      </c>
      <c r="L76" s="272">
        <v>54.381832500000002</v>
      </c>
      <c r="M76" s="272">
        <v>56.514000000000003</v>
      </c>
      <c r="R76" s="272">
        <v>55.622999999999998</v>
      </c>
      <c r="S76" s="272" t="s">
        <v>544</v>
      </c>
      <c r="T76" s="272" t="s">
        <v>655</v>
      </c>
      <c r="U76" s="272" t="s">
        <v>514</v>
      </c>
      <c r="V76" s="272">
        <v>1.1056589999999999</v>
      </c>
      <c r="X76" s="272">
        <v>1.1787692000000001</v>
      </c>
    </row>
    <row r="77" spans="1:25" x14ac:dyDescent="0.2">
      <c r="A77" s="272" t="s">
        <v>440</v>
      </c>
      <c r="B77" s="272">
        <v>16</v>
      </c>
      <c r="C77" s="272" t="s">
        <v>441</v>
      </c>
      <c r="D77" s="272" t="s">
        <v>442</v>
      </c>
      <c r="F77" s="272">
        <v>0.84</v>
      </c>
      <c r="G77" s="272">
        <v>1</v>
      </c>
      <c r="H77" s="272">
        <v>2607</v>
      </c>
      <c r="I77" s="272">
        <v>4.0000000000000001E-3</v>
      </c>
      <c r="L77" s="272">
        <v>9.5251426000000006</v>
      </c>
      <c r="M77" s="272">
        <v>51.427</v>
      </c>
      <c r="N77" s="272">
        <v>51.036999999999999</v>
      </c>
      <c r="O77" s="272" t="s">
        <v>645</v>
      </c>
      <c r="P77" s="272" t="s">
        <v>969</v>
      </c>
      <c r="Q77" s="272" t="s">
        <v>970</v>
      </c>
      <c r="W77" s="272">
        <v>0.36647299999999999</v>
      </c>
      <c r="Y77" s="272">
        <v>0.73140669999999997</v>
      </c>
    </row>
    <row r="78" spans="1:25" x14ac:dyDescent="0.2">
      <c r="A78" s="272" t="s">
        <v>440</v>
      </c>
      <c r="B78" s="272">
        <v>16</v>
      </c>
      <c r="C78" s="272" t="s">
        <v>441</v>
      </c>
      <c r="D78" s="272" t="s">
        <v>442</v>
      </c>
      <c r="F78" s="272">
        <v>0.84</v>
      </c>
      <c r="G78" s="272">
        <v>2</v>
      </c>
      <c r="H78" s="272">
        <v>2604</v>
      </c>
      <c r="I78" s="272">
        <v>0</v>
      </c>
      <c r="L78" s="272">
        <v>9.5212284999999994</v>
      </c>
      <c r="M78" s="272">
        <v>51.405999999999999</v>
      </c>
      <c r="N78" s="272">
        <v>51.015999999999998</v>
      </c>
      <c r="O78" s="272" t="s">
        <v>657</v>
      </c>
      <c r="P78" s="272" t="s">
        <v>961</v>
      </c>
      <c r="Q78" s="272" t="s">
        <v>971</v>
      </c>
      <c r="W78" s="272">
        <v>0.36647200000000002</v>
      </c>
      <c r="Y78" s="272">
        <v>0.7314041</v>
      </c>
    </row>
    <row r="79" spans="1:25" x14ac:dyDescent="0.2">
      <c r="A79" s="272" t="s">
        <v>440</v>
      </c>
      <c r="B79" s="272">
        <v>16</v>
      </c>
      <c r="C79" s="272" t="s">
        <v>441</v>
      </c>
      <c r="D79" s="272" t="s">
        <v>442</v>
      </c>
      <c r="F79" s="272">
        <v>0.84</v>
      </c>
      <c r="G79" s="272">
        <v>3</v>
      </c>
      <c r="H79" s="272">
        <v>2867</v>
      </c>
      <c r="I79" s="272">
        <v>14.653</v>
      </c>
      <c r="L79" s="272">
        <v>12.1785453</v>
      </c>
      <c r="M79" s="272">
        <v>65.751999999999995</v>
      </c>
      <c r="N79" s="272">
        <v>65.244</v>
      </c>
      <c r="O79" s="272" t="s">
        <v>657</v>
      </c>
      <c r="P79" s="272" t="s">
        <v>951</v>
      </c>
      <c r="Q79" s="272" t="s">
        <v>957</v>
      </c>
      <c r="W79" s="272">
        <v>0.37182199999999999</v>
      </c>
      <c r="Y79" s="272">
        <v>0.74212140000000004</v>
      </c>
    </row>
    <row r="80" spans="1:25" x14ac:dyDescent="0.2">
      <c r="A80" s="272" t="s">
        <v>440</v>
      </c>
      <c r="B80" s="272">
        <v>16</v>
      </c>
      <c r="C80" s="272" t="s">
        <v>441</v>
      </c>
      <c r="D80" s="272" t="s">
        <v>442</v>
      </c>
      <c r="F80" s="272">
        <v>0.84</v>
      </c>
      <c r="G80" s="272">
        <v>4</v>
      </c>
      <c r="J80" s="272">
        <v>2145</v>
      </c>
      <c r="K80" s="272">
        <v>-15.24</v>
      </c>
      <c r="L80" s="272">
        <v>50.889091999999998</v>
      </c>
      <c r="M80" s="272">
        <v>54.774999999999999</v>
      </c>
      <c r="R80" s="272">
        <v>53.917999999999999</v>
      </c>
      <c r="S80" s="272" t="s">
        <v>925</v>
      </c>
      <c r="T80" s="272" t="s">
        <v>751</v>
      </c>
      <c r="U80" s="272" t="s">
        <v>510</v>
      </c>
      <c r="V80" s="272">
        <v>1.088991</v>
      </c>
      <c r="X80" s="272">
        <v>1.1625011000000001</v>
      </c>
    </row>
    <row r="81" spans="1:25" x14ac:dyDescent="0.2">
      <c r="A81" s="272" t="s">
        <v>440</v>
      </c>
      <c r="B81" s="272">
        <v>16</v>
      </c>
      <c r="C81" s="272" t="s">
        <v>441</v>
      </c>
      <c r="D81" s="272" t="s">
        <v>442</v>
      </c>
      <c r="F81" s="272">
        <v>0.84</v>
      </c>
      <c r="G81" s="272">
        <v>5</v>
      </c>
      <c r="J81" s="272">
        <v>2854</v>
      </c>
      <c r="K81" s="272">
        <v>0</v>
      </c>
      <c r="L81" s="272">
        <v>52.488385999999998</v>
      </c>
      <c r="M81" s="272">
        <v>56.496000000000002</v>
      </c>
      <c r="R81" s="272">
        <v>55.606000000000002</v>
      </c>
      <c r="S81" s="272" t="s">
        <v>616</v>
      </c>
      <c r="T81" s="272" t="s">
        <v>511</v>
      </c>
      <c r="U81" s="272" t="s">
        <v>512</v>
      </c>
      <c r="V81" s="272">
        <v>1.1056589999999999</v>
      </c>
      <c r="X81" s="272">
        <v>1.1787958999999999</v>
      </c>
    </row>
    <row r="82" spans="1:25" x14ac:dyDescent="0.2">
      <c r="A82" s="272" t="s">
        <v>443</v>
      </c>
      <c r="B82" s="272">
        <v>17</v>
      </c>
      <c r="C82" s="272" t="s">
        <v>444</v>
      </c>
      <c r="D82" s="272" t="s">
        <v>445</v>
      </c>
      <c r="F82" s="272">
        <v>0.77</v>
      </c>
      <c r="G82" s="272">
        <v>1</v>
      </c>
      <c r="H82" s="272">
        <v>2603</v>
      </c>
      <c r="I82" s="272">
        <v>4.9000000000000002E-2</v>
      </c>
      <c r="L82" s="272">
        <v>10.375356999999999</v>
      </c>
      <c r="M82" s="272">
        <v>51.348999999999997</v>
      </c>
      <c r="N82" s="272">
        <v>50.96</v>
      </c>
      <c r="O82" s="272" t="s">
        <v>645</v>
      </c>
      <c r="P82" s="272" t="s">
        <v>972</v>
      </c>
      <c r="Q82" s="272" t="s">
        <v>973</v>
      </c>
      <c r="W82" s="272">
        <v>0.36648999999999998</v>
      </c>
      <c r="Y82" s="272">
        <v>0.73137750000000001</v>
      </c>
    </row>
    <row r="83" spans="1:25" x14ac:dyDescent="0.2">
      <c r="A83" s="272" t="s">
        <v>443</v>
      </c>
      <c r="B83" s="272">
        <v>17</v>
      </c>
      <c r="C83" s="272" t="s">
        <v>444</v>
      </c>
      <c r="D83" s="272" t="s">
        <v>445</v>
      </c>
      <c r="F83" s="272">
        <v>0.77</v>
      </c>
      <c r="G83" s="272">
        <v>2</v>
      </c>
      <c r="H83" s="272">
        <v>2600</v>
      </c>
      <c r="I83" s="272">
        <v>0</v>
      </c>
      <c r="L83" s="272">
        <v>10.3698905</v>
      </c>
      <c r="M83" s="272">
        <v>51.322000000000003</v>
      </c>
      <c r="N83" s="272">
        <v>50.933</v>
      </c>
      <c r="O83" s="272" t="s">
        <v>657</v>
      </c>
      <c r="P83" s="272" t="s">
        <v>961</v>
      </c>
      <c r="Q83" s="272" t="s">
        <v>974</v>
      </c>
      <c r="W83" s="272">
        <v>0.36647200000000002</v>
      </c>
      <c r="Y83" s="272">
        <v>0.73134169999999998</v>
      </c>
    </row>
    <row r="84" spans="1:25" x14ac:dyDescent="0.2">
      <c r="A84" s="272" t="s">
        <v>443</v>
      </c>
      <c r="B84" s="272">
        <v>17</v>
      </c>
      <c r="C84" s="272" t="s">
        <v>444</v>
      </c>
      <c r="D84" s="272" t="s">
        <v>445</v>
      </c>
      <c r="F84" s="272">
        <v>0.77</v>
      </c>
      <c r="G84" s="272">
        <v>3</v>
      </c>
      <c r="H84" s="272">
        <v>2765</v>
      </c>
      <c r="I84" s="272">
        <v>14.888999999999999</v>
      </c>
      <c r="L84" s="272">
        <v>12.898187</v>
      </c>
      <c r="M84" s="272">
        <v>63.835000000000001</v>
      </c>
      <c r="N84" s="272">
        <v>63.341999999999999</v>
      </c>
      <c r="O84" s="272" t="s">
        <v>652</v>
      </c>
      <c r="P84" s="272" t="s">
        <v>961</v>
      </c>
      <c r="Q84" s="272" t="s">
        <v>960</v>
      </c>
      <c r="W84" s="272">
        <v>0.37190800000000002</v>
      </c>
      <c r="Y84" s="272">
        <v>0.74223039999999996</v>
      </c>
    </row>
    <row r="85" spans="1:25" x14ac:dyDescent="0.2">
      <c r="A85" s="272" t="s">
        <v>443</v>
      </c>
      <c r="B85" s="272">
        <v>17</v>
      </c>
      <c r="C85" s="272" t="s">
        <v>444</v>
      </c>
      <c r="D85" s="272" t="s">
        <v>445</v>
      </c>
      <c r="F85" s="272">
        <v>0.77</v>
      </c>
      <c r="G85" s="272">
        <v>4</v>
      </c>
      <c r="J85" s="272">
        <v>1776</v>
      </c>
      <c r="K85" s="272">
        <v>-14.725</v>
      </c>
      <c r="L85" s="272">
        <v>45.799760900000003</v>
      </c>
      <c r="M85" s="272">
        <v>45.189</v>
      </c>
      <c r="R85" s="272">
        <v>44.481999999999999</v>
      </c>
      <c r="S85" s="272" t="s">
        <v>925</v>
      </c>
      <c r="T85" s="272" t="s">
        <v>751</v>
      </c>
      <c r="U85" s="272" t="s">
        <v>510</v>
      </c>
      <c r="V85" s="272">
        <v>1.0895550000000001</v>
      </c>
      <c r="X85" s="272">
        <v>1.1630073000000001</v>
      </c>
    </row>
    <row r="86" spans="1:25" x14ac:dyDescent="0.2">
      <c r="A86" s="272" t="s">
        <v>443</v>
      </c>
      <c r="B86" s="272">
        <v>17</v>
      </c>
      <c r="C86" s="272" t="s">
        <v>444</v>
      </c>
      <c r="D86" s="272" t="s">
        <v>445</v>
      </c>
      <c r="F86" s="272">
        <v>0.77</v>
      </c>
      <c r="G86" s="272">
        <v>5</v>
      </c>
      <c r="J86" s="272">
        <v>2839</v>
      </c>
      <c r="K86" s="272">
        <v>0</v>
      </c>
      <c r="L86" s="272">
        <v>56.938698100000003</v>
      </c>
      <c r="M86" s="272">
        <v>56.179000000000002</v>
      </c>
      <c r="R86" s="272">
        <v>55.293999999999997</v>
      </c>
      <c r="S86" s="272" t="s">
        <v>709</v>
      </c>
      <c r="T86" s="272" t="s">
        <v>660</v>
      </c>
      <c r="U86" s="272" t="s">
        <v>710</v>
      </c>
      <c r="V86" s="272">
        <v>1.1056589999999999</v>
      </c>
      <c r="X86" s="272">
        <v>1.1787175999999999</v>
      </c>
    </row>
    <row r="87" spans="1:25" x14ac:dyDescent="0.2">
      <c r="A87" s="272" t="s">
        <v>446</v>
      </c>
      <c r="B87" s="272">
        <v>18</v>
      </c>
      <c r="C87" s="272" t="s">
        <v>447</v>
      </c>
      <c r="D87" s="272" t="s">
        <v>448</v>
      </c>
      <c r="F87" s="272">
        <v>0.76</v>
      </c>
      <c r="G87" s="272">
        <v>1</v>
      </c>
      <c r="H87" s="272">
        <v>2591</v>
      </c>
      <c r="I87" s="272">
        <v>-5.0000000000000001E-3</v>
      </c>
      <c r="L87" s="272">
        <v>10.446347599999999</v>
      </c>
      <c r="M87" s="272">
        <v>51.029000000000003</v>
      </c>
      <c r="N87" s="272">
        <v>50.642000000000003</v>
      </c>
      <c r="O87" s="272" t="s">
        <v>652</v>
      </c>
      <c r="P87" s="272" t="s">
        <v>969</v>
      </c>
      <c r="Q87" s="272" t="s">
        <v>975</v>
      </c>
      <c r="W87" s="272">
        <v>0.36647000000000002</v>
      </c>
      <c r="Y87" s="272">
        <v>0.73136120000000004</v>
      </c>
    </row>
    <row r="88" spans="1:25" x14ac:dyDescent="0.2">
      <c r="A88" s="272" t="s">
        <v>446</v>
      </c>
      <c r="B88" s="272">
        <v>18</v>
      </c>
      <c r="C88" s="272" t="s">
        <v>447</v>
      </c>
      <c r="D88" s="272" t="s">
        <v>448</v>
      </c>
      <c r="F88" s="272">
        <v>0.76</v>
      </c>
      <c r="G88" s="272">
        <v>2</v>
      </c>
      <c r="H88" s="272">
        <v>2592</v>
      </c>
      <c r="I88" s="272">
        <v>0</v>
      </c>
      <c r="L88" s="272">
        <v>10.4632945</v>
      </c>
      <c r="M88" s="272">
        <v>51.112000000000002</v>
      </c>
      <c r="N88" s="272">
        <v>50.723999999999997</v>
      </c>
      <c r="O88" s="272" t="s">
        <v>657</v>
      </c>
      <c r="P88" s="272" t="s">
        <v>951</v>
      </c>
      <c r="Q88" s="272" t="s">
        <v>976</v>
      </c>
      <c r="W88" s="272">
        <v>0.36647200000000002</v>
      </c>
      <c r="Y88" s="272">
        <v>0.73136449999999997</v>
      </c>
    </row>
    <row r="89" spans="1:25" x14ac:dyDescent="0.2">
      <c r="A89" s="272" t="s">
        <v>446</v>
      </c>
      <c r="B89" s="272">
        <v>18</v>
      </c>
      <c r="C89" s="272" t="s">
        <v>447</v>
      </c>
      <c r="D89" s="272" t="s">
        <v>448</v>
      </c>
      <c r="F89" s="272">
        <v>0.76</v>
      </c>
      <c r="G89" s="272">
        <v>3</v>
      </c>
      <c r="H89" s="272">
        <v>2675</v>
      </c>
      <c r="I89" s="272">
        <v>14.675000000000001</v>
      </c>
      <c r="L89" s="272">
        <v>12.611516399999999</v>
      </c>
      <c r="M89" s="272">
        <v>61.604999999999997</v>
      </c>
      <c r="N89" s="272">
        <v>61.13</v>
      </c>
      <c r="O89" s="272" t="s">
        <v>657</v>
      </c>
      <c r="P89" s="272" t="s">
        <v>951</v>
      </c>
      <c r="Q89" s="272" t="s">
        <v>977</v>
      </c>
      <c r="W89" s="272">
        <v>0.37182999999999999</v>
      </c>
      <c r="Y89" s="272">
        <v>0.74209709999999995</v>
      </c>
    </row>
    <row r="90" spans="1:25" x14ac:dyDescent="0.2">
      <c r="A90" s="272" t="s">
        <v>446</v>
      </c>
      <c r="B90" s="272">
        <v>18</v>
      </c>
      <c r="C90" s="272" t="s">
        <v>447</v>
      </c>
      <c r="D90" s="272" t="s">
        <v>448</v>
      </c>
      <c r="F90" s="272">
        <v>0.76</v>
      </c>
      <c r="G90" s="272">
        <v>4</v>
      </c>
      <c r="J90" s="272">
        <v>1915</v>
      </c>
      <c r="K90" s="272">
        <v>-14.971</v>
      </c>
      <c r="L90" s="272">
        <v>50.151262199999998</v>
      </c>
      <c r="M90" s="272">
        <v>48.84</v>
      </c>
      <c r="R90" s="272">
        <v>48.075000000000003</v>
      </c>
      <c r="S90" s="272" t="s">
        <v>925</v>
      </c>
      <c r="T90" s="272" t="s">
        <v>751</v>
      </c>
      <c r="U90" s="272" t="s">
        <v>510</v>
      </c>
      <c r="V90" s="272">
        <v>1.089286</v>
      </c>
      <c r="X90" s="272">
        <v>1.1627095000000001</v>
      </c>
    </row>
    <row r="91" spans="1:25" x14ac:dyDescent="0.2">
      <c r="A91" s="272" t="s">
        <v>446</v>
      </c>
      <c r="B91" s="272">
        <v>18</v>
      </c>
      <c r="C91" s="272" t="s">
        <v>447</v>
      </c>
      <c r="D91" s="272" t="s">
        <v>448</v>
      </c>
      <c r="F91" s="272">
        <v>0.76</v>
      </c>
      <c r="G91" s="272">
        <v>5</v>
      </c>
      <c r="J91" s="272">
        <v>2837</v>
      </c>
      <c r="K91" s="272">
        <v>0</v>
      </c>
      <c r="L91" s="272">
        <v>57.576974700000001</v>
      </c>
      <c r="M91" s="272">
        <v>56.070999999999998</v>
      </c>
      <c r="R91" s="272">
        <v>55.188000000000002</v>
      </c>
      <c r="S91" s="272" t="s">
        <v>544</v>
      </c>
      <c r="T91" s="272" t="s">
        <v>655</v>
      </c>
      <c r="U91" s="272" t="s">
        <v>705</v>
      </c>
      <c r="V91" s="272">
        <v>1.1056589999999999</v>
      </c>
      <c r="X91" s="272">
        <v>1.1786916000000001</v>
      </c>
    </row>
    <row r="92" spans="1:25" x14ac:dyDescent="0.2">
      <c r="A92" s="272" t="s">
        <v>449</v>
      </c>
      <c r="B92" s="272">
        <v>19</v>
      </c>
      <c r="C92" s="272" t="s">
        <v>450</v>
      </c>
      <c r="D92" s="272" t="s">
        <v>451</v>
      </c>
      <c r="F92" s="272">
        <v>0.80900000000000005</v>
      </c>
      <c r="G92" s="272">
        <v>1</v>
      </c>
      <c r="H92" s="272">
        <v>2593</v>
      </c>
      <c r="I92" s="272">
        <v>-1.0999999999999999E-2</v>
      </c>
      <c r="L92" s="272">
        <v>9.8434944000000009</v>
      </c>
      <c r="M92" s="272">
        <v>51.183999999999997</v>
      </c>
      <c r="N92" s="272">
        <v>50.795999999999999</v>
      </c>
      <c r="O92" s="272" t="s">
        <v>645</v>
      </c>
      <c r="P92" s="272" t="s">
        <v>969</v>
      </c>
      <c r="Q92" s="272" t="s">
        <v>967</v>
      </c>
      <c r="W92" s="272">
        <v>0.36646800000000002</v>
      </c>
      <c r="Y92" s="272">
        <v>0.73128590000000004</v>
      </c>
    </row>
    <row r="93" spans="1:25" x14ac:dyDescent="0.2">
      <c r="A93" s="272" t="s">
        <v>449</v>
      </c>
      <c r="B93" s="272">
        <v>19</v>
      </c>
      <c r="C93" s="272" t="s">
        <v>450</v>
      </c>
      <c r="D93" s="272" t="s">
        <v>451</v>
      </c>
      <c r="F93" s="272">
        <v>0.80900000000000005</v>
      </c>
      <c r="G93" s="272">
        <v>2</v>
      </c>
      <c r="H93" s="272">
        <v>2592</v>
      </c>
      <c r="I93" s="272">
        <v>0</v>
      </c>
      <c r="L93" s="272">
        <v>9.8321272000000004</v>
      </c>
      <c r="M93" s="272">
        <v>51.125</v>
      </c>
      <c r="N93" s="272">
        <v>50.738</v>
      </c>
      <c r="O93" s="272" t="s">
        <v>657</v>
      </c>
      <c r="P93" s="272" t="s">
        <v>961</v>
      </c>
      <c r="Q93" s="272" t="s">
        <v>978</v>
      </c>
      <c r="W93" s="272">
        <v>0.36647200000000002</v>
      </c>
      <c r="Y93" s="272">
        <v>0.73129390000000005</v>
      </c>
    </row>
    <row r="94" spans="1:25" x14ac:dyDescent="0.2">
      <c r="A94" s="272" t="s">
        <v>449</v>
      </c>
      <c r="B94" s="272">
        <v>19</v>
      </c>
      <c r="C94" s="272" t="s">
        <v>450</v>
      </c>
      <c r="D94" s="272" t="s">
        <v>451</v>
      </c>
      <c r="F94" s="272">
        <v>0.80900000000000005</v>
      </c>
      <c r="G94" s="272">
        <v>3</v>
      </c>
      <c r="H94" s="272">
        <v>2384</v>
      </c>
      <c r="I94" s="272">
        <v>13.757999999999999</v>
      </c>
      <c r="L94" s="272">
        <v>10.065382</v>
      </c>
      <c r="M94" s="272">
        <v>52.338000000000001</v>
      </c>
      <c r="N94" s="272">
        <v>51.936</v>
      </c>
      <c r="O94" s="272" t="s">
        <v>637</v>
      </c>
      <c r="P94" s="272" t="s">
        <v>969</v>
      </c>
      <c r="Q94" s="272" t="s">
        <v>979</v>
      </c>
      <c r="W94" s="272">
        <v>0.37149500000000002</v>
      </c>
      <c r="Y94" s="272">
        <v>0.74135479999999998</v>
      </c>
    </row>
    <row r="95" spans="1:25" x14ac:dyDescent="0.2">
      <c r="A95" s="272" t="s">
        <v>449</v>
      </c>
      <c r="B95" s="272">
        <v>19</v>
      </c>
      <c r="C95" s="272" t="s">
        <v>450</v>
      </c>
      <c r="D95" s="272" t="s">
        <v>451</v>
      </c>
      <c r="F95" s="272">
        <v>0.80900000000000005</v>
      </c>
      <c r="G95" s="272">
        <v>4</v>
      </c>
      <c r="J95" s="272">
        <v>1949</v>
      </c>
      <c r="K95" s="272">
        <v>-14.859</v>
      </c>
      <c r="L95" s="272">
        <v>48.113195900000001</v>
      </c>
      <c r="M95" s="272">
        <v>49.875999999999998</v>
      </c>
      <c r="R95" s="272">
        <v>49.094999999999999</v>
      </c>
      <c r="S95" s="272" t="s">
        <v>930</v>
      </c>
      <c r="T95" s="272" t="s">
        <v>925</v>
      </c>
      <c r="U95" s="272" t="s">
        <v>616</v>
      </c>
      <c r="V95" s="272">
        <v>1.0894090000000001</v>
      </c>
      <c r="X95" s="272">
        <v>1.1628761000000001</v>
      </c>
    </row>
    <row r="96" spans="1:25" x14ac:dyDescent="0.2">
      <c r="A96" s="272" t="s">
        <v>449</v>
      </c>
      <c r="B96" s="272">
        <v>19</v>
      </c>
      <c r="C96" s="272" t="s">
        <v>450</v>
      </c>
      <c r="D96" s="272" t="s">
        <v>451</v>
      </c>
      <c r="F96" s="272">
        <v>0.80900000000000005</v>
      </c>
      <c r="G96" s="272">
        <v>5</v>
      </c>
      <c r="J96" s="272">
        <v>2839</v>
      </c>
      <c r="K96" s="272">
        <v>0</v>
      </c>
      <c r="L96" s="272">
        <v>54.216622600000001</v>
      </c>
      <c r="M96" s="272">
        <v>56.203000000000003</v>
      </c>
      <c r="R96" s="272">
        <v>55.317</v>
      </c>
      <c r="S96" s="272" t="s">
        <v>980</v>
      </c>
      <c r="T96" s="272" t="s">
        <v>904</v>
      </c>
      <c r="U96" s="272" t="s">
        <v>695</v>
      </c>
      <c r="V96" s="272">
        <v>1.1056589999999999</v>
      </c>
      <c r="X96" s="272">
        <v>1.1786536999999999</v>
      </c>
    </row>
    <row r="97" spans="1:25" x14ac:dyDescent="0.2">
      <c r="A97" s="272" t="s">
        <v>452</v>
      </c>
      <c r="B97" s="272">
        <v>20</v>
      </c>
      <c r="C97" s="272" t="s">
        <v>453</v>
      </c>
      <c r="D97" s="272" t="s">
        <v>454</v>
      </c>
      <c r="F97" s="272">
        <v>0.79400000000000004</v>
      </c>
      <c r="G97" s="272">
        <v>1</v>
      </c>
      <c r="H97" s="272">
        <v>2594</v>
      </c>
      <c r="I97" s="272">
        <v>-2.5999999999999999E-2</v>
      </c>
      <c r="L97" s="272">
        <v>10.0219816</v>
      </c>
      <c r="M97" s="272">
        <v>51.146000000000001</v>
      </c>
      <c r="N97" s="272">
        <v>50.758000000000003</v>
      </c>
      <c r="O97" s="272" t="s">
        <v>632</v>
      </c>
      <c r="P97" s="272" t="s">
        <v>981</v>
      </c>
      <c r="Q97" s="272" t="s">
        <v>982</v>
      </c>
      <c r="W97" s="272">
        <v>0.36646200000000001</v>
      </c>
      <c r="Y97" s="272">
        <v>0.73135070000000002</v>
      </c>
    </row>
    <row r="98" spans="1:25" x14ac:dyDescent="0.2">
      <c r="A98" s="272" t="s">
        <v>452</v>
      </c>
      <c r="B98" s="272">
        <v>20</v>
      </c>
      <c r="C98" s="272" t="s">
        <v>453</v>
      </c>
      <c r="D98" s="272" t="s">
        <v>454</v>
      </c>
      <c r="F98" s="272">
        <v>0.79400000000000004</v>
      </c>
      <c r="G98" s="272">
        <v>2</v>
      </c>
      <c r="H98" s="272">
        <v>2594</v>
      </c>
      <c r="I98" s="272">
        <v>0</v>
      </c>
      <c r="L98" s="272">
        <v>10.0298745</v>
      </c>
      <c r="M98" s="272">
        <v>51.186</v>
      </c>
      <c r="N98" s="272">
        <v>50.798000000000002</v>
      </c>
      <c r="O98" s="272" t="s">
        <v>645</v>
      </c>
      <c r="P98" s="272" t="s">
        <v>969</v>
      </c>
      <c r="Q98" s="272" t="s">
        <v>983</v>
      </c>
      <c r="W98" s="272">
        <v>0.36647200000000002</v>
      </c>
      <c r="Y98" s="272">
        <v>0.73136990000000002</v>
      </c>
    </row>
    <row r="99" spans="1:25" x14ac:dyDescent="0.2">
      <c r="A99" s="272" t="s">
        <v>452</v>
      </c>
      <c r="B99" s="272">
        <v>20</v>
      </c>
      <c r="C99" s="272" t="s">
        <v>453</v>
      </c>
      <c r="D99" s="272" t="s">
        <v>454</v>
      </c>
      <c r="F99" s="272">
        <v>0.79400000000000004</v>
      </c>
      <c r="G99" s="272">
        <v>3</v>
      </c>
      <c r="H99" s="272">
        <v>2593</v>
      </c>
      <c r="I99" s="272">
        <v>13.157999999999999</v>
      </c>
      <c r="L99" s="272">
        <v>11.7333117</v>
      </c>
      <c r="M99" s="272">
        <v>59.88</v>
      </c>
      <c r="N99" s="272">
        <v>59.417999999999999</v>
      </c>
      <c r="O99" s="272" t="s">
        <v>645</v>
      </c>
      <c r="P99" s="272" t="s">
        <v>969</v>
      </c>
      <c r="Q99" s="272" t="s">
        <v>973</v>
      </c>
      <c r="W99" s="272">
        <v>0.37127599999999999</v>
      </c>
      <c r="Y99" s="272">
        <v>0.74099349999999997</v>
      </c>
    </row>
    <row r="100" spans="1:25" x14ac:dyDescent="0.2">
      <c r="A100" s="272" t="s">
        <v>452</v>
      </c>
      <c r="B100" s="272">
        <v>20</v>
      </c>
      <c r="C100" s="272" t="s">
        <v>453</v>
      </c>
      <c r="D100" s="272" t="s">
        <v>454</v>
      </c>
      <c r="F100" s="272">
        <v>0.79400000000000004</v>
      </c>
      <c r="G100" s="272">
        <v>4</v>
      </c>
      <c r="J100" s="272">
        <v>1707</v>
      </c>
      <c r="K100" s="272">
        <v>-13.311999999999999</v>
      </c>
      <c r="L100" s="272">
        <v>42.623462600000003</v>
      </c>
      <c r="M100" s="272">
        <v>43.366</v>
      </c>
      <c r="R100" s="272">
        <v>42.686</v>
      </c>
      <c r="S100" s="272" t="s">
        <v>798</v>
      </c>
      <c r="T100" s="272" t="s">
        <v>751</v>
      </c>
      <c r="U100" s="272" t="s">
        <v>527</v>
      </c>
      <c r="V100" s="272">
        <v>1.0911010000000001</v>
      </c>
      <c r="X100" s="272">
        <v>1.1646015000000001</v>
      </c>
    </row>
    <row r="101" spans="1:25" x14ac:dyDescent="0.2">
      <c r="A101" s="272" t="s">
        <v>452</v>
      </c>
      <c r="B101" s="272">
        <v>20</v>
      </c>
      <c r="C101" s="272" t="s">
        <v>453</v>
      </c>
      <c r="D101" s="272" t="s">
        <v>454</v>
      </c>
      <c r="F101" s="272">
        <v>0.79400000000000004</v>
      </c>
      <c r="G101" s="272">
        <v>5</v>
      </c>
      <c r="J101" s="272">
        <v>2829</v>
      </c>
      <c r="K101" s="272">
        <v>0</v>
      </c>
      <c r="L101" s="272">
        <v>55.012048800000002</v>
      </c>
      <c r="M101" s="272">
        <v>55.97</v>
      </c>
      <c r="R101" s="272">
        <v>55.088000000000001</v>
      </c>
      <c r="S101" s="272" t="s">
        <v>709</v>
      </c>
      <c r="T101" s="272" t="s">
        <v>527</v>
      </c>
      <c r="U101" s="272" t="s">
        <v>528</v>
      </c>
      <c r="V101" s="272">
        <v>1.1056589999999999</v>
      </c>
      <c r="X101" s="272">
        <v>1.1787341</v>
      </c>
    </row>
    <row r="102" spans="1:25" x14ac:dyDescent="0.2">
      <c r="A102" s="272" t="s">
        <v>467</v>
      </c>
      <c r="B102" s="272">
        <v>21</v>
      </c>
      <c r="C102" s="272" t="s">
        <v>468</v>
      </c>
      <c r="D102" s="272" t="s">
        <v>375</v>
      </c>
      <c r="F102" s="272">
        <v>0.78800000000000003</v>
      </c>
      <c r="G102" s="272">
        <v>1</v>
      </c>
      <c r="H102" s="272">
        <v>2584</v>
      </c>
      <c r="I102" s="272">
        <v>-1.7999999999999999E-2</v>
      </c>
      <c r="L102" s="272">
        <v>10.074464499999999</v>
      </c>
      <c r="M102" s="272">
        <v>51.024999999999999</v>
      </c>
      <c r="N102" s="272">
        <v>50.639000000000003</v>
      </c>
      <c r="O102" s="272" t="s">
        <v>645</v>
      </c>
      <c r="P102" s="272" t="s">
        <v>969</v>
      </c>
      <c r="Q102" s="272" t="s">
        <v>984</v>
      </c>
      <c r="W102" s="272">
        <v>0.36646600000000001</v>
      </c>
      <c r="Y102" s="272">
        <v>0.73133409999999999</v>
      </c>
    </row>
    <row r="103" spans="1:25" x14ac:dyDescent="0.2">
      <c r="A103" s="272" t="s">
        <v>467</v>
      </c>
      <c r="B103" s="272">
        <v>21</v>
      </c>
      <c r="C103" s="272" t="s">
        <v>468</v>
      </c>
      <c r="D103" s="272" t="s">
        <v>375</v>
      </c>
      <c r="F103" s="272">
        <v>0.78800000000000003</v>
      </c>
      <c r="G103" s="272">
        <v>2</v>
      </c>
      <c r="H103" s="272">
        <v>2580</v>
      </c>
      <c r="I103" s="272">
        <v>0</v>
      </c>
      <c r="L103" s="272">
        <v>10.0508644</v>
      </c>
      <c r="M103" s="272">
        <v>50.905999999999999</v>
      </c>
      <c r="N103" s="272">
        <v>50.52</v>
      </c>
      <c r="O103" s="272" t="s">
        <v>657</v>
      </c>
      <c r="P103" s="272" t="s">
        <v>961</v>
      </c>
      <c r="Q103" s="272" t="s">
        <v>983</v>
      </c>
      <c r="W103" s="272">
        <v>0.36647200000000002</v>
      </c>
      <c r="Y103" s="272">
        <v>0.73134719999999998</v>
      </c>
    </row>
    <row r="104" spans="1:25" x14ac:dyDescent="0.2">
      <c r="A104" s="272" t="s">
        <v>467</v>
      </c>
      <c r="B104" s="272">
        <v>21</v>
      </c>
      <c r="C104" s="272" t="s">
        <v>468</v>
      </c>
      <c r="D104" s="272" t="s">
        <v>375</v>
      </c>
      <c r="F104" s="272">
        <v>0.78800000000000003</v>
      </c>
      <c r="G104" s="272">
        <v>3</v>
      </c>
      <c r="H104" s="272">
        <v>2049</v>
      </c>
      <c r="I104" s="272">
        <v>-4.1020000000000003</v>
      </c>
      <c r="L104" s="272">
        <v>9.2843932999999996</v>
      </c>
      <c r="M104" s="272">
        <v>47.024000000000001</v>
      </c>
      <c r="N104" s="272">
        <v>46.667000000000002</v>
      </c>
      <c r="O104" s="272" t="s">
        <v>657</v>
      </c>
      <c r="P104" s="272" t="s">
        <v>951</v>
      </c>
      <c r="Q104" s="272" t="s">
        <v>985</v>
      </c>
      <c r="W104" s="272">
        <v>0.36497400000000002</v>
      </c>
      <c r="Y104" s="272">
        <v>0.72834710000000003</v>
      </c>
    </row>
    <row r="105" spans="1:25" x14ac:dyDescent="0.2">
      <c r="A105" s="272" t="s">
        <v>467</v>
      </c>
      <c r="B105" s="272">
        <v>21</v>
      </c>
      <c r="C105" s="272" t="s">
        <v>468</v>
      </c>
      <c r="D105" s="272" t="s">
        <v>375</v>
      </c>
      <c r="F105" s="272">
        <v>0.78800000000000003</v>
      </c>
      <c r="G105" s="272">
        <v>4</v>
      </c>
      <c r="J105" s="272">
        <v>1603</v>
      </c>
      <c r="K105" s="272">
        <v>-14.173</v>
      </c>
      <c r="L105" s="272">
        <v>39.763402599999999</v>
      </c>
      <c r="M105" s="272">
        <v>40.15</v>
      </c>
      <c r="R105" s="272">
        <v>39.521000000000001</v>
      </c>
      <c r="S105" s="272" t="s">
        <v>925</v>
      </c>
      <c r="T105" s="272" t="s">
        <v>798</v>
      </c>
      <c r="U105" s="272" t="s">
        <v>510</v>
      </c>
      <c r="V105" s="272">
        <v>1.0901590000000001</v>
      </c>
      <c r="X105" s="272">
        <v>1.1635717000000001</v>
      </c>
    </row>
    <row r="106" spans="1:25" x14ac:dyDescent="0.2">
      <c r="A106" s="272" t="s">
        <v>467</v>
      </c>
      <c r="B106" s="272">
        <v>21</v>
      </c>
      <c r="C106" s="272" t="s">
        <v>468</v>
      </c>
      <c r="D106" s="272" t="s">
        <v>375</v>
      </c>
      <c r="F106" s="272">
        <v>0.78800000000000003</v>
      </c>
      <c r="G106" s="272">
        <v>5</v>
      </c>
      <c r="J106" s="272">
        <v>2817</v>
      </c>
      <c r="K106" s="272">
        <v>0</v>
      </c>
      <c r="L106" s="272">
        <v>55.2376407</v>
      </c>
      <c r="M106" s="272">
        <v>55.774999999999999</v>
      </c>
      <c r="R106" s="272">
        <v>54.896000000000001</v>
      </c>
      <c r="S106" s="272" t="s">
        <v>581</v>
      </c>
      <c r="T106" s="272" t="s">
        <v>510</v>
      </c>
      <c r="U106" s="272" t="s">
        <v>692</v>
      </c>
      <c r="V106" s="272">
        <v>1.1056589999999999</v>
      </c>
      <c r="X106" s="272">
        <v>1.1786468999999999</v>
      </c>
    </row>
    <row r="107" spans="1:25" x14ac:dyDescent="0.2">
      <c r="A107" s="272" t="s">
        <v>469</v>
      </c>
      <c r="B107" s="272">
        <v>22</v>
      </c>
      <c r="C107" s="272" t="s">
        <v>470</v>
      </c>
      <c r="D107" s="272" t="s">
        <v>375</v>
      </c>
      <c r="F107" s="272">
        <v>0.81399999999999995</v>
      </c>
      <c r="G107" s="272">
        <v>1</v>
      </c>
      <c r="H107" s="272">
        <v>2573</v>
      </c>
      <c r="I107" s="272">
        <v>-2E-3</v>
      </c>
      <c r="L107" s="272">
        <v>9.7097441999999994</v>
      </c>
      <c r="M107" s="272">
        <v>50.801000000000002</v>
      </c>
      <c r="N107" s="272">
        <v>50.415999999999997</v>
      </c>
      <c r="O107" s="272" t="s">
        <v>652</v>
      </c>
      <c r="P107" s="272" t="s">
        <v>969</v>
      </c>
      <c r="Q107" s="272" t="s">
        <v>986</v>
      </c>
      <c r="W107" s="272">
        <v>0.36647099999999999</v>
      </c>
      <c r="Y107" s="272">
        <v>0.73138230000000004</v>
      </c>
    </row>
    <row r="108" spans="1:25" x14ac:dyDescent="0.2">
      <c r="A108" s="272" t="s">
        <v>469</v>
      </c>
      <c r="B108" s="272">
        <v>22</v>
      </c>
      <c r="C108" s="272" t="s">
        <v>470</v>
      </c>
      <c r="D108" s="272" t="s">
        <v>375</v>
      </c>
      <c r="F108" s="272">
        <v>0.81399999999999995</v>
      </c>
      <c r="G108" s="272">
        <v>2</v>
      </c>
      <c r="H108" s="272">
        <v>2575</v>
      </c>
      <c r="I108" s="272">
        <v>0</v>
      </c>
      <c r="L108" s="272">
        <v>9.7091639000000001</v>
      </c>
      <c r="M108" s="272">
        <v>50.798000000000002</v>
      </c>
      <c r="N108" s="272">
        <v>50.412999999999997</v>
      </c>
      <c r="O108" s="272" t="s">
        <v>657</v>
      </c>
      <c r="P108" s="272" t="s">
        <v>951</v>
      </c>
      <c r="Q108" s="272" t="s">
        <v>987</v>
      </c>
      <c r="W108" s="272">
        <v>0.36647200000000002</v>
      </c>
      <c r="Y108" s="272">
        <v>0.73138380000000003</v>
      </c>
    </row>
    <row r="109" spans="1:25" x14ac:dyDescent="0.2">
      <c r="A109" s="272" t="s">
        <v>469</v>
      </c>
      <c r="B109" s="272">
        <v>22</v>
      </c>
      <c r="C109" s="272" t="s">
        <v>470</v>
      </c>
      <c r="D109" s="272" t="s">
        <v>375</v>
      </c>
      <c r="F109" s="272">
        <v>0.81399999999999995</v>
      </c>
      <c r="G109" s="272">
        <v>3</v>
      </c>
      <c r="H109" s="272">
        <v>2108</v>
      </c>
      <c r="I109" s="272">
        <v>-4.1420000000000003</v>
      </c>
      <c r="L109" s="272">
        <v>9.2709981999999993</v>
      </c>
      <c r="M109" s="272">
        <v>48.505000000000003</v>
      </c>
      <c r="N109" s="272">
        <v>48.137999999999998</v>
      </c>
      <c r="O109" s="272" t="s">
        <v>657</v>
      </c>
      <c r="P109" s="272" t="s">
        <v>951</v>
      </c>
      <c r="Q109" s="272" t="s">
        <v>988</v>
      </c>
      <c r="W109" s="272">
        <v>0.36496000000000001</v>
      </c>
      <c r="Y109" s="272">
        <v>0.7283541</v>
      </c>
    </row>
    <row r="110" spans="1:25" x14ac:dyDescent="0.2">
      <c r="A110" s="272" t="s">
        <v>469</v>
      </c>
      <c r="B110" s="272">
        <v>22</v>
      </c>
      <c r="C110" s="272" t="s">
        <v>470</v>
      </c>
      <c r="D110" s="272" t="s">
        <v>375</v>
      </c>
      <c r="F110" s="272">
        <v>0.81399999999999995</v>
      </c>
      <c r="G110" s="272">
        <v>4</v>
      </c>
      <c r="J110" s="272">
        <v>1653</v>
      </c>
      <c r="K110" s="272">
        <v>-14.234</v>
      </c>
      <c r="L110" s="272">
        <v>39.861204800000003</v>
      </c>
      <c r="M110" s="272">
        <v>41.576999999999998</v>
      </c>
      <c r="R110" s="272">
        <v>40.926000000000002</v>
      </c>
      <c r="S110" s="272" t="s">
        <v>930</v>
      </c>
      <c r="T110" s="272" t="s">
        <v>798</v>
      </c>
      <c r="U110" s="272" t="s">
        <v>510</v>
      </c>
      <c r="V110" s="272">
        <v>1.0900920000000001</v>
      </c>
      <c r="X110" s="272">
        <v>1.1636127000000001</v>
      </c>
    </row>
    <row r="111" spans="1:25" x14ac:dyDescent="0.2">
      <c r="A111" s="272" t="s">
        <v>469</v>
      </c>
      <c r="B111" s="272">
        <v>22</v>
      </c>
      <c r="C111" s="272" t="s">
        <v>470</v>
      </c>
      <c r="D111" s="272" t="s">
        <v>375</v>
      </c>
      <c r="F111" s="272">
        <v>0.81399999999999995</v>
      </c>
      <c r="G111" s="272">
        <v>5</v>
      </c>
      <c r="J111" s="272">
        <v>2819</v>
      </c>
      <c r="K111" s="272">
        <v>0</v>
      </c>
      <c r="L111" s="272">
        <v>53.503475299999998</v>
      </c>
      <c r="M111" s="272">
        <v>55.805999999999997</v>
      </c>
      <c r="R111" s="272">
        <v>54.927</v>
      </c>
      <c r="S111" s="272" t="s">
        <v>526</v>
      </c>
      <c r="T111" s="272" t="s">
        <v>510</v>
      </c>
      <c r="U111" s="272" t="s">
        <v>747</v>
      </c>
      <c r="V111" s="272">
        <v>1.1056589999999999</v>
      </c>
      <c r="X111" s="272">
        <v>1.1787559999999999</v>
      </c>
    </row>
    <row r="112" spans="1:25" x14ac:dyDescent="0.2">
      <c r="A112" s="272" t="s">
        <v>475</v>
      </c>
      <c r="B112" s="272">
        <v>23</v>
      </c>
      <c r="C112" s="272" t="s">
        <v>476</v>
      </c>
      <c r="D112" s="272" t="s">
        <v>392</v>
      </c>
      <c r="F112" s="272">
        <v>0.78</v>
      </c>
      <c r="G112" s="272">
        <v>1</v>
      </c>
      <c r="H112" s="272">
        <v>2576</v>
      </c>
      <c r="I112" s="272">
        <v>-3.4000000000000002E-2</v>
      </c>
      <c r="L112" s="272">
        <v>10.137110399999999</v>
      </c>
      <c r="M112" s="272">
        <v>50.820999999999998</v>
      </c>
      <c r="N112" s="272">
        <v>50.436</v>
      </c>
      <c r="O112" s="272" t="s">
        <v>645</v>
      </c>
      <c r="P112" s="272" t="s">
        <v>972</v>
      </c>
      <c r="Q112" s="272" t="s">
        <v>989</v>
      </c>
      <c r="W112" s="272">
        <v>0.36646000000000001</v>
      </c>
      <c r="Y112" s="272">
        <v>0.73131159999999995</v>
      </c>
    </row>
    <row r="113" spans="1:25" x14ac:dyDescent="0.2">
      <c r="A113" s="272" t="s">
        <v>475</v>
      </c>
      <c r="B113" s="272">
        <v>23</v>
      </c>
      <c r="C113" s="272" t="s">
        <v>476</v>
      </c>
      <c r="D113" s="272" t="s">
        <v>392</v>
      </c>
      <c r="F113" s="272">
        <v>0.78</v>
      </c>
      <c r="G113" s="272">
        <v>2</v>
      </c>
      <c r="H113" s="272">
        <v>2579</v>
      </c>
      <c r="I113" s="272">
        <v>0</v>
      </c>
      <c r="L113" s="272">
        <v>10.1438322</v>
      </c>
      <c r="M113" s="272">
        <v>50.854999999999997</v>
      </c>
      <c r="N113" s="272">
        <v>50.47</v>
      </c>
      <c r="O113" s="272" t="s">
        <v>652</v>
      </c>
      <c r="P113" s="272" t="s">
        <v>961</v>
      </c>
      <c r="Q113" s="272" t="s">
        <v>990</v>
      </c>
      <c r="W113" s="272">
        <v>0.36647200000000002</v>
      </c>
      <c r="Y113" s="272">
        <v>0.73133680000000001</v>
      </c>
    </row>
    <row r="114" spans="1:25" x14ac:dyDescent="0.2">
      <c r="A114" s="272" t="s">
        <v>475</v>
      </c>
      <c r="B114" s="272">
        <v>23</v>
      </c>
      <c r="C114" s="272" t="s">
        <v>476</v>
      </c>
      <c r="D114" s="272" t="s">
        <v>392</v>
      </c>
      <c r="F114" s="272">
        <v>0.78</v>
      </c>
      <c r="G114" s="272">
        <v>3</v>
      </c>
      <c r="H114" s="272">
        <v>2215</v>
      </c>
      <c r="I114" s="272">
        <v>28.427</v>
      </c>
      <c r="L114" s="272">
        <v>10.1400813</v>
      </c>
      <c r="M114" s="272">
        <v>50.835999999999999</v>
      </c>
      <c r="N114" s="272">
        <v>50.439</v>
      </c>
      <c r="O114" s="272" t="s">
        <v>652</v>
      </c>
      <c r="P114" s="272" t="s">
        <v>961</v>
      </c>
      <c r="Q114" s="272" t="s">
        <v>991</v>
      </c>
      <c r="W114" s="272">
        <v>0.37685099999999999</v>
      </c>
      <c r="Y114" s="272">
        <v>0.75212679999999998</v>
      </c>
    </row>
    <row r="115" spans="1:25" x14ac:dyDescent="0.2">
      <c r="A115" s="272" t="s">
        <v>475</v>
      </c>
      <c r="B115" s="272">
        <v>23</v>
      </c>
      <c r="C115" s="272" t="s">
        <v>476</v>
      </c>
      <c r="D115" s="272" t="s">
        <v>392</v>
      </c>
      <c r="F115" s="272">
        <v>0.78</v>
      </c>
      <c r="G115" s="272">
        <v>4</v>
      </c>
      <c r="J115" s="272">
        <v>1729</v>
      </c>
      <c r="K115" s="272">
        <v>37.673999999999999</v>
      </c>
      <c r="L115" s="272">
        <v>43.605931499999997</v>
      </c>
      <c r="M115" s="272">
        <v>43.582999999999998</v>
      </c>
      <c r="R115" s="272">
        <v>42.875999999999998</v>
      </c>
      <c r="S115" s="272" t="s">
        <v>930</v>
      </c>
      <c r="T115" s="272" t="s">
        <v>798</v>
      </c>
      <c r="U115" s="272" t="s">
        <v>510</v>
      </c>
      <c r="V115" s="272">
        <v>1.146836</v>
      </c>
      <c r="X115" s="272">
        <v>1.2209638</v>
      </c>
    </row>
    <row r="116" spans="1:25" x14ac:dyDescent="0.2">
      <c r="A116" s="272" t="s">
        <v>475</v>
      </c>
      <c r="B116" s="272">
        <v>23</v>
      </c>
      <c r="C116" s="272" t="s">
        <v>476</v>
      </c>
      <c r="D116" s="272" t="s">
        <v>392</v>
      </c>
      <c r="F116" s="272">
        <v>0.78</v>
      </c>
      <c r="G116" s="272">
        <v>5</v>
      </c>
      <c r="J116" s="272">
        <v>2824</v>
      </c>
      <c r="K116" s="272">
        <v>0</v>
      </c>
      <c r="L116" s="272">
        <v>55.952116099999998</v>
      </c>
      <c r="M116" s="272">
        <v>55.923000000000002</v>
      </c>
      <c r="R116" s="272">
        <v>55.040999999999997</v>
      </c>
      <c r="S116" s="272" t="s">
        <v>526</v>
      </c>
      <c r="T116" s="272" t="s">
        <v>660</v>
      </c>
      <c r="U116" s="272" t="s">
        <v>710</v>
      </c>
      <c r="V116" s="272">
        <v>1.1056589999999999</v>
      </c>
      <c r="X116" s="272">
        <v>1.1790217000000001</v>
      </c>
    </row>
    <row r="117" spans="1:25" x14ac:dyDescent="0.2">
      <c r="A117" s="272" t="s">
        <v>477</v>
      </c>
      <c r="B117" s="272">
        <v>24</v>
      </c>
      <c r="C117" s="272" t="s">
        <v>478</v>
      </c>
      <c r="D117" s="272" t="s">
        <v>392</v>
      </c>
      <c r="F117" s="272">
        <v>0.72819999999999996</v>
      </c>
      <c r="G117" s="272">
        <v>1</v>
      </c>
      <c r="H117" s="272">
        <v>2580</v>
      </c>
      <c r="I117" s="272">
        <v>1.6E-2</v>
      </c>
      <c r="L117" s="272">
        <v>10.867331500000001</v>
      </c>
      <c r="M117" s="272">
        <v>50.863999999999997</v>
      </c>
      <c r="N117" s="272">
        <v>50.478999999999999</v>
      </c>
      <c r="O117" s="272" t="s">
        <v>645</v>
      </c>
      <c r="P117" s="272" t="s">
        <v>972</v>
      </c>
      <c r="Q117" s="272" t="s">
        <v>992</v>
      </c>
      <c r="W117" s="272">
        <v>0.36647800000000003</v>
      </c>
      <c r="Y117" s="272">
        <v>0.73134730000000003</v>
      </c>
    </row>
    <row r="118" spans="1:25" x14ac:dyDescent="0.2">
      <c r="A118" s="272" t="s">
        <v>477</v>
      </c>
      <c r="B118" s="272">
        <v>24</v>
      </c>
      <c r="C118" s="272" t="s">
        <v>478</v>
      </c>
      <c r="D118" s="272" t="s">
        <v>392</v>
      </c>
      <c r="F118" s="272">
        <v>0.72819999999999996</v>
      </c>
      <c r="G118" s="272">
        <v>2</v>
      </c>
      <c r="H118" s="272">
        <v>2582</v>
      </c>
      <c r="I118" s="272">
        <v>0</v>
      </c>
      <c r="L118" s="272">
        <v>10.879562099999999</v>
      </c>
      <c r="M118" s="272">
        <v>50.920999999999999</v>
      </c>
      <c r="N118" s="272">
        <v>50.536000000000001</v>
      </c>
      <c r="O118" s="272" t="s">
        <v>645</v>
      </c>
      <c r="P118" s="272" t="s">
        <v>969</v>
      </c>
      <c r="Q118" s="272" t="s">
        <v>993</v>
      </c>
      <c r="W118" s="272">
        <v>0.36647200000000002</v>
      </c>
      <c r="Y118" s="272">
        <v>0.73133590000000004</v>
      </c>
    </row>
    <row r="119" spans="1:25" x14ac:dyDescent="0.2">
      <c r="A119" s="272" t="s">
        <v>477</v>
      </c>
      <c r="B119" s="272">
        <v>24</v>
      </c>
      <c r="C119" s="272" t="s">
        <v>478</v>
      </c>
      <c r="D119" s="272" t="s">
        <v>392</v>
      </c>
      <c r="F119" s="272">
        <v>0.72819999999999996</v>
      </c>
      <c r="G119" s="272">
        <v>3</v>
      </c>
      <c r="H119" s="272">
        <v>2044</v>
      </c>
      <c r="I119" s="272">
        <v>28.388999999999999</v>
      </c>
      <c r="L119" s="272">
        <v>10.095755199999999</v>
      </c>
      <c r="M119" s="272">
        <v>47.253</v>
      </c>
      <c r="N119" s="272">
        <v>46.883000000000003</v>
      </c>
      <c r="O119" s="272" t="s">
        <v>652</v>
      </c>
      <c r="P119" s="272" t="s">
        <v>961</v>
      </c>
      <c r="Q119" s="272" t="s">
        <v>994</v>
      </c>
      <c r="W119" s="272">
        <v>0.37683699999999998</v>
      </c>
      <c r="Y119" s="272">
        <v>0.75209809999999999</v>
      </c>
    </row>
    <row r="120" spans="1:25" x14ac:dyDescent="0.2">
      <c r="A120" s="272" t="s">
        <v>477</v>
      </c>
      <c r="B120" s="272">
        <v>24</v>
      </c>
      <c r="C120" s="272" t="s">
        <v>478</v>
      </c>
      <c r="D120" s="272" t="s">
        <v>392</v>
      </c>
      <c r="F120" s="272">
        <v>0.72819999999999996</v>
      </c>
      <c r="G120" s="272">
        <v>4</v>
      </c>
      <c r="J120" s="272">
        <v>1610</v>
      </c>
      <c r="K120" s="272">
        <v>37.899000000000001</v>
      </c>
      <c r="L120" s="272">
        <v>43.557472500000003</v>
      </c>
      <c r="M120" s="272">
        <v>40.643999999999998</v>
      </c>
      <c r="R120" s="272">
        <v>39.984000000000002</v>
      </c>
      <c r="S120" s="272" t="s">
        <v>925</v>
      </c>
      <c r="T120" s="272" t="s">
        <v>751</v>
      </c>
      <c r="U120" s="272" t="s">
        <v>510</v>
      </c>
      <c r="V120" s="272">
        <v>1.1470819999999999</v>
      </c>
      <c r="X120" s="272">
        <v>1.2213171</v>
      </c>
    </row>
    <row r="121" spans="1:25" x14ac:dyDescent="0.2">
      <c r="A121" s="272" t="s">
        <v>477</v>
      </c>
      <c r="B121" s="272">
        <v>24</v>
      </c>
      <c r="C121" s="272" t="s">
        <v>478</v>
      </c>
      <c r="D121" s="272" t="s">
        <v>392</v>
      </c>
      <c r="F121" s="272">
        <v>0.72819999999999996</v>
      </c>
      <c r="G121" s="272">
        <v>5</v>
      </c>
      <c r="J121" s="272">
        <v>2850</v>
      </c>
      <c r="K121" s="272">
        <v>0</v>
      </c>
      <c r="L121" s="272">
        <v>60.430009699999999</v>
      </c>
      <c r="M121" s="272">
        <v>56.387</v>
      </c>
      <c r="R121" s="272">
        <v>55.499000000000002</v>
      </c>
      <c r="S121" s="272" t="s">
        <v>526</v>
      </c>
      <c r="T121" s="272" t="s">
        <v>527</v>
      </c>
      <c r="U121" s="272" t="s">
        <v>747</v>
      </c>
      <c r="V121" s="272">
        <v>1.1056589999999999</v>
      </c>
      <c r="X121" s="272">
        <v>1.1791130000000001</v>
      </c>
    </row>
    <row r="122" spans="1:25" x14ac:dyDescent="0.2">
      <c r="A122" s="272" t="s">
        <v>459</v>
      </c>
      <c r="B122" s="272">
        <v>25</v>
      </c>
      <c r="C122" s="272" t="s">
        <v>460</v>
      </c>
      <c r="D122" s="272" t="s">
        <v>356</v>
      </c>
      <c r="F122" s="272">
        <v>0.75429999999999997</v>
      </c>
      <c r="G122" s="272">
        <v>1</v>
      </c>
      <c r="H122" s="272">
        <v>2611</v>
      </c>
      <c r="I122" s="272">
        <v>3.0000000000000001E-3</v>
      </c>
      <c r="L122" s="272">
        <v>10.639848499999999</v>
      </c>
      <c r="M122" s="272">
        <v>51.584000000000003</v>
      </c>
      <c r="N122" s="272">
        <v>51.192999999999998</v>
      </c>
      <c r="O122" s="272" t="s">
        <v>632</v>
      </c>
      <c r="P122" s="272" t="s">
        <v>515</v>
      </c>
      <c r="Q122" s="272" t="s">
        <v>995</v>
      </c>
      <c r="W122" s="272">
        <v>0.36647299999999999</v>
      </c>
      <c r="Y122" s="272">
        <v>0.73131630000000003</v>
      </c>
    </row>
    <row r="123" spans="1:25" x14ac:dyDescent="0.2">
      <c r="A123" s="272" t="s">
        <v>459</v>
      </c>
      <c r="B123" s="272">
        <v>25</v>
      </c>
      <c r="C123" s="272" t="s">
        <v>460</v>
      </c>
      <c r="D123" s="272" t="s">
        <v>356</v>
      </c>
      <c r="F123" s="272">
        <v>0.75429999999999997</v>
      </c>
      <c r="G123" s="272">
        <v>2</v>
      </c>
      <c r="H123" s="272">
        <v>2610</v>
      </c>
      <c r="I123" s="272">
        <v>0</v>
      </c>
      <c r="L123" s="272">
        <v>10.6217437</v>
      </c>
      <c r="M123" s="272">
        <v>51.496000000000002</v>
      </c>
      <c r="N123" s="272">
        <v>51.106000000000002</v>
      </c>
      <c r="O123" s="272" t="s">
        <v>637</v>
      </c>
      <c r="P123" s="272" t="s">
        <v>972</v>
      </c>
      <c r="Q123" s="272" t="s">
        <v>996</v>
      </c>
      <c r="W123" s="272">
        <v>0.36647200000000002</v>
      </c>
      <c r="Y123" s="272">
        <v>0.73131380000000001</v>
      </c>
    </row>
    <row r="124" spans="1:25" x14ac:dyDescent="0.2">
      <c r="A124" s="272" t="s">
        <v>459</v>
      </c>
      <c r="B124" s="272">
        <v>25</v>
      </c>
      <c r="C124" s="272" t="s">
        <v>460</v>
      </c>
      <c r="D124" s="272" t="s">
        <v>356</v>
      </c>
      <c r="F124" s="272">
        <v>0.75429999999999997</v>
      </c>
      <c r="G124" s="272">
        <v>3</v>
      </c>
      <c r="H124" s="272">
        <v>2720</v>
      </c>
      <c r="I124" s="272">
        <v>7.3029999999999999</v>
      </c>
      <c r="L124" s="272">
        <v>12.8539712</v>
      </c>
      <c r="M124" s="272">
        <v>62.319000000000003</v>
      </c>
      <c r="N124" s="272">
        <v>61.841000000000001</v>
      </c>
      <c r="O124" s="272" t="s">
        <v>637</v>
      </c>
      <c r="P124" s="272" t="s">
        <v>969</v>
      </c>
      <c r="Q124" s="272" t="s">
        <v>997</v>
      </c>
      <c r="W124" s="272">
        <v>0.36913800000000002</v>
      </c>
      <c r="Y124" s="272">
        <v>0.73665449999999999</v>
      </c>
    </row>
    <row r="125" spans="1:25" x14ac:dyDescent="0.2">
      <c r="A125" s="272" t="s">
        <v>459</v>
      </c>
      <c r="B125" s="272">
        <v>25</v>
      </c>
      <c r="C125" s="272" t="s">
        <v>460</v>
      </c>
      <c r="D125" s="272" t="s">
        <v>356</v>
      </c>
      <c r="F125" s="272">
        <v>0.75429999999999997</v>
      </c>
      <c r="G125" s="272">
        <v>4</v>
      </c>
      <c r="J125" s="272">
        <v>1893</v>
      </c>
      <c r="K125" s="272">
        <v>-3.7629999999999999</v>
      </c>
      <c r="L125" s="272">
        <v>49.495328899999997</v>
      </c>
      <c r="M125" s="272">
        <v>47.838999999999999</v>
      </c>
      <c r="R125" s="272">
        <v>47.085000000000001</v>
      </c>
      <c r="S125" s="272" t="s">
        <v>925</v>
      </c>
      <c r="T125" s="272" t="s">
        <v>751</v>
      </c>
      <c r="U125" s="272" t="s">
        <v>510</v>
      </c>
      <c r="V125" s="272">
        <v>1.1015440000000001</v>
      </c>
      <c r="X125" s="272">
        <v>1.1753198</v>
      </c>
    </row>
    <row r="126" spans="1:25" x14ac:dyDescent="0.2">
      <c r="A126" s="272" t="s">
        <v>459</v>
      </c>
      <c r="B126" s="272">
        <v>25</v>
      </c>
      <c r="C126" s="272" t="s">
        <v>460</v>
      </c>
      <c r="D126" s="272" t="s">
        <v>356</v>
      </c>
      <c r="F126" s="272">
        <v>0.75429999999999997</v>
      </c>
      <c r="G126" s="272">
        <v>5</v>
      </c>
      <c r="J126" s="272">
        <v>2845</v>
      </c>
      <c r="K126" s="272">
        <v>0</v>
      </c>
      <c r="L126" s="272">
        <v>58.277410099999997</v>
      </c>
      <c r="M126" s="272">
        <v>56.328000000000003</v>
      </c>
      <c r="R126" s="272">
        <v>55.44</v>
      </c>
      <c r="S126" s="272" t="s">
        <v>544</v>
      </c>
      <c r="T126" s="272" t="s">
        <v>655</v>
      </c>
      <c r="U126" s="272" t="s">
        <v>514</v>
      </c>
      <c r="V126" s="272">
        <v>1.1056589999999999</v>
      </c>
      <c r="X126" s="272">
        <v>1.1789510000000001</v>
      </c>
    </row>
    <row r="127" spans="1:25" x14ac:dyDescent="0.2">
      <c r="A127" s="272" t="s">
        <v>461</v>
      </c>
      <c r="B127" s="272">
        <v>26</v>
      </c>
      <c r="C127" s="272" t="s">
        <v>462</v>
      </c>
      <c r="D127" s="272" t="s">
        <v>356</v>
      </c>
      <c r="F127" s="272">
        <v>0.73099999999999998</v>
      </c>
      <c r="G127" s="272">
        <v>1</v>
      </c>
      <c r="H127" s="272">
        <v>2601</v>
      </c>
      <c r="I127" s="272">
        <v>-8.0000000000000002E-3</v>
      </c>
      <c r="L127" s="272">
        <v>10.913804499999999</v>
      </c>
      <c r="M127" s="272">
        <v>51.277999999999999</v>
      </c>
      <c r="N127" s="272">
        <v>50.889000000000003</v>
      </c>
      <c r="O127" s="272" t="s">
        <v>632</v>
      </c>
      <c r="P127" s="272" t="s">
        <v>981</v>
      </c>
      <c r="Q127" s="272" t="s">
        <v>998</v>
      </c>
      <c r="W127" s="272">
        <v>0.36646899999999999</v>
      </c>
      <c r="Y127" s="272">
        <v>0.73132209999999997</v>
      </c>
    </row>
    <row r="128" spans="1:25" x14ac:dyDescent="0.2">
      <c r="A128" s="272" t="s">
        <v>461</v>
      </c>
      <c r="B128" s="272">
        <v>26</v>
      </c>
      <c r="C128" s="272" t="s">
        <v>462</v>
      </c>
      <c r="D128" s="272" t="s">
        <v>356</v>
      </c>
      <c r="F128" s="272">
        <v>0.73099999999999998</v>
      </c>
      <c r="G128" s="272">
        <v>2</v>
      </c>
      <c r="H128" s="272">
        <v>2598</v>
      </c>
      <c r="I128" s="272">
        <v>0</v>
      </c>
      <c r="L128" s="272">
        <v>10.9128519</v>
      </c>
      <c r="M128" s="272">
        <v>51.274000000000001</v>
      </c>
      <c r="N128" s="272">
        <v>50.884999999999998</v>
      </c>
      <c r="O128" s="272" t="s">
        <v>637</v>
      </c>
      <c r="P128" s="272" t="s">
        <v>972</v>
      </c>
      <c r="Q128" s="272" t="s">
        <v>999</v>
      </c>
      <c r="W128" s="272">
        <v>0.36647200000000002</v>
      </c>
      <c r="Y128" s="272">
        <v>0.73132779999999997</v>
      </c>
    </row>
    <row r="129" spans="1:25" x14ac:dyDescent="0.2">
      <c r="A129" s="272" t="s">
        <v>461</v>
      </c>
      <c r="B129" s="272">
        <v>26</v>
      </c>
      <c r="C129" s="272" t="s">
        <v>462</v>
      </c>
      <c r="D129" s="272" t="s">
        <v>356</v>
      </c>
      <c r="F129" s="272">
        <v>0.73099999999999998</v>
      </c>
      <c r="G129" s="272">
        <v>3</v>
      </c>
      <c r="H129" s="272">
        <v>2630</v>
      </c>
      <c r="I129" s="272">
        <v>7.2409999999999997</v>
      </c>
      <c r="L129" s="272">
        <v>12.8420174</v>
      </c>
      <c r="M129" s="272">
        <v>60.338000000000001</v>
      </c>
      <c r="N129" s="272">
        <v>59.875</v>
      </c>
      <c r="O129" s="272" t="s">
        <v>632</v>
      </c>
      <c r="P129" s="272" t="s">
        <v>972</v>
      </c>
      <c r="Q129" s="272" t="s">
        <v>1000</v>
      </c>
      <c r="W129" s="272">
        <v>0.369116</v>
      </c>
      <c r="Y129" s="272">
        <v>0.73662309999999998</v>
      </c>
    </row>
    <row r="130" spans="1:25" x14ac:dyDescent="0.2">
      <c r="A130" s="272" t="s">
        <v>461</v>
      </c>
      <c r="B130" s="272">
        <v>26</v>
      </c>
      <c r="C130" s="272" t="s">
        <v>462</v>
      </c>
      <c r="D130" s="272" t="s">
        <v>356</v>
      </c>
      <c r="F130" s="272">
        <v>0.73099999999999998</v>
      </c>
      <c r="G130" s="272">
        <v>4</v>
      </c>
      <c r="J130" s="272">
        <v>1834</v>
      </c>
      <c r="K130" s="272">
        <v>-3.71</v>
      </c>
      <c r="L130" s="272">
        <v>49.449832800000003</v>
      </c>
      <c r="M130" s="272">
        <v>46.319000000000003</v>
      </c>
      <c r="R130" s="272">
        <v>45.588000000000001</v>
      </c>
      <c r="S130" s="272" t="s">
        <v>925</v>
      </c>
      <c r="T130" s="272" t="s">
        <v>751</v>
      </c>
      <c r="U130" s="272" t="s">
        <v>527</v>
      </c>
      <c r="V130" s="272">
        <v>1.1016010000000001</v>
      </c>
      <c r="X130" s="272">
        <v>1.1752775</v>
      </c>
    </row>
    <row r="131" spans="1:25" x14ac:dyDescent="0.2">
      <c r="A131" s="272" t="s">
        <v>461</v>
      </c>
      <c r="B131" s="272">
        <v>26</v>
      </c>
      <c r="C131" s="272" t="s">
        <v>462</v>
      </c>
      <c r="D131" s="272" t="s">
        <v>356</v>
      </c>
      <c r="F131" s="272">
        <v>0.73099999999999998</v>
      </c>
      <c r="G131" s="272">
        <v>5</v>
      </c>
      <c r="J131" s="272">
        <v>2831</v>
      </c>
      <c r="K131" s="272">
        <v>0</v>
      </c>
      <c r="L131" s="272">
        <v>59.883592899999996</v>
      </c>
      <c r="M131" s="272">
        <v>56.091999999999999</v>
      </c>
      <c r="R131" s="272">
        <v>55.207999999999998</v>
      </c>
      <c r="S131" s="272" t="s">
        <v>544</v>
      </c>
      <c r="T131" s="272" t="s">
        <v>655</v>
      </c>
      <c r="U131" s="272" t="s">
        <v>705</v>
      </c>
      <c r="V131" s="272">
        <v>1.1056589999999999</v>
      </c>
      <c r="X131" s="272">
        <v>1.1788497</v>
      </c>
    </row>
    <row r="132" spans="1:25" x14ac:dyDescent="0.2">
      <c r="A132" s="272" t="s">
        <v>899</v>
      </c>
    </row>
    <row r="133" spans="1:25" x14ac:dyDescent="0.2">
      <c r="A133" s="272" t="s">
        <v>910</v>
      </c>
    </row>
    <row r="134" spans="1:25" x14ac:dyDescent="0.2">
      <c r="A134" s="272" t="s">
        <v>920</v>
      </c>
    </row>
    <row r="135" spans="1:25" x14ac:dyDescent="0.2">
      <c r="A135" s="272" t="s">
        <v>926</v>
      </c>
    </row>
    <row r="136" spans="1:25" x14ac:dyDescent="0.2">
      <c r="A136" s="272" t="s">
        <v>931</v>
      </c>
    </row>
    <row r="137" spans="1:25" x14ac:dyDescent="0.2">
      <c r="A137" s="272" t="s">
        <v>935</v>
      </c>
    </row>
    <row r="138" spans="1:25" x14ac:dyDescent="0.2">
      <c r="A138" s="272" t="s">
        <v>940</v>
      </c>
    </row>
    <row r="139" spans="1:25" x14ac:dyDescent="0.2">
      <c r="A139" s="272" t="s">
        <v>944</v>
      </c>
    </row>
    <row r="140" spans="1:25" x14ac:dyDescent="0.2">
      <c r="A140" s="272" t="s">
        <v>947</v>
      </c>
    </row>
    <row r="141" spans="1:25" x14ac:dyDescent="0.2">
      <c r="A141" s="272" t="s">
        <v>609</v>
      </c>
    </row>
    <row r="142" spans="1:25" x14ac:dyDescent="0.2">
      <c r="A142" s="272" t="s">
        <v>955</v>
      </c>
    </row>
    <row r="143" spans="1:25" x14ac:dyDescent="0.2">
      <c r="A143" s="272" t="s">
        <v>49</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26300"/>
  </sheetPr>
  <dimension ref="B36:F59"/>
  <sheetViews>
    <sheetView workbookViewId="0">
      <selection activeCell="F58" sqref="F58"/>
    </sheetView>
  </sheetViews>
  <sheetFormatPr defaultColWidth="8.85546875" defaultRowHeight="12.75" x14ac:dyDescent="0.2"/>
  <cols>
    <col min="1" max="1" width="8.85546875" style="164"/>
    <col min="2" max="2" width="69.7109375" style="164" customWidth="1"/>
    <col min="3" max="10" width="8.85546875" style="164"/>
    <col min="11" max="11" width="22" style="164" customWidth="1"/>
    <col min="12" max="12" width="16.42578125" style="164" customWidth="1"/>
    <col min="13" max="16384" width="8.85546875" style="164"/>
  </cols>
  <sheetData>
    <row r="36" spans="2:2" ht="15.75" x14ac:dyDescent="0.2">
      <c r="B36" s="163"/>
    </row>
    <row r="53" spans="2:6" ht="17.25" customHeight="1" x14ac:dyDescent="0.2"/>
    <row r="54" spans="2:6" ht="15.75" x14ac:dyDescent="0.2">
      <c r="B54" s="165"/>
      <c r="D54" s="166"/>
    </row>
    <row r="55" spans="2:6" ht="15.75" x14ac:dyDescent="0.2">
      <c r="B55" s="165"/>
      <c r="C55" s="166"/>
      <c r="D55" s="166"/>
    </row>
    <row r="56" spans="2:6" ht="15.75" x14ac:dyDescent="0.2">
      <c r="B56" s="163"/>
    </row>
    <row r="57" spans="2:6" ht="15.75" x14ac:dyDescent="0.2">
      <c r="B57" s="167"/>
    </row>
    <row r="58" spans="2:6" ht="16.5" customHeight="1" x14ac:dyDescent="0.2">
      <c r="B58" s="168"/>
      <c r="F58" s="166"/>
    </row>
    <row r="59" spans="2:6" ht="15.75" x14ac:dyDescent="0.2">
      <c r="B59" s="165"/>
      <c r="F59" s="16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F26300"/>
  </sheetPr>
  <dimension ref="B2:H21"/>
  <sheetViews>
    <sheetView workbookViewId="0">
      <selection activeCell="F27" sqref="F27"/>
    </sheetView>
  </sheetViews>
  <sheetFormatPr defaultColWidth="11.42578125" defaultRowHeight="12.75" x14ac:dyDescent="0.2"/>
  <cols>
    <col min="1" max="1" width="11.42578125" style="87" customWidth="1"/>
    <col min="2" max="2" width="4.28515625" style="87" customWidth="1"/>
    <col min="3" max="3" width="9.42578125" style="87" customWidth="1"/>
    <col min="4" max="5" width="11.42578125" style="87" customWidth="1"/>
    <col min="6" max="6" width="16" style="87" customWidth="1"/>
    <col min="7" max="7" width="10.140625" style="87" customWidth="1"/>
    <col min="8" max="8" width="16.7109375" style="87" customWidth="1"/>
    <col min="9" max="16384" width="11.42578125" style="87"/>
  </cols>
  <sheetData>
    <row r="2" spans="2:8" ht="18.75" thickBot="1" x14ac:dyDescent="0.3">
      <c r="B2" s="88" t="s">
        <v>21</v>
      </c>
      <c r="C2" s="88"/>
      <c r="D2" s="88"/>
      <c r="E2" s="88"/>
      <c r="F2" s="88"/>
    </row>
    <row r="3" spans="2:8" ht="18" x14ac:dyDescent="0.25">
      <c r="B3" s="169"/>
      <c r="C3" s="170"/>
      <c r="D3" s="170" t="s">
        <v>16</v>
      </c>
      <c r="E3" s="170"/>
      <c r="F3" s="170"/>
      <c r="G3" s="170" t="s">
        <v>62</v>
      </c>
      <c r="H3" s="171"/>
    </row>
    <row r="4" spans="2:8" ht="18" x14ac:dyDescent="0.25">
      <c r="B4" s="172"/>
      <c r="C4" s="173" t="s">
        <v>8</v>
      </c>
      <c r="D4" s="174" t="s">
        <v>17</v>
      </c>
      <c r="E4" s="175"/>
      <c r="F4" s="176"/>
      <c r="G4" s="176"/>
      <c r="H4" s="177"/>
    </row>
    <row r="5" spans="2:8" ht="18" x14ac:dyDescent="0.25">
      <c r="B5" s="172"/>
      <c r="C5" s="173"/>
      <c r="D5" s="175"/>
      <c r="E5" s="175"/>
      <c r="F5" s="175"/>
      <c r="G5" s="176"/>
      <c r="H5" s="177"/>
    </row>
    <row r="6" spans="2:8" ht="18.75" thickBot="1" x14ac:dyDescent="0.3">
      <c r="B6" s="178"/>
      <c r="C6" s="179" t="s">
        <v>24</v>
      </c>
      <c r="D6" s="180" t="s">
        <v>22</v>
      </c>
      <c r="E6" s="181"/>
      <c r="F6" s="181"/>
      <c r="G6" s="182"/>
      <c r="H6" s="183"/>
    </row>
    <row r="7" spans="2:8" ht="18" x14ac:dyDescent="0.25">
      <c r="B7" s="89"/>
      <c r="C7" s="89"/>
      <c r="D7" s="90"/>
      <c r="E7" s="89"/>
      <c r="F7" s="89"/>
      <c r="G7" s="91"/>
      <c r="H7" s="91"/>
    </row>
    <row r="8" spans="2:8" ht="18.75" thickBot="1" x14ac:dyDescent="0.3">
      <c r="B8" s="88" t="s">
        <v>63</v>
      </c>
      <c r="C8" s="88"/>
      <c r="D8" s="88"/>
      <c r="E8" s="88"/>
      <c r="F8" s="88"/>
    </row>
    <row r="9" spans="2:8" ht="18" x14ac:dyDescent="0.25">
      <c r="B9" s="190"/>
      <c r="C9" s="184" t="s">
        <v>13</v>
      </c>
      <c r="D9" s="170" t="s">
        <v>18</v>
      </c>
      <c r="E9" s="170"/>
      <c r="F9" s="170"/>
      <c r="G9" s="170" t="s">
        <v>11</v>
      </c>
      <c r="H9" s="171"/>
    </row>
    <row r="10" spans="2:8" ht="18" x14ac:dyDescent="0.25">
      <c r="B10" s="172"/>
      <c r="C10" s="175"/>
      <c r="D10" s="174" t="s">
        <v>14</v>
      </c>
      <c r="E10" s="175"/>
      <c r="F10" s="175"/>
      <c r="G10" s="175"/>
      <c r="H10" s="185"/>
    </row>
    <row r="11" spans="2:8" ht="18" x14ac:dyDescent="0.25">
      <c r="B11" s="172"/>
      <c r="C11" s="175"/>
      <c r="D11" s="175" t="s">
        <v>4</v>
      </c>
      <c r="E11" s="175"/>
      <c r="F11" s="175"/>
      <c r="G11" s="175" t="s">
        <v>12</v>
      </c>
      <c r="H11" s="185"/>
    </row>
    <row r="12" spans="2:8" ht="18" x14ac:dyDescent="0.25">
      <c r="B12" s="172"/>
      <c r="C12" s="175"/>
      <c r="D12" s="174" t="s">
        <v>15</v>
      </c>
      <c r="E12" s="175"/>
      <c r="F12" s="176"/>
      <c r="G12" s="176"/>
      <c r="H12" s="177"/>
    </row>
    <row r="13" spans="2:8" ht="18" x14ac:dyDescent="0.25">
      <c r="B13" s="172"/>
      <c r="C13" s="175"/>
      <c r="D13" s="175" t="s">
        <v>16</v>
      </c>
      <c r="E13" s="175"/>
      <c r="F13" s="175"/>
      <c r="G13" s="175" t="s">
        <v>62</v>
      </c>
      <c r="H13" s="185"/>
    </row>
    <row r="14" spans="2:8" ht="18.75" thickBot="1" x14ac:dyDescent="0.3">
      <c r="B14" s="178"/>
      <c r="C14" s="181"/>
      <c r="D14" s="186" t="s">
        <v>17</v>
      </c>
      <c r="E14" s="181"/>
      <c r="F14" s="182"/>
      <c r="G14" s="182"/>
      <c r="H14" s="183"/>
    </row>
    <row r="15" spans="2:8" ht="18" x14ac:dyDescent="0.25">
      <c r="B15" s="169"/>
      <c r="C15" s="184" t="s">
        <v>7</v>
      </c>
      <c r="D15" s="170" t="s">
        <v>1</v>
      </c>
      <c r="E15" s="170"/>
      <c r="F15" s="170"/>
      <c r="G15" s="187"/>
      <c r="H15" s="188"/>
    </row>
    <row r="16" spans="2:8" ht="18" x14ac:dyDescent="0.25">
      <c r="B16" s="172"/>
      <c r="C16" s="175"/>
      <c r="D16" s="175" t="s">
        <v>2</v>
      </c>
      <c r="E16" s="175"/>
      <c r="F16" s="175"/>
      <c r="G16" s="176"/>
      <c r="H16" s="177"/>
    </row>
    <row r="17" spans="2:8" ht="18" x14ac:dyDescent="0.25">
      <c r="B17" s="172"/>
      <c r="C17" s="175"/>
      <c r="D17" s="175" t="s">
        <v>64</v>
      </c>
      <c r="E17" s="175"/>
      <c r="F17" s="175"/>
      <c r="G17" s="176"/>
      <c r="H17" s="177"/>
    </row>
    <row r="18" spans="2:8" ht="18.75" thickBot="1" x14ac:dyDescent="0.3">
      <c r="B18" s="178"/>
      <c r="C18" s="181"/>
      <c r="D18" s="181" t="s">
        <v>3</v>
      </c>
      <c r="E18" s="181"/>
      <c r="F18" s="181"/>
      <c r="G18" s="182"/>
      <c r="H18" s="183"/>
    </row>
    <row r="19" spans="2:8" ht="18" x14ac:dyDescent="0.25">
      <c r="B19" s="169"/>
      <c r="C19" s="184" t="s">
        <v>8</v>
      </c>
      <c r="D19" s="189" t="s">
        <v>23</v>
      </c>
      <c r="E19" s="170"/>
      <c r="F19" s="170"/>
      <c r="G19" s="187"/>
      <c r="H19" s="188"/>
    </row>
    <row r="20" spans="2:8" ht="18" x14ac:dyDescent="0.25">
      <c r="B20" s="172"/>
      <c r="C20" s="173" t="s">
        <v>24</v>
      </c>
      <c r="D20" s="175" t="s">
        <v>9</v>
      </c>
      <c r="E20" s="175"/>
      <c r="F20" s="175"/>
      <c r="G20" s="176"/>
      <c r="H20" s="177"/>
    </row>
    <row r="21" spans="2:8" ht="18.75" thickBot="1" x14ac:dyDescent="0.3">
      <c r="B21" s="178"/>
      <c r="C21" s="179" t="s">
        <v>25</v>
      </c>
      <c r="D21" s="181" t="s">
        <v>10</v>
      </c>
      <c r="E21" s="181"/>
      <c r="F21" s="181"/>
      <c r="G21" s="182"/>
      <c r="H21" s="183"/>
    </row>
  </sheetData>
  <hyperlinks>
    <hyperlink ref="D10" r:id="rId1"/>
    <hyperlink ref="D12" r:id="rId2"/>
    <hyperlink ref="D14" r:id="rId3"/>
    <hyperlink ref="D4" r:id="rId4"/>
    <hyperlink ref="D19" r:id="rId5"/>
  </hyperlink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ACD99E-C298-482D-83B6-98842FCE9D41}">
  <ds:schemaRefs>
    <ds:schemaRef ds:uri="http://schemas.microsoft.com/sharepoint/v3/contenttype/forms"/>
  </ds:schemaRefs>
</ds:datastoreItem>
</file>

<file path=customXml/itemProps2.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8A38A5-5A68-4F84-805B-6EF22F92FC7E}">
  <ds:schemaRefs>
    <ds:schemaRef ds:uri="http://schemas.microsoft.com/office/2006/metadata/properties"/>
    <ds:schemaRef ds:uri="http://schemas.microsoft.com/office/2006/documentManagement/types"/>
    <ds:schemaRef ds:uri="d2ccbbc5-702b-444b-9f83-8538eea9e26d"/>
    <ds:schemaRef ds:uri="http://purl.org/dc/elements/1.1/"/>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Final Report </vt:lpstr>
      <vt:lpstr>QAQC, calculations</vt:lpstr>
      <vt:lpstr>Run 1</vt:lpstr>
      <vt:lpstr>Run 2</vt:lpstr>
      <vt:lpstr>Original 1</vt:lpstr>
      <vt:lpstr>Original 2</vt:lpstr>
      <vt:lpstr>Analysis Information</vt:lpstr>
      <vt:lpstr>Contact</vt:lpstr>
      <vt:lpstr>'Run 1'!CNanalysis.wke</vt:lpstr>
      <vt:lpstr>'Run 2'!CNanalysis.wke</vt:lpstr>
      <vt:lpstr>'Final Report '!Print_Area</vt:lpstr>
    </vt:vector>
  </TitlesOfParts>
  <Company>University of Wyoming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Chandelle Joan Macdonald</cp:lastModifiedBy>
  <cp:lastPrinted>2012-08-01T16:58:37Z</cp:lastPrinted>
  <dcterms:created xsi:type="dcterms:W3CDTF">2008-06-05T15:24:41Z</dcterms:created>
  <dcterms:modified xsi:type="dcterms:W3CDTF">2014-03-27T22:32:49Z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