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pierpa/Desktop/"/>
    </mc:Choice>
  </mc:AlternateContent>
  <xr:revisionPtr revIDLastSave="0" documentId="13_ncr:1_{16F54C09-830C-E740-A0D2-8CB1267AA1A4}" xr6:coauthVersionLast="45" xr6:coauthVersionMax="45" xr10:uidLastSave="{00000000-0000-0000-0000-000000000000}"/>
  <bookViews>
    <workbookView xWindow="1040" yWindow="1600" windowWidth="27760" windowHeight="15560" tabRatio="500" xr2:uid="{00000000-000D-0000-FFFF-FFFF00000000}"/>
  </bookViews>
  <sheets>
    <sheet name="ASCDB" sheetId="2" r:id="rId1"/>
    <sheet name="EstimatedMUEs" sheetId="3" r:id="rId2"/>
    <sheet name="EstimatedRMSEs" sheetId="5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" i="2" l="1"/>
  <c r="M18" i="2"/>
  <c r="G18" i="2" a="1"/>
  <c r="G18" i="2"/>
  <c r="L19" i="2"/>
  <c r="M19" i="2"/>
  <c r="G19" i="2" a="1"/>
  <c r="G19" i="2"/>
  <c r="L20" i="2"/>
  <c r="M20" i="2"/>
  <c r="G20" i="2" a="1"/>
  <c r="G20" i="2"/>
  <c r="L21" i="2"/>
  <c r="M21" i="2"/>
  <c r="G21" i="2" a="1"/>
  <c r="G21" i="2"/>
  <c r="L22" i="2"/>
  <c r="M22" i="2"/>
  <c r="G22" i="2" a="1"/>
  <c r="G22" i="2"/>
  <c r="L23" i="2"/>
  <c r="M23" i="2"/>
  <c r="G23" i="2" a="1"/>
  <c r="G23" i="2"/>
  <c r="L24" i="2"/>
  <c r="M24" i="2"/>
  <c r="G24" i="2" a="1"/>
  <c r="G24" i="2"/>
  <c r="L25" i="2"/>
  <c r="M25" i="2"/>
  <c r="G25" i="2" a="1"/>
  <c r="G25" i="2"/>
  <c r="L26" i="2"/>
  <c r="M26" i="2"/>
  <c r="G26" i="2" a="1"/>
  <c r="G26" i="2"/>
  <c r="L27" i="2"/>
  <c r="M27" i="2"/>
  <c r="G27" i="2" a="1"/>
  <c r="G27" i="2"/>
  <c r="L28" i="2"/>
  <c r="M28" i="2"/>
  <c r="G28" i="2" a="1"/>
  <c r="G28" i="2"/>
  <c r="L29" i="2"/>
  <c r="M29" i="2"/>
  <c r="G29" i="2" a="1"/>
  <c r="G29" i="2"/>
  <c r="L30" i="2"/>
  <c r="M30" i="2"/>
  <c r="G30" i="2" s="1" a="1"/>
  <c r="G30" i="2" s="1"/>
  <c r="N30" i="2"/>
  <c r="O30" i="2"/>
  <c r="L31" i="2"/>
  <c r="G31" i="2" s="1" a="1"/>
  <c r="G31" i="2" s="1"/>
  <c r="M31" i="2"/>
  <c r="L32" i="2"/>
  <c r="M32" i="2"/>
  <c r="G32" i="2" s="1" a="1"/>
  <c r="G32" i="2" s="1"/>
  <c r="N32" i="2"/>
  <c r="O32" i="2"/>
  <c r="L33" i="2"/>
  <c r="M33" i="2"/>
  <c r="N33" i="2"/>
  <c r="G33" i="2" a="1"/>
  <c r="G33" i="2" s="1"/>
  <c r="L34" i="2"/>
  <c r="M34" i="2"/>
  <c r="G34" i="2" a="1"/>
  <c r="G34" i="2" s="1"/>
  <c r="L35" i="2"/>
  <c r="M35" i="2"/>
  <c r="G35" i="2" s="1" a="1"/>
  <c r="G35" i="2" s="1"/>
  <c r="N35" i="2"/>
  <c r="L36" i="2"/>
  <c r="G36" i="2" s="1" a="1"/>
  <c r="G36" i="2" s="1"/>
  <c r="M36" i="2"/>
  <c r="L37" i="2"/>
  <c r="G37" i="2" s="1" a="1"/>
  <c r="G37" i="2" s="1"/>
  <c r="M37" i="2"/>
  <c r="L38" i="2"/>
  <c r="G38" i="2" s="1" a="1"/>
  <c r="G38" i="2" s="1"/>
  <c r="M38" i="2"/>
  <c r="N38" i="2"/>
  <c r="L39" i="2"/>
  <c r="G39" i="2" s="1" a="1"/>
  <c r="G39" i="2" s="1"/>
  <c r="M39" i="2"/>
  <c r="L40" i="2"/>
  <c r="G40" i="2" s="1" a="1"/>
  <c r="G40" i="2" s="1"/>
  <c r="M40" i="2"/>
  <c r="N40" i="2"/>
  <c r="L41" i="2"/>
  <c r="M41" i="2"/>
  <c r="N41" i="2"/>
  <c r="G41" i="2" s="1" a="1"/>
  <c r="G41" i="2" s="1"/>
  <c r="O41" i="2"/>
  <c r="L42" i="2"/>
  <c r="M42" i="2"/>
  <c r="G42" i="2" s="1" a="1"/>
  <c r="G42" i="2" s="1"/>
  <c r="N42" i="2"/>
  <c r="O42" i="2"/>
  <c r="L43" i="2"/>
  <c r="M43" i="2"/>
  <c r="N43" i="2"/>
  <c r="G43" i="2" s="1" a="1"/>
  <c r="G43" i="2" s="1"/>
  <c r="O43" i="2"/>
  <c r="L44" i="2"/>
  <c r="G44" i="2" s="1" a="1"/>
  <c r="G44" i="2" s="1"/>
  <c r="M44" i="2"/>
  <c r="L45" i="2"/>
  <c r="G45" i="2" s="1" a="1"/>
  <c r="G45" i="2" s="1"/>
  <c r="M45" i="2"/>
  <c r="N45" i="2"/>
  <c r="L46" i="2"/>
  <c r="G46" i="2" s="1" a="1"/>
  <c r="G46" i="2" s="1"/>
  <c r="M46" i="2"/>
  <c r="N46" i="2"/>
  <c r="L47" i="2"/>
  <c r="M47" i="2"/>
  <c r="N47" i="2"/>
  <c r="G47" i="2" a="1"/>
  <c r="G47" i="2" s="1"/>
  <c r="L48" i="2"/>
  <c r="M48" i="2"/>
  <c r="G48" i="2" a="1"/>
  <c r="G48" i="2" s="1"/>
  <c r="L49" i="2"/>
  <c r="M49" i="2"/>
  <c r="G49" i="2" a="1"/>
  <c r="G49" i="2" s="1"/>
  <c r="L50" i="2"/>
  <c r="M50" i="2"/>
  <c r="G50" i="2" a="1"/>
  <c r="G50" i="2" s="1"/>
  <c r="L51" i="2"/>
  <c r="M51" i="2"/>
  <c r="G51" i="2" s="1" a="1"/>
  <c r="G51" i="2" s="1"/>
  <c r="N51" i="2"/>
  <c r="L52" i="2"/>
  <c r="G52" i="2" s="1" a="1"/>
  <c r="G52" i="2" s="1"/>
  <c r="M52" i="2"/>
  <c r="L53" i="2"/>
  <c r="G53" i="2" s="1" a="1"/>
  <c r="G53" i="2" s="1"/>
  <c r="M53" i="2"/>
  <c r="N53" i="2"/>
  <c r="L54" i="2"/>
  <c r="G54" i="2" s="1" a="1"/>
  <c r="G54" i="2" s="1"/>
  <c r="M54" i="2"/>
  <c r="N54" i="2"/>
  <c r="L55" i="2"/>
  <c r="M55" i="2"/>
  <c r="N55" i="2"/>
  <c r="G55" i="2" a="1"/>
  <c r="G55" i="2" s="1"/>
  <c r="L56" i="2"/>
  <c r="M56" i="2"/>
  <c r="G56" i="2" a="1"/>
  <c r="G56" i="2" s="1"/>
  <c r="L57" i="2"/>
  <c r="M57" i="2"/>
  <c r="G57" i="2" a="1"/>
  <c r="G57" i="2" s="1"/>
  <c r="L58" i="2"/>
  <c r="M58" i="2"/>
  <c r="G58" i="2" a="1"/>
  <c r="G58" i="2" s="1"/>
  <c r="L59" i="2"/>
  <c r="M59" i="2"/>
  <c r="G59" i="2" s="1" a="1"/>
  <c r="G59" i="2" s="1"/>
  <c r="N59" i="2"/>
  <c r="L60" i="2"/>
  <c r="G60" i="2" s="1" a="1"/>
  <c r="G60" i="2" s="1"/>
  <c r="M60" i="2"/>
  <c r="N60" i="2"/>
  <c r="L61" i="2"/>
  <c r="G61" i="2" s="1" a="1"/>
  <c r="G61" i="2" s="1"/>
  <c r="M61" i="2"/>
  <c r="L62" i="2"/>
  <c r="G62" i="2" s="1" a="1"/>
  <c r="G62" i="2" s="1"/>
  <c r="M62" i="2"/>
  <c r="L63" i="2"/>
  <c r="G63" i="2" s="1" a="1"/>
  <c r="G63" i="2" s="1"/>
  <c r="M63" i="2"/>
  <c r="L64" i="2"/>
  <c r="G64" i="2" s="1" a="1"/>
  <c r="G64" i="2" s="1"/>
  <c r="M64" i="2"/>
  <c r="N64" i="2"/>
  <c r="L65" i="2"/>
  <c r="M65" i="2"/>
  <c r="N65" i="2"/>
  <c r="G65" i="2" a="1"/>
  <c r="G65" i="2" s="1"/>
  <c r="L66" i="2"/>
  <c r="M66" i="2"/>
  <c r="G66" i="2" a="1"/>
  <c r="G66" i="2" s="1"/>
  <c r="L67" i="2"/>
  <c r="M67" i="2"/>
  <c r="G67" i="2" s="1" a="1"/>
  <c r="G67" i="2" s="1"/>
  <c r="N67" i="2"/>
  <c r="L68" i="2"/>
  <c r="G68" i="2" s="1" a="1"/>
  <c r="G68" i="2" s="1"/>
  <c r="M68" i="2"/>
  <c r="N68" i="2"/>
  <c r="L69" i="2"/>
  <c r="G69" i="2" s="1" a="1"/>
  <c r="G69" i="2" s="1"/>
  <c r="M69" i="2"/>
  <c r="L70" i="2"/>
  <c r="G70" i="2" s="1" a="1"/>
  <c r="G70" i="2" s="1"/>
  <c r="M70" i="2"/>
  <c r="L71" i="2"/>
  <c r="G71" i="2" s="1" a="1"/>
  <c r="G71" i="2" s="1"/>
  <c r="M71" i="2"/>
  <c r="N71" i="2"/>
  <c r="L72" i="2"/>
  <c r="M72" i="2"/>
  <c r="N72" i="2"/>
  <c r="G72" i="2" a="1"/>
  <c r="G72" i="2" s="1"/>
  <c r="L73" i="2"/>
  <c r="M73" i="2"/>
  <c r="G73" i="2" a="1"/>
  <c r="G73" i="2" s="1"/>
  <c r="L74" i="2"/>
  <c r="M74" i="2"/>
  <c r="G74" i="2" a="1"/>
  <c r="G74" i="2" s="1"/>
  <c r="L75" i="2"/>
  <c r="M75" i="2"/>
  <c r="G75" i="2" a="1"/>
  <c r="G75" i="2" s="1"/>
  <c r="L76" i="2"/>
  <c r="M76" i="2"/>
  <c r="G76" i="2" a="1"/>
  <c r="G76" i="2" s="1"/>
  <c r="L77" i="2"/>
  <c r="G77" i="2" s="1" a="1"/>
  <c r="G77" i="2" s="1"/>
  <c r="M77" i="2"/>
  <c r="N77" i="2"/>
  <c r="L78" i="2"/>
  <c r="G78" i="2" s="1" a="1"/>
  <c r="G78" i="2" s="1"/>
  <c r="M78" i="2"/>
  <c r="L79" i="2"/>
  <c r="G79" i="2" s="1" a="1"/>
  <c r="G79" i="2" s="1"/>
  <c r="M79" i="2"/>
  <c r="L80" i="2"/>
  <c r="G80" i="2" s="1" a="1"/>
  <c r="G80" i="2" s="1"/>
  <c r="M80" i="2"/>
  <c r="L81" i="2"/>
  <c r="M81" i="2"/>
  <c r="G81" i="2" s="1" a="1"/>
  <c r="G81" i="2" s="1"/>
  <c r="N81" i="2"/>
  <c r="O81" i="2"/>
  <c r="L82" i="2"/>
  <c r="M82" i="2"/>
  <c r="N82" i="2"/>
  <c r="G82" i="2" s="1" a="1"/>
  <c r="G82" i="2" s="1"/>
  <c r="O82" i="2"/>
  <c r="L83" i="2"/>
  <c r="M83" i="2"/>
  <c r="G83" i="2" s="1" a="1"/>
  <c r="G83" i="2" s="1"/>
  <c r="N83" i="2"/>
  <c r="O83" i="2"/>
  <c r="L84" i="2"/>
  <c r="M84" i="2"/>
  <c r="N84" i="2"/>
  <c r="G84" i="2" s="1" a="1"/>
  <c r="G84" i="2" s="1"/>
  <c r="O84" i="2"/>
  <c r="L85" i="2"/>
  <c r="M85" i="2"/>
  <c r="G85" i="2" s="1" a="1"/>
  <c r="G85" i="2" s="1"/>
  <c r="N85" i="2"/>
  <c r="O85" i="2"/>
  <c r="L86" i="2"/>
  <c r="M86" i="2"/>
  <c r="N86" i="2"/>
  <c r="G86" i="2" s="1" a="1"/>
  <c r="G86" i="2" s="1"/>
  <c r="O86" i="2"/>
  <c r="L87" i="2"/>
  <c r="M87" i="2"/>
  <c r="G87" i="2" s="1" a="1"/>
  <c r="G87" i="2" s="1"/>
  <c r="N87" i="2"/>
  <c r="O87" i="2"/>
  <c r="L88" i="2"/>
  <c r="M88" i="2"/>
  <c r="N88" i="2"/>
  <c r="G88" i="2" a="1"/>
  <c r="G88" i="2" s="1"/>
  <c r="L89" i="2"/>
  <c r="M89" i="2"/>
  <c r="G89" i="2" s="1" a="1"/>
  <c r="G89" i="2" s="1"/>
  <c r="N89" i="2"/>
  <c r="L90" i="2"/>
  <c r="M90" i="2"/>
  <c r="G90" i="2" s="1" a="1"/>
  <c r="G90" i="2" s="1"/>
  <c r="L91" i="2"/>
  <c r="M91" i="2"/>
  <c r="G91" i="2" s="1" a="1"/>
  <c r="G91" i="2" s="1"/>
  <c r="L92" i="2"/>
  <c r="M92" i="2"/>
  <c r="G92" i="2" s="1" a="1"/>
  <c r="G92" i="2" s="1"/>
  <c r="N92" i="2"/>
  <c r="O92" i="2"/>
  <c r="L93" i="2"/>
  <c r="G93" i="2" s="1" a="1"/>
  <c r="G93" i="2" s="1"/>
  <c r="M93" i="2"/>
  <c r="L94" i="2"/>
  <c r="M94" i="2"/>
  <c r="N94" i="2"/>
  <c r="G94" i="2" a="1"/>
  <c r="G94" i="2" s="1"/>
  <c r="L95" i="2"/>
  <c r="M95" i="2"/>
  <c r="G95" i="2" s="1" a="1"/>
  <c r="G95" i="2" s="1"/>
  <c r="N95" i="2"/>
  <c r="O95" i="2"/>
  <c r="L96" i="2"/>
  <c r="G96" i="2" s="1" a="1"/>
  <c r="G96" i="2" s="1"/>
  <c r="M96" i="2"/>
  <c r="N96" i="2"/>
  <c r="L97" i="2"/>
  <c r="M97" i="2"/>
  <c r="N97" i="2"/>
  <c r="G97" i="2" a="1"/>
  <c r="G97" i="2" s="1"/>
  <c r="L98" i="2"/>
  <c r="M98" i="2"/>
  <c r="G98" i="2" s="1" a="1"/>
  <c r="G98" i="2" s="1"/>
  <c r="N98" i="2"/>
  <c r="L99" i="2"/>
  <c r="G99" i="2" s="1" a="1"/>
  <c r="G99" i="2" s="1"/>
  <c r="M99" i="2"/>
  <c r="N99" i="2"/>
  <c r="L100" i="2"/>
  <c r="G100" i="2" s="1" a="1"/>
  <c r="G100" i="2" s="1"/>
  <c r="M100" i="2"/>
  <c r="L101" i="2"/>
  <c r="G101" i="2" s="1" a="1"/>
  <c r="G101" i="2" s="1"/>
  <c r="M101" i="2"/>
  <c r="N101" i="2"/>
  <c r="L102" i="2"/>
  <c r="M102" i="2"/>
  <c r="G102" i="2" a="1"/>
  <c r="G102" i="2"/>
  <c r="L103" i="2"/>
  <c r="M103" i="2"/>
  <c r="N103" i="2"/>
  <c r="G103" i="2" a="1"/>
  <c r="G103" i="2" s="1"/>
  <c r="L104" i="2"/>
  <c r="M104" i="2"/>
  <c r="G104" i="2" s="1" a="1"/>
  <c r="G104" i="2" s="1"/>
  <c r="N104" i="2"/>
  <c r="O104" i="2"/>
  <c r="L105" i="2"/>
  <c r="M105" i="2"/>
  <c r="N105" i="2"/>
  <c r="O105" i="2"/>
  <c r="G105" i="2" a="1"/>
  <c r="G105" i="2" s="1"/>
  <c r="L106" i="2"/>
  <c r="M106" i="2"/>
  <c r="G106" i="2" s="1" a="1"/>
  <c r="G106" i="2" s="1"/>
  <c r="N106" i="2"/>
  <c r="O106" i="2"/>
  <c r="L107" i="2"/>
  <c r="G107" i="2" s="1" a="1"/>
  <c r="G107" i="2" s="1"/>
  <c r="M107" i="2"/>
  <c r="N107" i="2"/>
  <c r="L108" i="2"/>
  <c r="M108" i="2"/>
  <c r="N108" i="2"/>
  <c r="G108" i="2" s="1" a="1"/>
  <c r="G108" i="2" s="1"/>
  <c r="O108" i="2"/>
  <c r="L109" i="2"/>
  <c r="M109" i="2"/>
  <c r="G109" i="2" s="1" a="1"/>
  <c r="G109" i="2" s="1"/>
  <c r="N109" i="2"/>
  <c r="O109" i="2"/>
  <c r="L110" i="2"/>
  <c r="G110" i="2" s="1" a="1"/>
  <c r="G110" i="2" s="1"/>
  <c r="M110" i="2"/>
  <c r="N110" i="2"/>
  <c r="O110" i="2"/>
  <c r="P110" i="2"/>
  <c r="L111" i="2"/>
  <c r="M111" i="2"/>
  <c r="N111" i="2"/>
  <c r="O111" i="2"/>
  <c r="G111" i="2" a="1"/>
  <c r="G111" i="2" s="1"/>
  <c r="L112" i="2"/>
  <c r="M112" i="2"/>
  <c r="G112" i="2" s="1" a="1"/>
  <c r="G112" i="2" s="1"/>
  <c r="N112" i="2"/>
  <c r="L113" i="2"/>
  <c r="G113" i="2" s="1" a="1"/>
  <c r="G113" i="2" s="1"/>
  <c r="M113" i="2"/>
  <c r="N113" i="2"/>
  <c r="L114" i="2"/>
  <c r="G114" i="2" s="1" a="1"/>
  <c r="G114" i="2" s="1"/>
  <c r="M114" i="2"/>
  <c r="N114" i="2"/>
  <c r="L115" i="2"/>
  <c r="M115" i="2"/>
  <c r="N115" i="2"/>
  <c r="G115" i="2" a="1"/>
  <c r="G115" i="2" s="1"/>
  <c r="L116" i="2"/>
  <c r="M116" i="2"/>
  <c r="G116" i="2" s="1" a="1"/>
  <c r="G116" i="2" s="1"/>
  <c r="N116" i="2"/>
  <c r="L117" i="2"/>
  <c r="G117" i="2" s="1" a="1"/>
  <c r="G117" i="2" s="1"/>
  <c r="M117" i="2"/>
  <c r="N117" i="2"/>
  <c r="L118" i="2"/>
  <c r="G118" i="2" s="1" a="1"/>
  <c r="G118" i="2" s="1"/>
  <c r="M118" i="2"/>
  <c r="N118" i="2"/>
  <c r="L119" i="2"/>
  <c r="M119" i="2"/>
  <c r="N119" i="2"/>
  <c r="G119" i="2" a="1"/>
  <c r="G119" i="2" s="1"/>
  <c r="L120" i="2"/>
  <c r="M120" i="2"/>
  <c r="G120" i="2" a="1"/>
  <c r="G120" i="2" s="1"/>
  <c r="L121" i="2"/>
  <c r="M121" i="2"/>
  <c r="G121" i="2" s="1" a="1"/>
  <c r="G121" i="2" s="1"/>
  <c r="N121" i="2"/>
  <c r="L123" i="2"/>
  <c r="M123" i="2"/>
  <c r="G123" i="2" s="1" a="1"/>
  <c r="G123" i="2" s="1"/>
  <c r="N123" i="2"/>
  <c r="O123" i="2"/>
  <c r="L124" i="2"/>
  <c r="M124" i="2"/>
  <c r="N124" i="2"/>
  <c r="G124" i="2" s="1" a="1"/>
  <c r="G124" i="2" s="1"/>
  <c r="O124" i="2"/>
  <c r="L125" i="2"/>
  <c r="M125" i="2"/>
  <c r="G125" i="2" s="1" a="1"/>
  <c r="N125" i="2"/>
  <c r="O125" i="2"/>
  <c r="G125" i="2"/>
  <c r="L126" i="2"/>
  <c r="M126" i="2"/>
  <c r="N126" i="2"/>
  <c r="G126" i="2" a="1"/>
  <c r="G126" i="2" s="1"/>
  <c r="L127" i="2"/>
  <c r="M127" i="2"/>
  <c r="N127" i="2"/>
  <c r="L128" i="2"/>
  <c r="G128" i="2" s="1" a="1"/>
  <c r="G128" i="2" s="1"/>
  <c r="M128" i="2"/>
  <c r="N128" i="2"/>
  <c r="L129" i="2"/>
  <c r="G129" i="2" s="1" a="1"/>
  <c r="G129" i="2" s="1"/>
  <c r="M129" i="2"/>
  <c r="L130" i="2"/>
  <c r="M130" i="2"/>
  <c r="N130" i="2"/>
  <c r="O130" i="2"/>
  <c r="G130" i="2" a="1"/>
  <c r="G130" i="2" s="1"/>
  <c r="L131" i="2"/>
  <c r="M131" i="2"/>
  <c r="G131" i="2" a="1"/>
  <c r="G131" i="2" s="1"/>
  <c r="L132" i="2"/>
  <c r="M132" i="2"/>
  <c r="N132" i="2"/>
  <c r="L133" i="2"/>
  <c r="G133" i="2" s="1" a="1"/>
  <c r="G133" i="2" s="1"/>
  <c r="M133" i="2"/>
  <c r="N133" i="2"/>
  <c r="L134" i="2"/>
  <c r="G134" i="2" s="1" a="1"/>
  <c r="G134" i="2" s="1"/>
  <c r="I134" i="2" s="1"/>
  <c r="J134" i="2" s="1"/>
  <c r="M134" i="2"/>
  <c r="N134" i="2"/>
  <c r="L135" i="2"/>
  <c r="M135" i="2"/>
  <c r="N135" i="2"/>
  <c r="G135" i="2" a="1"/>
  <c r="G135" i="2" s="1"/>
  <c r="L136" i="2"/>
  <c r="M136" i="2"/>
  <c r="G136" i="2" a="1"/>
  <c r="G136" i="2" s="1"/>
  <c r="L137" i="2"/>
  <c r="M137" i="2"/>
  <c r="N137" i="2"/>
  <c r="L138" i="2"/>
  <c r="G138" i="2" s="1" a="1"/>
  <c r="G138" i="2" s="1"/>
  <c r="M138" i="2"/>
  <c r="L139" i="2"/>
  <c r="G139" i="2" a="1"/>
  <c r="G139" i="2" s="1"/>
  <c r="L140" i="2"/>
  <c r="M140" i="2"/>
  <c r="G140" i="2" a="1"/>
  <c r="G140" i="2" s="1"/>
  <c r="L141" i="2"/>
  <c r="M141" i="2"/>
  <c r="N141" i="2"/>
  <c r="G141" i="2" s="1" a="1"/>
  <c r="G141" i="2" s="1"/>
  <c r="L142" i="2"/>
  <c r="M142" i="2"/>
  <c r="N142" i="2"/>
  <c r="L143" i="2"/>
  <c r="G143" i="2" s="1" a="1"/>
  <c r="M143" i="2"/>
  <c r="N143" i="2"/>
  <c r="G143" i="2"/>
  <c r="L144" i="2"/>
  <c r="M144" i="2"/>
  <c r="N144" i="2"/>
  <c r="O144" i="2"/>
  <c r="G144" i="2" s="1" a="1"/>
  <c r="G144" i="2" s="1"/>
  <c r="L145" i="2"/>
  <c r="M145" i="2"/>
  <c r="G145" i="2" s="1" a="1"/>
  <c r="G145" i="2" s="1"/>
  <c r="I145" i="2" s="1"/>
  <c r="J145" i="2" s="1"/>
  <c r="N145" i="2"/>
  <c r="O145" i="2"/>
  <c r="L146" i="2"/>
  <c r="M146" i="2"/>
  <c r="N146" i="2"/>
  <c r="O146" i="2"/>
  <c r="G146" i="2" s="1" a="1"/>
  <c r="G146" i="2" s="1"/>
  <c r="L147" i="2"/>
  <c r="M147" i="2"/>
  <c r="N147" i="2"/>
  <c r="L148" i="2"/>
  <c r="G148" i="2" s="1" a="1"/>
  <c r="G148" i="2" s="1"/>
  <c r="M148" i="2"/>
  <c r="L149" i="2"/>
  <c r="G149" i="2" s="1" a="1"/>
  <c r="G149" i="2" s="1"/>
  <c r="M149" i="2"/>
  <c r="L150" i="2"/>
  <c r="M150" i="2"/>
  <c r="N150" i="2"/>
  <c r="O150" i="2"/>
  <c r="G150" i="2" a="1"/>
  <c r="G150" i="2" s="1"/>
  <c r="L151" i="2"/>
  <c r="M151" i="2"/>
  <c r="N151" i="2"/>
  <c r="G151" i="2" s="1" a="1"/>
  <c r="G151" i="2" s="1"/>
  <c r="L152" i="2"/>
  <c r="M152" i="2"/>
  <c r="N152" i="2"/>
  <c r="L153" i="2"/>
  <c r="M153" i="2"/>
  <c r="N153" i="2"/>
  <c r="O153" i="2"/>
  <c r="G153" i="2" a="1"/>
  <c r="G153" i="2" s="1"/>
  <c r="L154" i="2"/>
  <c r="M154" i="2"/>
  <c r="N154" i="2"/>
  <c r="G154" i="2" s="1" a="1"/>
  <c r="G154" i="2" s="1"/>
  <c r="L155" i="2"/>
  <c r="G155" i="2" s="1" a="1"/>
  <c r="G155" i="2" s="1"/>
  <c r="M155" i="2"/>
  <c r="N155" i="2"/>
  <c r="L156" i="2"/>
  <c r="G156" i="2" s="1" a="1"/>
  <c r="G156" i="2" s="1"/>
  <c r="I156" i="2" s="1"/>
  <c r="J156" i="2" s="1"/>
  <c r="M156" i="2"/>
  <c r="N156" i="2"/>
  <c r="L157" i="2"/>
  <c r="M157" i="2"/>
  <c r="N157" i="2"/>
  <c r="G157" i="2" a="1"/>
  <c r="G157" i="2" s="1"/>
  <c r="L158" i="2"/>
  <c r="M158" i="2"/>
  <c r="N158" i="2"/>
  <c r="G158" i="2" s="1" a="1"/>
  <c r="G158" i="2" s="1"/>
  <c r="L159" i="2"/>
  <c r="M159" i="2"/>
  <c r="G159" i="2" s="1" a="1"/>
  <c r="G159" i="2" s="1"/>
  <c r="L160" i="2"/>
  <c r="M160" i="2"/>
  <c r="G160" i="2" s="1" a="1"/>
  <c r="G160" i="2" s="1"/>
  <c r="L161" i="2"/>
  <c r="M161" i="2"/>
  <c r="G161" i="2" s="1" a="1"/>
  <c r="G161" i="2" s="1"/>
  <c r="L162" i="2"/>
  <c r="M162" i="2"/>
  <c r="G162" i="2" s="1" a="1"/>
  <c r="G162" i="2" s="1"/>
  <c r="I162" i="2" s="1"/>
  <c r="J162" i="2" s="1"/>
  <c r="L163" i="2"/>
  <c r="G163" i="2" s="1" a="1"/>
  <c r="G163" i="2" s="1"/>
  <c r="M163" i="2"/>
  <c r="N163" i="2"/>
  <c r="L164" i="2"/>
  <c r="M164" i="2"/>
  <c r="N164" i="2"/>
  <c r="O164" i="2"/>
  <c r="P164" i="2"/>
  <c r="Q164" i="2"/>
  <c r="R164" i="2"/>
  <c r="L165" i="2"/>
  <c r="G165" i="2" s="1" a="1"/>
  <c r="G165" i="2" s="1"/>
  <c r="I165" i="2" s="1"/>
  <c r="J165" i="2" s="1"/>
  <c r="M165" i="2"/>
  <c r="N165" i="2"/>
  <c r="O165" i="2"/>
  <c r="P165" i="2"/>
  <c r="Q165" i="2"/>
  <c r="R165" i="2"/>
  <c r="L166" i="2"/>
  <c r="M166" i="2"/>
  <c r="N166" i="2"/>
  <c r="O166" i="2"/>
  <c r="P166" i="2"/>
  <c r="Q166" i="2"/>
  <c r="R166" i="2"/>
  <c r="G166" i="2" a="1"/>
  <c r="G166" i="2" s="1"/>
  <c r="L167" i="2"/>
  <c r="M167" i="2"/>
  <c r="N167" i="2"/>
  <c r="O167" i="2"/>
  <c r="P167" i="2"/>
  <c r="Q167" i="2"/>
  <c r="G167" i="2" a="1"/>
  <c r="G167" i="2" s="1"/>
  <c r="L168" i="2"/>
  <c r="M168" i="2"/>
  <c r="G168" i="2" s="1" a="1"/>
  <c r="G168" i="2" s="1"/>
  <c r="I168" i="2" s="1"/>
  <c r="J168" i="2" s="1"/>
  <c r="N168" i="2"/>
  <c r="O168" i="2"/>
  <c r="P168" i="2"/>
  <c r="Q168" i="2"/>
  <c r="R168" i="2"/>
  <c r="S168" i="2"/>
  <c r="T168" i="2"/>
  <c r="U168" i="2"/>
  <c r="L169" i="2"/>
  <c r="M169" i="2"/>
  <c r="G169" i="2" a="1"/>
  <c r="G169" i="2" s="1"/>
  <c r="L170" i="2"/>
  <c r="M170" i="2"/>
  <c r="N170" i="2"/>
  <c r="L171" i="2"/>
  <c r="G171" i="2" s="1" a="1"/>
  <c r="G171" i="2" s="1"/>
  <c r="I171" i="2" s="1"/>
  <c r="J171" i="2" s="1"/>
  <c r="M171" i="2"/>
  <c r="N171" i="2"/>
  <c r="L172" i="2"/>
  <c r="G172" i="2" s="1" a="1"/>
  <c r="G172" i="2" s="1"/>
  <c r="I172" i="2" s="1"/>
  <c r="J172" i="2" s="1"/>
  <c r="M172" i="2"/>
  <c r="N172" i="2"/>
  <c r="L173" i="2"/>
  <c r="M173" i="2"/>
  <c r="N173" i="2"/>
  <c r="G173" i="2" a="1"/>
  <c r="G173" i="2" s="1"/>
  <c r="L174" i="2"/>
  <c r="M174" i="2"/>
  <c r="N174" i="2"/>
  <c r="L175" i="2"/>
  <c r="M175" i="2"/>
  <c r="N175" i="2"/>
  <c r="O175" i="2"/>
  <c r="P175" i="2"/>
  <c r="Q175" i="2"/>
  <c r="R175" i="2"/>
  <c r="S175" i="2"/>
  <c r="G175" i="2" a="1"/>
  <c r="G175" i="2" s="1"/>
  <c r="I175" i="2" s="1"/>
  <c r="J175" i="2" s="1"/>
  <c r="L176" i="2"/>
  <c r="M176" i="2"/>
  <c r="N176" i="2"/>
  <c r="G176" i="2" s="1" a="1"/>
  <c r="G176" i="2" s="1"/>
  <c r="I176" i="2" s="1"/>
  <c r="J176" i="2" s="1"/>
  <c r="O176" i="2"/>
  <c r="P176" i="2"/>
  <c r="Q176" i="2"/>
  <c r="R176" i="2"/>
  <c r="L177" i="2"/>
  <c r="M177" i="2"/>
  <c r="N177" i="2"/>
  <c r="L178" i="2"/>
  <c r="G178" i="2" s="1" a="1"/>
  <c r="M178" i="2"/>
  <c r="N178" i="2"/>
  <c r="G178" i="2"/>
  <c r="L179" i="2"/>
  <c r="G179" i="2" s="1" a="1"/>
  <c r="G179" i="2" s="1"/>
  <c r="I179" i="2" s="1"/>
  <c r="J179" i="2" s="1"/>
  <c r="M179" i="2"/>
  <c r="L180" i="2"/>
  <c r="M180" i="2"/>
  <c r="N180" i="2"/>
  <c r="O180" i="2"/>
  <c r="P180" i="2"/>
  <c r="Q180" i="2"/>
  <c r="R180" i="2"/>
  <c r="S180" i="2"/>
  <c r="T180" i="2"/>
  <c r="U180" i="2"/>
  <c r="L181" i="2"/>
  <c r="M181" i="2"/>
  <c r="N181" i="2"/>
  <c r="O181" i="2"/>
  <c r="P181" i="2"/>
  <c r="Q181" i="2"/>
  <c r="R181" i="2"/>
  <c r="S181" i="2"/>
  <c r="T181" i="2"/>
  <c r="U181" i="2"/>
  <c r="L182" i="2"/>
  <c r="M182" i="2"/>
  <c r="N182" i="2"/>
  <c r="G182" i="2" s="1" a="1"/>
  <c r="G182" i="2" s="1"/>
  <c r="I182" i="2" s="1"/>
  <c r="J182" i="2" s="1"/>
  <c r="O182" i="2"/>
  <c r="P182" i="2"/>
  <c r="Q182" i="2"/>
  <c r="R182" i="2"/>
  <c r="S182" i="2"/>
  <c r="L183" i="2"/>
  <c r="M183" i="2"/>
  <c r="G183" i="2" s="1" a="1"/>
  <c r="G183" i="2" s="1"/>
  <c r="I183" i="2" s="1"/>
  <c r="J183" i="2" s="1"/>
  <c r="N183" i="2"/>
  <c r="O183" i="2"/>
  <c r="P183" i="2"/>
  <c r="Q183" i="2"/>
  <c r="R183" i="2"/>
  <c r="S183" i="2"/>
  <c r="L184" i="2"/>
  <c r="M184" i="2"/>
  <c r="N184" i="2"/>
  <c r="O184" i="2"/>
  <c r="P184" i="2"/>
  <c r="Q184" i="2"/>
  <c r="R184" i="2"/>
  <c r="S184" i="2"/>
  <c r="T184" i="2"/>
  <c r="L185" i="2"/>
  <c r="M185" i="2"/>
  <c r="G185" i="2" s="1" a="1"/>
  <c r="G185" i="2" s="1"/>
  <c r="I185" i="2" s="1"/>
  <c r="J185" i="2" s="1"/>
  <c r="N185" i="2"/>
  <c r="O185" i="2"/>
  <c r="P185" i="2"/>
  <c r="Q185" i="2"/>
  <c r="R185" i="2"/>
  <c r="S185" i="2"/>
  <c r="L186" i="2"/>
  <c r="M186" i="2"/>
  <c r="N186" i="2"/>
  <c r="O186" i="2"/>
  <c r="P186" i="2"/>
  <c r="Q186" i="2"/>
  <c r="R186" i="2"/>
  <c r="S186" i="2"/>
  <c r="L187" i="2"/>
  <c r="M187" i="2"/>
  <c r="G187" i="2" s="1" a="1"/>
  <c r="G187" i="2" s="1"/>
  <c r="I187" i="2" s="1"/>
  <c r="J187" i="2" s="1"/>
  <c r="N187" i="2"/>
  <c r="L188" i="2"/>
  <c r="M188" i="2"/>
  <c r="N188" i="2"/>
  <c r="G188" i="2" s="1" a="1"/>
  <c r="G188" i="2" s="1"/>
  <c r="I188" i="2" s="1"/>
  <c r="J188" i="2" s="1"/>
  <c r="O188" i="2"/>
  <c r="P188" i="2"/>
  <c r="Q188" i="2"/>
  <c r="R188" i="2"/>
  <c r="S188" i="2"/>
  <c r="L189" i="2"/>
  <c r="G189" i="2" s="1" a="1"/>
  <c r="G189" i="2" s="1"/>
  <c r="I189" i="2" s="1"/>
  <c r="J189" i="2" s="1"/>
  <c r="M189" i="2"/>
  <c r="N189" i="2"/>
  <c r="O189" i="2"/>
  <c r="P189" i="2"/>
  <c r="Q189" i="2"/>
  <c r="R189" i="2"/>
  <c r="S189" i="2"/>
  <c r="T189" i="2"/>
  <c r="L190" i="2"/>
  <c r="M190" i="2"/>
  <c r="N190" i="2"/>
  <c r="O190" i="2"/>
  <c r="P190" i="2"/>
  <c r="Q190" i="2"/>
  <c r="R190" i="2"/>
  <c r="S190" i="2"/>
  <c r="L191" i="2"/>
  <c r="G191" i="2" s="1" a="1"/>
  <c r="G191" i="2" s="1"/>
  <c r="I191" i="2" s="1"/>
  <c r="J191" i="2" s="1"/>
  <c r="M191" i="2"/>
  <c r="N191" i="2"/>
  <c r="O191" i="2"/>
  <c r="P191" i="2"/>
  <c r="Q191" i="2"/>
  <c r="R191" i="2"/>
  <c r="L192" i="2"/>
  <c r="M192" i="2"/>
  <c r="N192" i="2"/>
  <c r="G192" i="2" a="1"/>
  <c r="G192" i="2" s="1"/>
  <c r="I192" i="2" s="1"/>
  <c r="J192" i="2" s="1"/>
  <c r="L193" i="2"/>
  <c r="M193" i="2"/>
  <c r="N193" i="2"/>
  <c r="G193" i="2" s="1" a="1"/>
  <c r="G193" i="2" s="1"/>
  <c r="I193" i="2" s="1"/>
  <c r="J193" i="2" s="1"/>
  <c r="O193" i="2"/>
  <c r="P193" i="2"/>
  <c r="Q193" i="2"/>
  <c r="R193" i="2"/>
  <c r="S193" i="2"/>
  <c r="T193" i="2"/>
  <c r="L194" i="2"/>
  <c r="G194" i="2" s="1" a="1"/>
  <c r="G194" i="2" s="1"/>
  <c r="I194" i="2" s="1"/>
  <c r="J194" i="2" s="1"/>
  <c r="M194" i="2"/>
  <c r="N194" i="2"/>
  <c r="O194" i="2"/>
  <c r="P194" i="2"/>
  <c r="Q194" i="2"/>
  <c r="R194" i="2"/>
  <c r="S194" i="2"/>
  <c r="T194" i="2"/>
  <c r="L195" i="2"/>
  <c r="G195" i="2" s="1" a="1"/>
  <c r="G195" i="2" s="1"/>
  <c r="I195" i="2" s="1"/>
  <c r="J195" i="2" s="1"/>
  <c r="M195" i="2"/>
  <c r="N195" i="2"/>
  <c r="O195" i="2"/>
  <c r="P195" i="2"/>
  <c r="Q195" i="2"/>
  <c r="R195" i="2"/>
  <c r="S195" i="2"/>
  <c r="T195" i="2"/>
  <c r="U195" i="2"/>
  <c r="L196" i="2"/>
  <c r="M196" i="2"/>
  <c r="N196" i="2"/>
  <c r="O196" i="2"/>
  <c r="P196" i="2"/>
  <c r="Q196" i="2"/>
  <c r="R196" i="2"/>
  <c r="S196" i="2"/>
  <c r="G196" i="2" a="1"/>
  <c r="G196" i="2" s="1"/>
  <c r="I196" i="2" s="1"/>
  <c r="J196" i="2" s="1"/>
  <c r="L197" i="2"/>
  <c r="M197" i="2"/>
  <c r="G197" i="2" s="1" a="1"/>
  <c r="G197" i="2" s="1"/>
  <c r="I197" i="2" s="1"/>
  <c r="J197" i="2" s="1"/>
  <c r="N197" i="2"/>
  <c r="O197" i="2"/>
  <c r="P197" i="2"/>
  <c r="Q197" i="2"/>
  <c r="R197" i="2"/>
  <c r="S197" i="2"/>
  <c r="T197" i="2"/>
  <c r="U197" i="2"/>
  <c r="V197" i="2"/>
  <c r="L198" i="2"/>
  <c r="M198" i="2"/>
  <c r="N198" i="2"/>
  <c r="O198" i="2"/>
  <c r="P198" i="2"/>
  <c r="Q198" i="2"/>
  <c r="R198" i="2"/>
  <c r="S198" i="2"/>
  <c r="T198" i="2"/>
  <c r="G198" i="2" a="1"/>
  <c r="G198" i="2" s="1"/>
  <c r="I198" i="2" s="1"/>
  <c r="J198" i="2" s="1"/>
  <c r="L199" i="2"/>
  <c r="G199" i="2" a="1"/>
  <c r="G199" i="2"/>
  <c r="L200" i="2"/>
  <c r="G200" i="2" s="1" a="1"/>
  <c r="G200" i="2" s="1"/>
  <c r="I200" i="2" s="1"/>
  <c r="J200" i="2" s="1"/>
  <c r="L201" i="2"/>
  <c r="G201" i="2" s="1" a="1"/>
  <c r="G201" i="2" s="1"/>
  <c r="I201" i="2" s="1"/>
  <c r="J201" i="2" s="1"/>
  <c r="L202" i="2"/>
  <c r="G202" i="2" a="1"/>
  <c r="G202" i="2" s="1"/>
  <c r="I202" i="2" s="1"/>
  <c r="J202" i="2" s="1"/>
  <c r="L203" i="2"/>
  <c r="G203" i="2" a="1"/>
  <c r="G203" i="2"/>
  <c r="L204" i="2"/>
  <c r="G204" i="2" s="1" a="1"/>
  <c r="G204" i="2" s="1"/>
  <c r="I204" i="2" s="1"/>
  <c r="J204" i="2" s="1"/>
  <c r="L205" i="2"/>
  <c r="G205" i="2" s="1" a="1"/>
  <c r="G205" i="2" s="1"/>
  <c r="I205" i="2" s="1"/>
  <c r="J205" i="2" s="1"/>
  <c r="L206" i="2"/>
  <c r="G206" i="2" a="1"/>
  <c r="G206" i="2" s="1"/>
  <c r="I206" i="2" s="1"/>
  <c r="J206" i="2" s="1"/>
  <c r="L207" i="2"/>
  <c r="G207" i="2" a="1"/>
  <c r="G207" i="2"/>
  <c r="L208" i="2"/>
  <c r="G208" i="2" s="1" a="1"/>
  <c r="G208" i="2" s="1"/>
  <c r="I208" i="2" s="1"/>
  <c r="J208" i="2" s="1"/>
  <c r="L209" i="2"/>
  <c r="G209" i="2" s="1" a="1"/>
  <c r="G209" i="2" s="1"/>
  <c r="I209" i="2" s="1"/>
  <c r="J209" i="2" s="1"/>
  <c r="L210" i="2"/>
  <c r="G210" i="2" a="1"/>
  <c r="G210" i="2" s="1"/>
  <c r="I210" i="2" s="1"/>
  <c r="J210" i="2" s="1"/>
  <c r="L211" i="2"/>
  <c r="G211" i="2" a="1"/>
  <c r="G211" i="2"/>
  <c r="L212" i="2"/>
  <c r="G212" i="2" s="1" a="1"/>
  <c r="G212" i="2" s="1"/>
  <c r="I212" i="2" s="1"/>
  <c r="J212" i="2" s="1"/>
  <c r="L213" i="2"/>
  <c r="G213" i="2" s="1" a="1"/>
  <c r="G213" i="2" s="1"/>
  <c r="I213" i="2" s="1"/>
  <c r="J213" i="2" s="1"/>
  <c r="L214" i="2"/>
  <c r="G214" i="2" a="1"/>
  <c r="G214" i="2" s="1"/>
  <c r="I214" i="2" s="1"/>
  <c r="J214" i="2" s="1"/>
  <c r="L215" i="2"/>
  <c r="G215" i="2" a="1"/>
  <c r="G215" i="2"/>
  <c r="L216" i="2"/>
  <c r="G216" i="2" s="1" a="1"/>
  <c r="G216" i="2" s="1"/>
  <c r="I216" i="2" s="1"/>
  <c r="J216" i="2" s="1"/>
  <c r="L17" i="2"/>
  <c r="G17" i="2" s="1" a="1"/>
  <c r="G17" i="2" s="1"/>
  <c r="M17" i="2"/>
  <c r="N17" i="2"/>
  <c r="H14" i="5" a="1"/>
  <c r="H14" i="5" s="1"/>
  <c r="H15" i="5" a="1"/>
  <c r="H15" i="5"/>
  <c r="H16" i="5" a="1"/>
  <c r="H16" i="5" s="1"/>
  <c r="H17" i="5" a="1"/>
  <c r="H17" i="5"/>
  <c r="H18" i="5" a="1"/>
  <c r="H18" i="5" s="1"/>
  <c r="H19" i="5" a="1"/>
  <c r="H19" i="5"/>
  <c r="H20" i="5" a="1"/>
  <c r="H20" i="5" s="1"/>
  <c r="H21" i="5" a="1"/>
  <c r="H21" i="5"/>
  <c r="H22" i="5" a="1"/>
  <c r="H22" i="5" s="1"/>
  <c r="H23" i="5" a="1"/>
  <c r="H23" i="5"/>
  <c r="H24" i="5" a="1"/>
  <c r="H24" i="5" s="1"/>
  <c r="H25" i="5" a="1"/>
  <c r="H25" i="5"/>
  <c r="H26" i="5" a="1"/>
  <c r="H26" i="5" s="1"/>
  <c r="J26" i="5" s="1" a="1"/>
  <c r="H27" i="5" a="1"/>
  <c r="H27" i="5"/>
  <c r="H28" i="5" a="1"/>
  <c r="H28" i="5" s="1"/>
  <c r="J28" i="5" s="1" a="1"/>
  <c r="H29" i="5" a="1"/>
  <c r="H29" i="5"/>
  <c r="H30" i="5" a="1"/>
  <c r="H30" i="5" s="1"/>
  <c r="H31" i="5" a="1"/>
  <c r="H31" i="5"/>
  <c r="H32" i="5" a="1"/>
  <c r="H32" i="5" s="1"/>
  <c r="H33" i="5" a="1"/>
  <c r="H33" i="5"/>
  <c r="H34" i="5" a="1"/>
  <c r="H34" i="5" s="1"/>
  <c r="H57" i="5" a="1"/>
  <c r="H57" i="5" s="1"/>
  <c r="H58" i="5" a="1"/>
  <c r="H58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46" i="5" a="1"/>
  <c r="H46" i="5" s="1"/>
  <c r="H47" i="5" a="1"/>
  <c r="H47" i="5" s="1"/>
  <c r="H48" i="5" a="1"/>
  <c r="H48" i="5" s="1"/>
  <c r="H49" i="5" a="1"/>
  <c r="H49" i="5" s="1"/>
  <c r="H50" i="5" a="1"/>
  <c r="H50" i="5" s="1"/>
  <c r="H51" i="5" a="1"/>
  <c r="H51" i="5" s="1"/>
  <c r="H52" i="5" a="1"/>
  <c r="H52" i="5" s="1"/>
  <c r="H53" i="5" a="1"/>
  <c r="H53" i="5" s="1"/>
  <c r="H54" i="5" a="1"/>
  <c r="H54" i="5" s="1"/>
  <c r="H55" i="5" a="1"/>
  <c r="H55" i="5" s="1"/>
  <c r="H56" i="5" a="1"/>
  <c r="H56" i="5" s="1"/>
  <c r="H13" i="5" a="1"/>
  <c r="H13" i="5" s="1"/>
  <c r="H13" i="3" a="1"/>
  <c r="H13" i="3"/>
  <c r="H14" i="3" a="1"/>
  <c r="H14" i="3"/>
  <c r="H15" i="3" a="1"/>
  <c r="H15" i="3"/>
  <c r="H16" i="3" a="1"/>
  <c r="H16" i="3"/>
  <c r="H17" i="3" a="1"/>
  <c r="H17" i="3"/>
  <c r="H18" i="3" a="1"/>
  <c r="H18" i="3"/>
  <c r="H19" i="3" a="1"/>
  <c r="H19" i="3"/>
  <c r="H20" i="3" a="1"/>
  <c r="H20" i="3"/>
  <c r="H21" i="3" a="1"/>
  <c r="H21" i="3"/>
  <c r="H22" i="3" a="1"/>
  <c r="H22" i="3"/>
  <c r="H23" i="3" a="1"/>
  <c r="H23" i="3"/>
  <c r="H24" i="3" a="1"/>
  <c r="H24" i="3"/>
  <c r="H25" i="3" a="1"/>
  <c r="H25" i="3"/>
  <c r="H26" i="3" a="1"/>
  <c r="H26" i="3"/>
  <c r="H27" i="3" a="1"/>
  <c r="H27" i="3"/>
  <c r="H28" i="3" a="1"/>
  <c r="H28" i="3"/>
  <c r="H29" i="3" a="1"/>
  <c r="H29" i="3"/>
  <c r="H30" i="3" a="1"/>
  <c r="H30" i="3"/>
  <c r="H31" i="3" a="1"/>
  <c r="H31" i="3"/>
  <c r="H32" i="3" a="1"/>
  <c r="H32" i="3"/>
  <c r="H33" i="3" a="1"/>
  <c r="H33" i="3"/>
  <c r="H12" i="3" a="1"/>
  <c r="H12" i="3"/>
  <c r="I15" i="3" s="1" a="1"/>
  <c r="M13" i="3" a="1"/>
  <c r="M13" i="3"/>
  <c r="M14" i="3" a="1"/>
  <c r="M14" i="3" s="1"/>
  <c r="M15" i="3" a="1"/>
  <c r="M15" i="3"/>
  <c r="M16" i="3" a="1"/>
  <c r="M16" i="3" s="1"/>
  <c r="M17" i="3" a="1"/>
  <c r="M17" i="3"/>
  <c r="M18" i="3" a="1"/>
  <c r="M18" i="3" s="1"/>
  <c r="M19" i="3" a="1"/>
  <c r="M19" i="3"/>
  <c r="M20" i="3" a="1"/>
  <c r="M20" i="3" s="1"/>
  <c r="M21" i="3" a="1"/>
  <c r="M21" i="3"/>
  <c r="M22" i="3" a="1"/>
  <c r="M22" i="3" s="1"/>
  <c r="M23" i="3" a="1"/>
  <c r="M23" i="3"/>
  <c r="M24" i="3" a="1"/>
  <c r="M24" i="3" s="1"/>
  <c r="M25" i="3" a="1"/>
  <c r="M25" i="3" s="1"/>
  <c r="M26" i="3" a="1"/>
  <c r="M26" i="3" s="1"/>
  <c r="M27" i="3" a="1"/>
  <c r="M27" i="3" s="1"/>
  <c r="M28" i="3" a="1"/>
  <c r="M28" i="3" s="1"/>
  <c r="M29" i="3" a="1"/>
  <c r="M29" i="3" s="1"/>
  <c r="M30" i="3" a="1"/>
  <c r="M30" i="3" s="1"/>
  <c r="M31" i="3" a="1"/>
  <c r="M31" i="3" s="1"/>
  <c r="M12" i="3" a="1"/>
  <c r="M12" i="3" s="1"/>
  <c r="R13" i="3"/>
  <c r="R14" i="3"/>
  <c r="R15" i="3"/>
  <c r="R16" i="3"/>
  <c r="R17" i="3"/>
  <c r="R18" i="3"/>
  <c r="R19" i="3"/>
  <c r="R20" i="3"/>
  <c r="R21" i="3"/>
  <c r="R22" i="3"/>
  <c r="R23" i="3"/>
  <c r="R12" i="3"/>
  <c r="L122" i="2"/>
  <c r="M122" i="2"/>
  <c r="N122" i="2"/>
  <c r="O122" i="2"/>
  <c r="P122" i="2"/>
  <c r="Q122" i="2"/>
  <c r="R122" i="2"/>
  <c r="S122" i="2"/>
  <c r="T122" i="2"/>
  <c r="U122" i="2"/>
  <c r="V122" i="2"/>
  <c r="W122" i="2"/>
  <c r="I215" i="2"/>
  <c r="J215" i="2" s="1"/>
  <c r="I211" i="2"/>
  <c r="J211" i="2" s="1"/>
  <c r="I207" i="2"/>
  <c r="J207" i="2" s="1"/>
  <c r="I203" i="2"/>
  <c r="J203" i="2" s="1"/>
  <c r="I199" i="2"/>
  <c r="J199" i="2" s="1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I178" i="2"/>
  <c r="J178" i="2" s="1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I173" i="2"/>
  <c r="J173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I169" i="2"/>
  <c r="J169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I167" i="2"/>
  <c r="J167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I166" i="2"/>
  <c r="J166" i="2" s="1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I163" i="2"/>
  <c r="J163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I161" i="2"/>
  <c r="J161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I160" i="2"/>
  <c r="J160" i="2" s="1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I159" i="2"/>
  <c r="J159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I158" i="2"/>
  <c r="J158" i="2" s="1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I157" i="2"/>
  <c r="J157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I155" i="2"/>
  <c r="J155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I154" i="2"/>
  <c r="J154" i="2" s="1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I153" i="2"/>
  <c r="J153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I151" i="2"/>
  <c r="J151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I150" i="2"/>
  <c r="J150" i="2" s="1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I149" i="2"/>
  <c r="J149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I148" i="2"/>
  <c r="J148" i="2" s="1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I146" i="2"/>
  <c r="J146" i="2" s="1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I144" i="2"/>
  <c r="J144" i="2" s="1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I143" i="2"/>
  <c r="J143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Z141" i="2"/>
  <c r="CY141" i="2"/>
  <c r="CX141" i="2"/>
  <c r="CW141" i="2"/>
  <c r="CV141" i="2"/>
  <c r="CU141" i="2"/>
  <c r="CT141" i="2"/>
  <c r="CS141" i="2"/>
  <c r="CR141" i="2"/>
  <c r="CQ141" i="2"/>
  <c r="CP141" i="2"/>
  <c r="CO141" i="2"/>
  <c r="CN141" i="2"/>
  <c r="I141" i="2"/>
  <c r="J141" i="2"/>
  <c r="CZ140" i="2"/>
  <c r="CY140" i="2"/>
  <c r="CX140" i="2"/>
  <c r="CW140" i="2"/>
  <c r="CV140" i="2"/>
  <c r="CU140" i="2"/>
  <c r="CT140" i="2"/>
  <c r="CS140" i="2"/>
  <c r="CR140" i="2"/>
  <c r="CQ140" i="2"/>
  <c r="CP140" i="2"/>
  <c r="CO140" i="2"/>
  <c r="CN140" i="2"/>
  <c r="I140" i="2"/>
  <c r="J140" i="2" s="1"/>
  <c r="CZ139" i="2"/>
  <c r="CY139" i="2"/>
  <c r="CX139" i="2"/>
  <c r="CW139" i="2"/>
  <c r="CV139" i="2"/>
  <c r="CU139" i="2"/>
  <c r="CT139" i="2"/>
  <c r="CS139" i="2"/>
  <c r="CR139" i="2"/>
  <c r="CQ139" i="2"/>
  <c r="CP139" i="2"/>
  <c r="CO139" i="2"/>
  <c r="CN139" i="2"/>
  <c r="I139" i="2"/>
  <c r="J139" i="2"/>
  <c r="CZ138" i="2"/>
  <c r="CY138" i="2"/>
  <c r="CX138" i="2"/>
  <c r="CW138" i="2"/>
  <c r="CV138" i="2"/>
  <c r="CU138" i="2"/>
  <c r="CT138" i="2"/>
  <c r="CS138" i="2"/>
  <c r="CR138" i="2"/>
  <c r="CQ138" i="2"/>
  <c r="CP138" i="2"/>
  <c r="CO138" i="2"/>
  <c r="CN138" i="2"/>
  <c r="I138" i="2"/>
  <c r="J138" i="2" s="1"/>
  <c r="CZ137" i="2"/>
  <c r="CY137" i="2"/>
  <c r="CX137" i="2"/>
  <c r="CW137" i="2"/>
  <c r="CV137" i="2"/>
  <c r="CU137" i="2"/>
  <c r="CT137" i="2"/>
  <c r="CS137" i="2"/>
  <c r="CR137" i="2"/>
  <c r="CQ137" i="2"/>
  <c r="CP137" i="2"/>
  <c r="CO137" i="2"/>
  <c r="CN137" i="2"/>
  <c r="CZ136" i="2"/>
  <c r="CY136" i="2"/>
  <c r="CX136" i="2"/>
  <c r="CW136" i="2"/>
  <c r="CV136" i="2"/>
  <c r="CU136" i="2"/>
  <c r="CT136" i="2"/>
  <c r="CS136" i="2"/>
  <c r="CR136" i="2"/>
  <c r="CQ136" i="2"/>
  <c r="CP136" i="2"/>
  <c r="CO136" i="2"/>
  <c r="CN136" i="2"/>
  <c r="I136" i="2"/>
  <c r="J136" i="2" s="1"/>
  <c r="CZ135" i="2"/>
  <c r="CY135" i="2"/>
  <c r="CX135" i="2"/>
  <c r="CW135" i="2"/>
  <c r="CV135" i="2"/>
  <c r="CU135" i="2"/>
  <c r="CT135" i="2"/>
  <c r="CS135" i="2"/>
  <c r="CR135" i="2"/>
  <c r="CQ135" i="2"/>
  <c r="CP135" i="2"/>
  <c r="CO135" i="2"/>
  <c r="CN135" i="2"/>
  <c r="I135" i="2"/>
  <c r="J135" i="2"/>
  <c r="CZ134" i="2"/>
  <c r="CY134" i="2"/>
  <c r="CX134" i="2"/>
  <c r="CW134" i="2"/>
  <c r="CV134" i="2"/>
  <c r="CU134" i="2"/>
  <c r="CT134" i="2"/>
  <c r="CS134" i="2"/>
  <c r="CR134" i="2"/>
  <c r="CQ134" i="2"/>
  <c r="CP134" i="2"/>
  <c r="CO134" i="2"/>
  <c r="CN134" i="2"/>
  <c r="CZ133" i="2"/>
  <c r="CY133" i="2"/>
  <c r="CX133" i="2"/>
  <c r="CW133" i="2"/>
  <c r="CV133" i="2"/>
  <c r="CU133" i="2"/>
  <c r="CT133" i="2"/>
  <c r="CS133" i="2"/>
  <c r="CR133" i="2"/>
  <c r="CQ133" i="2"/>
  <c r="CP133" i="2"/>
  <c r="CO133" i="2"/>
  <c r="CN133" i="2"/>
  <c r="I133" i="2"/>
  <c r="J133" i="2"/>
  <c r="CZ132" i="2"/>
  <c r="CY132" i="2"/>
  <c r="CX132" i="2"/>
  <c r="CW132" i="2"/>
  <c r="CV132" i="2"/>
  <c r="CU132" i="2"/>
  <c r="CT132" i="2"/>
  <c r="CS132" i="2"/>
  <c r="CR132" i="2"/>
  <c r="CQ132" i="2"/>
  <c r="CP132" i="2"/>
  <c r="CO132" i="2"/>
  <c r="CN132" i="2"/>
  <c r="CZ131" i="2"/>
  <c r="CY131" i="2"/>
  <c r="CX131" i="2"/>
  <c r="CW131" i="2"/>
  <c r="CV131" i="2"/>
  <c r="CU131" i="2"/>
  <c r="CT131" i="2"/>
  <c r="CS131" i="2"/>
  <c r="CR131" i="2"/>
  <c r="CQ131" i="2"/>
  <c r="CP131" i="2"/>
  <c r="CO131" i="2"/>
  <c r="CN131" i="2"/>
  <c r="I131" i="2"/>
  <c r="J131" i="2"/>
  <c r="CZ130" i="2"/>
  <c r="CY130" i="2"/>
  <c r="CX130" i="2"/>
  <c r="CW130" i="2"/>
  <c r="CV130" i="2"/>
  <c r="CU130" i="2"/>
  <c r="CT130" i="2"/>
  <c r="CS130" i="2"/>
  <c r="CR130" i="2"/>
  <c r="CQ130" i="2"/>
  <c r="CP130" i="2"/>
  <c r="CO130" i="2"/>
  <c r="CN130" i="2"/>
  <c r="I130" i="2"/>
  <c r="J130" i="2" s="1"/>
  <c r="CZ129" i="2"/>
  <c r="CY129" i="2"/>
  <c r="CX129" i="2"/>
  <c r="CW129" i="2"/>
  <c r="CV129" i="2"/>
  <c r="CU129" i="2"/>
  <c r="CT129" i="2"/>
  <c r="CS129" i="2"/>
  <c r="CR129" i="2"/>
  <c r="CQ129" i="2"/>
  <c r="CP129" i="2"/>
  <c r="CO129" i="2"/>
  <c r="CN129" i="2"/>
  <c r="I129" i="2"/>
  <c r="J129" i="2"/>
  <c r="CZ128" i="2"/>
  <c r="CY128" i="2"/>
  <c r="CX128" i="2"/>
  <c r="CW128" i="2"/>
  <c r="CV128" i="2"/>
  <c r="CU128" i="2"/>
  <c r="CT128" i="2"/>
  <c r="CS128" i="2"/>
  <c r="CR128" i="2"/>
  <c r="CQ128" i="2"/>
  <c r="CP128" i="2"/>
  <c r="CO128" i="2"/>
  <c r="CN128" i="2"/>
  <c r="I128" i="2"/>
  <c r="J128" i="2" s="1"/>
  <c r="CZ127" i="2"/>
  <c r="CY127" i="2"/>
  <c r="CX127" i="2"/>
  <c r="CW127" i="2"/>
  <c r="CV127" i="2"/>
  <c r="CU127" i="2"/>
  <c r="CT127" i="2"/>
  <c r="CS127" i="2"/>
  <c r="CR127" i="2"/>
  <c r="CQ127" i="2"/>
  <c r="CP127" i="2"/>
  <c r="CO127" i="2"/>
  <c r="CN127" i="2"/>
  <c r="CZ126" i="2"/>
  <c r="CY126" i="2"/>
  <c r="CX126" i="2"/>
  <c r="CW126" i="2"/>
  <c r="CV126" i="2"/>
  <c r="CU126" i="2"/>
  <c r="CT126" i="2"/>
  <c r="CS126" i="2"/>
  <c r="CR126" i="2"/>
  <c r="CQ126" i="2"/>
  <c r="CP126" i="2"/>
  <c r="CO126" i="2"/>
  <c r="CN126" i="2"/>
  <c r="I126" i="2"/>
  <c r="J126" i="2" s="1"/>
  <c r="CZ125" i="2"/>
  <c r="CY125" i="2"/>
  <c r="CX125" i="2"/>
  <c r="CW125" i="2"/>
  <c r="CV125" i="2"/>
  <c r="CU125" i="2"/>
  <c r="CT125" i="2"/>
  <c r="CS125" i="2"/>
  <c r="CR125" i="2"/>
  <c r="CQ125" i="2"/>
  <c r="CP125" i="2"/>
  <c r="CO125" i="2"/>
  <c r="CN125" i="2"/>
  <c r="I125" i="2"/>
  <c r="J125" i="2"/>
  <c r="CZ124" i="2"/>
  <c r="CY124" i="2"/>
  <c r="CX124" i="2"/>
  <c r="CW124" i="2"/>
  <c r="CV124" i="2"/>
  <c r="CU124" i="2"/>
  <c r="CT124" i="2"/>
  <c r="CS124" i="2"/>
  <c r="CR124" i="2"/>
  <c r="CQ124" i="2"/>
  <c r="CP124" i="2"/>
  <c r="CO124" i="2"/>
  <c r="CN124" i="2"/>
  <c r="I124" i="2"/>
  <c r="J124" i="2" s="1"/>
  <c r="CZ123" i="2"/>
  <c r="CY123" i="2"/>
  <c r="CX123" i="2"/>
  <c r="CW123" i="2"/>
  <c r="CV123" i="2"/>
  <c r="CU123" i="2"/>
  <c r="CT123" i="2"/>
  <c r="CS123" i="2"/>
  <c r="CR123" i="2"/>
  <c r="CQ123" i="2"/>
  <c r="CP123" i="2"/>
  <c r="CO123" i="2"/>
  <c r="CN123" i="2"/>
  <c r="I123" i="2"/>
  <c r="J123" i="2"/>
  <c r="CZ122" i="2"/>
  <c r="CY122" i="2"/>
  <c r="CX122" i="2"/>
  <c r="CW122" i="2"/>
  <c r="CV122" i="2"/>
  <c r="CU122" i="2"/>
  <c r="CT122" i="2"/>
  <c r="CS122" i="2"/>
  <c r="CR122" i="2"/>
  <c r="CQ122" i="2"/>
  <c r="CP122" i="2"/>
  <c r="CO122" i="2"/>
  <c r="CN122" i="2"/>
  <c r="CZ121" i="2"/>
  <c r="CY121" i="2"/>
  <c r="CX121" i="2"/>
  <c r="CW121" i="2"/>
  <c r="CV121" i="2"/>
  <c r="CU121" i="2"/>
  <c r="CT121" i="2"/>
  <c r="CS121" i="2"/>
  <c r="CR121" i="2"/>
  <c r="CQ121" i="2"/>
  <c r="CP121" i="2"/>
  <c r="CO121" i="2"/>
  <c r="CN121" i="2"/>
  <c r="I121" i="2"/>
  <c r="J121" i="2"/>
  <c r="CZ120" i="2"/>
  <c r="CY120" i="2"/>
  <c r="CX120" i="2"/>
  <c r="CW120" i="2"/>
  <c r="CV120" i="2"/>
  <c r="CU120" i="2"/>
  <c r="CT120" i="2"/>
  <c r="CS120" i="2"/>
  <c r="CR120" i="2"/>
  <c r="CQ120" i="2"/>
  <c r="CP120" i="2"/>
  <c r="CO120" i="2"/>
  <c r="CN120" i="2"/>
  <c r="I120" i="2"/>
  <c r="J120" i="2" s="1"/>
  <c r="CZ119" i="2"/>
  <c r="CY119" i="2"/>
  <c r="CX119" i="2"/>
  <c r="CW119" i="2"/>
  <c r="CV119" i="2"/>
  <c r="CU119" i="2"/>
  <c r="CT119" i="2"/>
  <c r="CS119" i="2"/>
  <c r="CR119" i="2"/>
  <c r="CQ119" i="2"/>
  <c r="CP119" i="2"/>
  <c r="CO119" i="2"/>
  <c r="CN119" i="2"/>
  <c r="I119" i="2"/>
  <c r="J119" i="2"/>
  <c r="CZ118" i="2"/>
  <c r="CY118" i="2"/>
  <c r="CX118" i="2"/>
  <c r="CW118" i="2"/>
  <c r="CV118" i="2"/>
  <c r="CU118" i="2"/>
  <c r="CT118" i="2"/>
  <c r="CS118" i="2"/>
  <c r="CR118" i="2"/>
  <c r="CQ118" i="2"/>
  <c r="CP118" i="2"/>
  <c r="CO118" i="2"/>
  <c r="CN118" i="2"/>
  <c r="I118" i="2"/>
  <c r="J118" i="2" s="1"/>
  <c r="CZ117" i="2"/>
  <c r="CY117" i="2"/>
  <c r="CX117" i="2"/>
  <c r="CW117" i="2"/>
  <c r="CV117" i="2"/>
  <c r="CU117" i="2"/>
  <c r="CT117" i="2"/>
  <c r="CS117" i="2"/>
  <c r="CR117" i="2"/>
  <c r="CQ117" i="2"/>
  <c r="CP117" i="2"/>
  <c r="CO117" i="2"/>
  <c r="CN117" i="2"/>
  <c r="I117" i="2"/>
  <c r="J117" i="2"/>
  <c r="CZ116" i="2"/>
  <c r="CY116" i="2"/>
  <c r="CX116" i="2"/>
  <c r="CW116" i="2"/>
  <c r="CV116" i="2"/>
  <c r="CU116" i="2"/>
  <c r="CT116" i="2"/>
  <c r="CS116" i="2"/>
  <c r="CR116" i="2"/>
  <c r="CQ116" i="2"/>
  <c r="CP116" i="2"/>
  <c r="CO116" i="2"/>
  <c r="CN116" i="2"/>
  <c r="I116" i="2"/>
  <c r="J116" i="2" s="1"/>
  <c r="CZ115" i="2"/>
  <c r="CY115" i="2"/>
  <c r="CX115" i="2"/>
  <c r="CW115" i="2"/>
  <c r="CV115" i="2"/>
  <c r="CU115" i="2"/>
  <c r="CT115" i="2"/>
  <c r="CS115" i="2"/>
  <c r="CR115" i="2"/>
  <c r="CQ115" i="2"/>
  <c r="CP115" i="2"/>
  <c r="CO115" i="2"/>
  <c r="CN115" i="2"/>
  <c r="I115" i="2"/>
  <c r="J115" i="2"/>
  <c r="CZ114" i="2"/>
  <c r="CY114" i="2"/>
  <c r="CX114" i="2"/>
  <c r="CW114" i="2"/>
  <c r="CV114" i="2"/>
  <c r="CU114" i="2"/>
  <c r="CT114" i="2"/>
  <c r="CS114" i="2"/>
  <c r="CR114" i="2"/>
  <c r="CQ114" i="2"/>
  <c r="CP114" i="2"/>
  <c r="CO114" i="2"/>
  <c r="CN114" i="2"/>
  <c r="I114" i="2"/>
  <c r="J114" i="2" s="1"/>
  <c r="CZ113" i="2"/>
  <c r="CY113" i="2"/>
  <c r="CX113" i="2"/>
  <c r="CW113" i="2"/>
  <c r="CV113" i="2"/>
  <c r="CU113" i="2"/>
  <c r="CT113" i="2"/>
  <c r="CS113" i="2"/>
  <c r="CR113" i="2"/>
  <c r="CQ113" i="2"/>
  <c r="CP113" i="2"/>
  <c r="CO113" i="2"/>
  <c r="CN113" i="2"/>
  <c r="I113" i="2"/>
  <c r="J113" i="2"/>
  <c r="CZ112" i="2"/>
  <c r="CY112" i="2"/>
  <c r="CX112" i="2"/>
  <c r="CW112" i="2"/>
  <c r="CV112" i="2"/>
  <c r="CU112" i="2"/>
  <c r="CT112" i="2"/>
  <c r="CS112" i="2"/>
  <c r="CR112" i="2"/>
  <c r="CQ112" i="2"/>
  <c r="CP112" i="2"/>
  <c r="CO112" i="2"/>
  <c r="CN112" i="2"/>
  <c r="I112" i="2"/>
  <c r="J112" i="2" s="1"/>
  <c r="CZ111" i="2"/>
  <c r="CY111" i="2"/>
  <c r="CX111" i="2"/>
  <c r="CW111" i="2"/>
  <c r="CV111" i="2"/>
  <c r="CU111" i="2"/>
  <c r="CT111" i="2"/>
  <c r="CS111" i="2"/>
  <c r="CR111" i="2"/>
  <c r="CQ111" i="2"/>
  <c r="CP111" i="2"/>
  <c r="CO111" i="2"/>
  <c r="CN111" i="2"/>
  <c r="I111" i="2"/>
  <c r="J111" i="2"/>
  <c r="CZ110" i="2"/>
  <c r="CY110" i="2"/>
  <c r="CX110" i="2"/>
  <c r="CW110" i="2"/>
  <c r="CV110" i="2"/>
  <c r="CU110" i="2"/>
  <c r="CT110" i="2"/>
  <c r="CS110" i="2"/>
  <c r="CR110" i="2"/>
  <c r="CQ110" i="2"/>
  <c r="CP110" i="2"/>
  <c r="CO110" i="2"/>
  <c r="CN110" i="2"/>
  <c r="I110" i="2"/>
  <c r="J110" i="2" s="1"/>
  <c r="CZ109" i="2"/>
  <c r="CY109" i="2"/>
  <c r="CX109" i="2"/>
  <c r="CW109" i="2"/>
  <c r="CV109" i="2"/>
  <c r="CU109" i="2"/>
  <c r="CT109" i="2"/>
  <c r="CS109" i="2"/>
  <c r="CR109" i="2"/>
  <c r="CQ109" i="2"/>
  <c r="CP109" i="2"/>
  <c r="CO109" i="2"/>
  <c r="CN109" i="2"/>
  <c r="I109" i="2"/>
  <c r="J109" i="2"/>
  <c r="CZ108" i="2"/>
  <c r="CY108" i="2"/>
  <c r="CX108" i="2"/>
  <c r="CW108" i="2"/>
  <c r="CV108" i="2"/>
  <c r="CU108" i="2"/>
  <c r="CT108" i="2"/>
  <c r="CS108" i="2"/>
  <c r="CR108" i="2"/>
  <c r="CQ108" i="2"/>
  <c r="CP108" i="2"/>
  <c r="CO108" i="2"/>
  <c r="CN108" i="2"/>
  <c r="I108" i="2"/>
  <c r="J108" i="2" s="1"/>
  <c r="CZ107" i="2"/>
  <c r="CY107" i="2"/>
  <c r="CX107" i="2"/>
  <c r="CW107" i="2"/>
  <c r="CV107" i="2"/>
  <c r="CU107" i="2"/>
  <c r="CT107" i="2"/>
  <c r="CS107" i="2"/>
  <c r="CR107" i="2"/>
  <c r="CQ107" i="2"/>
  <c r="CP107" i="2"/>
  <c r="CO107" i="2"/>
  <c r="CN107" i="2"/>
  <c r="I107" i="2"/>
  <c r="J107" i="2"/>
  <c r="CZ106" i="2"/>
  <c r="CY106" i="2"/>
  <c r="CX106" i="2"/>
  <c r="CW106" i="2"/>
  <c r="CV106" i="2"/>
  <c r="CU106" i="2"/>
  <c r="CT106" i="2"/>
  <c r="CS106" i="2"/>
  <c r="CR106" i="2"/>
  <c r="CQ106" i="2"/>
  <c r="CP106" i="2"/>
  <c r="CO106" i="2"/>
  <c r="CN106" i="2"/>
  <c r="I106" i="2"/>
  <c r="J106" i="2" s="1"/>
  <c r="CZ105" i="2"/>
  <c r="CY105" i="2"/>
  <c r="CX105" i="2"/>
  <c r="CW105" i="2"/>
  <c r="CV105" i="2"/>
  <c r="CU105" i="2"/>
  <c r="CT105" i="2"/>
  <c r="CS105" i="2"/>
  <c r="CR105" i="2"/>
  <c r="CQ105" i="2"/>
  <c r="CP105" i="2"/>
  <c r="CO105" i="2"/>
  <c r="CN105" i="2"/>
  <c r="I105" i="2"/>
  <c r="J105" i="2"/>
  <c r="CZ104" i="2"/>
  <c r="CY104" i="2"/>
  <c r="CX104" i="2"/>
  <c r="CW104" i="2"/>
  <c r="CV104" i="2"/>
  <c r="CU104" i="2"/>
  <c r="CT104" i="2"/>
  <c r="CS104" i="2"/>
  <c r="CR104" i="2"/>
  <c r="CQ104" i="2"/>
  <c r="CP104" i="2"/>
  <c r="CO104" i="2"/>
  <c r="CN104" i="2"/>
  <c r="I104" i="2"/>
  <c r="J104" i="2" s="1"/>
  <c r="CZ103" i="2"/>
  <c r="CY103" i="2"/>
  <c r="CX103" i="2"/>
  <c r="CW103" i="2"/>
  <c r="CV103" i="2"/>
  <c r="CU103" i="2"/>
  <c r="CT103" i="2"/>
  <c r="CS103" i="2"/>
  <c r="CR103" i="2"/>
  <c r="CQ103" i="2"/>
  <c r="CP103" i="2"/>
  <c r="CO103" i="2"/>
  <c r="CN103" i="2"/>
  <c r="I103" i="2"/>
  <c r="J103" i="2"/>
  <c r="CZ102" i="2"/>
  <c r="CY102" i="2"/>
  <c r="CX102" i="2"/>
  <c r="CW102" i="2"/>
  <c r="CV102" i="2"/>
  <c r="CU102" i="2"/>
  <c r="CT102" i="2"/>
  <c r="CS102" i="2"/>
  <c r="CR102" i="2"/>
  <c r="CQ102" i="2"/>
  <c r="CP102" i="2"/>
  <c r="CO102" i="2"/>
  <c r="CN102" i="2"/>
  <c r="I102" i="2"/>
  <c r="J102" i="2" s="1"/>
  <c r="CZ101" i="2"/>
  <c r="CY101" i="2"/>
  <c r="CX101" i="2"/>
  <c r="CW101" i="2"/>
  <c r="CV101" i="2"/>
  <c r="CU101" i="2"/>
  <c r="CT101" i="2"/>
  <c r="CS101" i="2"/>
  <c r="CR101" i="2"/>
  <c r="CQ101" i="2"/>
  <c r="CP101" i="2"/>
  <c r="CO101" i="2"/>
  <c r="CN101" i="2"/>
  <c r="I101" i="2"/>
  <c r="J101" i="2"/>
  <c r="CZ100" i="2"/>
  <c r="CY100" i="2"/>
  <c r="CX100" i="2"/>
  <c r="CW100" i="2"/>
  <c r="CV100" i="2"/>
  <c r="CU100" i="2"/>
  <c r="CT100" i="2"/>
  <c r="CS100" i="2"/>
  <c r="CR100" i="2"/>
  <c r="CQ100" i="2"/>
  <c r="CP100" i="2"/>
  <c r="CO100" i="2"/>
  <c r="CN100" i="2"/>
  <c r="I100" i="2"/>
  <c r="J100" i="2" s="1"/>
  <c r="CZ99" i="2"/>
  <c r="CY99" i="2"/>
  <c r="CX99" i="2"/>
  <c r="CW99" i="2"/>
  <c r="CV99" i="2"/>
  <c r="CU99" i="2"/>
  <c r="CT99" i="2"/>
  <c r="CS99" i="2"/>
  <c r="CR99" i="2"/>
  <c r="CQ99" i="2"/>
  <c r="CP99" i="2"/>
  <c r="CO99" i="2"/>
  <c r="CN99" i="2"/>
  <c r="I99" i="2"/>
  <c r="J99" i="2"/>
  <c r="CZ98" i="2"/>
  <c r="CY98" i="2"/>
  <c r="CX98" i="2"/>
  <c r="CW98" i="2"/>
  <c r="CV98" i="2"/>
  <c r="CU98" i="2"/>
  <c r="CT98" i="2"/>
  <c r="CS98" i="2"/>
  <c r="CR98" i="2"/>
  <c r="CQ98" i="2"/>
  <c r="CP98" i="2"/>
  <c r="CO98" i="2"/>
  <c r="CN98" i="2"/>
  <c r="I98" i="2"/>
  <c r="J98" i="2" s="1"/>
  <c r="CZ97" i="2"/>
  <c r="CY97" i="2"/>
  <c r="CX97" i="2"/>
  <c r="CW97" i="2"/>
  <c r="CV97" i="2"/>
  <c r="CU97" i="2"/>
  <c r="CT97" i="2"/>
  <c r="CS97" i="2"/>
  <c r="CR97" i="2"/>
  <c r="CQ97" i="2"/>
  <c r="CP97" i="2"/>
  <c r="CO97" i="2"/>
  <c r="CN97" i="2"/>
  <c r="I97" i="2"/>
  <c r="J97" i="2"/>
  <c r="CZ96" i="2"/>
  <c r="CY96" i="2"/>
  <c r="CX96" i="2"/>
  <c r="CW96" i="2"/>
  <c r="CV96" i="2"/>
  <c r="CU96" i="2"/>
  <c r="CT96" i="2"/>
  <c r="CS96" i="2"/>
  <c r="CR96" i="2"/>
  <c r="CQ96" i="2"/>
  <c r="CP96" i="2"/>
  <c r="CO96" i="2"/>
  <c r="CN96" i="2"/>
  <c r="I96" i="2"/>
  <c r="J96" i="2" s="1"/>
  <c r="CZ95" i="2"/>
  <c r="CY95" i="2"/>
  <c r="CX95" i="2"/>
  <c r="CW95" i="2"/>
  <c r="CV95" i="2"/>
  <c r="CU95" i="2"/>
  <c r="CT95" i="2"/>
  <c r="CS95" i="2"/>
  <c r="CR95" i="2"/>
  <c r="CQ95" i="2"/>
  <c r="CP95" i="2"/>
  <c r="CO95" i="2"/>
  <c r="CN95" i="2"/>
  <c r="I95" i="2"/>
  <c r="J95" i="2"/>
  <c r="CZ94" i="2"/>
  <c r="CY94" i="2"/>
  <c r="CX94" i="2"/>
  <c r="CW94" i="2"/>
  <c r="CV94" i="2"/>
  <c r="CU94" i="2"/>
  <c r="CT94" i="2"/>
  <c r="CS94" i="2"/>
  <c r="CR94" i="2"/>
  <c r="CQ94" i="2"/>
  <c r="CP94" i="2"/>
  <c r="CO94" i="2"/>
  <c r="CN94" i="2"/>
  <c r="I94" i="2"/>
  <c r="J94" i="2" s="1"/>
  <c r="CZ93" i="2"/>
  <c r="CY93" i="2"/>
  <c r="CX93" i="2"/>
  <c r="CW93" i="2"/>
  <c r="CV93" i="2"/>
  <c r="CU93" i="2"/>
  <c r="CT93" i="2"/>
  <c r="CS93" i="2"/>
  <c r="CR93" i="2"/>
  <c r="CQ93" i="2"/>
  <c r="CP93" i="2"/>
  <c r="CO93" i="2"/>
  <c r="CN93" i="2"/>
  <c r="I93" i="2"/>
  <c r="J93" i="2"/>
  <c r="CZ92" i="2"/>
  <c r="CY92" i="2"/>
  <c r="CX92" i="2"/>
  <c r="CW92" i="2"/>
  <c r="CV92" i="2"/>
  <c r="CU92" i="2"/>
  <c r="CT92" i="2"/>
  <c r="CS92" i="2"/>
  <c r="CR92" i="2"/>
  <c r="CQ92" i="2"/>
  <c r="CP92" i="2"/>
  <c r="CO92" i="2"/>
  <c r="CN92" i="2"/>
  <c r="I92" i="2"/>
  <c r="J92" i="2" s="1"/>
  <c r="CZ91" i="2"/>
  <c r="CY91" i="2"/>
  <c r="CX91" i="2"/>
  <c r="CW91" i="2"/>
  <c r="CV91" i="2"/>
  <c r="CU91" i="2"/>
  <c r="CT91" i="2"/>
  <c r="CS91" i="2"/>
  <c r="CR91" i="2"/>
  <c r="CQ91" i="2"/>
  <c r="CP91" i="2"/>
  <c r="CO91" i="2"/>
  <c r="CN91" i="2"/>
  <c r="I91" i="2"/>
  <c r="J91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I90" i="2"/>
  <c r="J90" i="2" s="1"/>
  <c r="CZ89" i="2"/>
  <c r="CY89" i="2"/>
  <c r="CX89" i="2"/>
  <c r="CW89" i="2"/>
  <c r="CV89" i="2"/>
  <c r="CU89" i="2"/>
  <c r="CT89" i="2"/>
  <c r="CS89" i="2"/>
  <c r="CR89" i="2"/>
  <c r="CQ89" i="2"/>
  <c r="CP89" i="2"/>
  <c r="CO89" i="2"/>
  <c r="CN89" i="2"/>
  <c r="I89" i="2"/>
  <c r="J89" i="2"/>
  <c r="CZ88" i="2"/>
  <c r="CY88" i="2"/>
  <c r="CX88" i="2"/>
  <c r="CW88" i="2"/>
  <c r="CV88" i="2"/>
  <c r="CU88" i="2"/>
  <c r="CT88" i="2"/>
  <c r="CS88" i="2"/>
  <c r="CR88" i="2"/>
  <c r="CQ88" i="2"/>
  <c r="CP88" i="2"/>
  <c r="CO88" i="2"/>
  <c r="CN88" i="2"/>
  <c r="I88" i="2"/>
  <c r="J88" i="2" s="1"/>
  <c r="CZ87" i="2"/>
  <c r="CY87" i="2"/>
  <c r="CX87" i="2"/>
  <c r="CW87" i="2"/>
  <c r="CV87" i="2"/>
  <c r="CU87" i="2"/>
  <c r="CT87" i="2"/>
  <c r="CS87" i="2"/>
  <c r="CR87" i="2"/>
  <c r="CQ87" i="2"/>
  <c r="CP87" i="2"/>
  <c r="CO87" i="2"/>
  <c r="CN87" i="2"/>
  <c r="I87" i="2"/>
  <c r="J87" i="2"/>
  <c r="CZ86" i="2"/>
  <c r="CY86" i="2"/>
  <c r="CX86" i="2"/>
  <c r="CW86" i="2"/>
  <c r="CV86" i="2"/>
  <c r="CU86" i="2"/>
  <c r="CT86" i="2"/>
  <c r="CS86" i="2"/>
  <c r="CR86" i="2"/>
  <c r="CQ86" i="2"/>
  <c r="CP86" i="2"/>
  <c r="CO86" i="2"/>
  <c r="CN86" i="2"/>
  <c r="I86" i="2"/>
  <c r="J86" i="2" s="1"/>
  <c r="CZ85" i="2"/>
  <c r="CY85" i="2"/>
  <c r="CX85" i="2"/>
  <c r="CW85" i="2"/>
  <c r="CV85" i="2"/>
  <c r="CU85" i="2"/>
  <c r="CT85" i="2"/>
  <c r="CS85" i="2"/>
  <c r="CR85" i="2"/>
  <c r="CQ85" i="2"/>
  <c r="CP85" i="2"/>
  <c r="CO85" i="2"/>
  <c r="CN85" i="2"/>
  <c r="I85" i="2"/>
  <c r="J85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I84" i="2"/>
  <c r="J84" i="2" s="1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I83" i="2"/>
  <c r="J83" i="2"/>
  <c r="CZ82" i="2"/>
  <c r="CY82" i="2"/>
  <c r="CX82" i="2"/>
  <c r="CW82" i="2"/>
  <c r="CV82" i="2"/>
  <c r="CU82" i="2"/>
  <c r="CT82" i="2"/>
  <c r="CS82" i="2"/>
  <c r="CR82" i="2"/>
  <c r="CQ82" i="2"/>
  <c r="CP82" i="2"/>
  <c r="CO82" i="2"/>
  <c r="CN82" i="2"/>
  <c r="I82" i="2"/>
  <c r="J82" i="2" s="1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I81" i="2"/>
  <c r="J81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I80" i="2"/>
  <c r="J80" i="2" s="1"/>
  <c r="CZ79" i="2"/>
  <c r="CY79" i="2"/>
  <c r="CX79" i="2"/>
  <c r="CW79" i="2"/>
  <c r="CV79" i="2"/>
  <c r="CU79" i="2"/>
  <c r="CT79" i="2"/>
  <c r="CS79" i="2"/>
  <c r="CR79" i="2"/>
  <c r="CQ79" i="2"/>
  <c r="CP79" i="2"/>
  <c r="CO79" i="2"/>
  <c r="CN79" i="2"/>
  <c r="I79" i="2"/>
  <c r="J79" i="2"/>
  <c r="CZ78" i="2"/>
  <c r="CY78" i="2"/>
  <c r="CX78" i="2"/>
  <c r="CW78" i="2"/>
  <c r="CV78" i="2"/>
  <c r="CU78" i="2"/>
  <c r="CT78" i="2"/>
  <c r="CS78" i="2"/>
  <c r="CR78" i="2"/>
  <c r="CQ78" i="2"/>
  <c r="CP78" i="2"/>
  <c r="CO78" i="2"/>
  <c r="CN78" i="2"/>
  <c r="I78" i="2"/>
  <c r="J78" i="2" s="1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I77" i="2"/>
  <c r="J77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I76" i="2"/>
  <c r="J76" i="2" s="1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I75" i="2"/>
  <c r="J75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I74" i="2"/>
  <c r="J74" i="2" s="1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I73" i="2"/>
  <c r="J73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I72" i="2"/>
  <c r="J72" i="2" s="1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I71" i="2"/>
  <c r="J71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I70" i="2"/>
  <c r="J70" i="2" s="1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I69" i="2"/>
  <c r="J69" i="2" s="1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I68" i="2"/>
  <c r="J68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I67" i="2"/>
  <c r="J67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I66" i="2"/>
  <c r="J66" i="2" s="1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I65" i="2"/>
  <c r="J65" i="2" s="1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I64" i="2"/>
  <c r="J64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I63" i="2"/>
  <c r="J63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I62" i="2"/>
  <c r="J62" i="2" s="1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I61" i="2"/>
  <c r="J61" i="2" s="1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I60" i="2"/>
  <c r="J60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I59" i="2"/>
  <c r="J59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I58" i="2"/>
  <c r="J58" i="2" s="1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I57" i="2"/>
  <c r="J57" i="2" s="1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I56" i="2"/>
  <c r="J56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I55" i="2"/>
  <c r="J55" i="2"/>
  <c r="CZ54" i="2"/>
  <c r="CY54" i="2"/>
  <c r="CX54" i="2"/>
  <c r="CW54" i="2"/>
  <c r="CV54" i="2"/>
  <c r="CU54" i="2"/>
  <c r="CT54" i="2"/>
  <c r="CS54" i="2"/>
  <c r="CR54" i="2"/>
  <c r="CQ54" i="2"/>
  <c r="CP54" i="2"/>
  <c r="CO54" i="2"/>
  <c r="CN54" i="2"/>
  <c r="I54" i="2"/>
  <c r="J54" i="2" s="1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I53" i="2"/>
  <c r="J53" i="2" s="1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I52" i="2"/>
  <c r="J52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I51" i="2"/>
  <c r="J51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I50" i="2"/>
  <c r="J50" i="2" s="1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I49" i="2"/>
  <c r="J49" i="2" s="1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I48" i="2"/>
  <c r="J48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I47" i="2"/>
  <c r="J47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I46" i="2"/>
  <c r="J46" i="2" s="1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I45" i="2"/>
  <c r="J45" i="2" s="1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I44" i="2"/>
  <c r="J44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I43" i="2"/>
  <c r="J43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I42" i="2"/>
  <c r="J42" i="2" s="1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I41" i="2"/>
  <c r="J41" i="2" s="1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I40" i="2"/>
  <c r="J40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I39" i="2"/>
  <c r="J39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I38" i="2"/>
  <c r="J38" i="2" s="1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I37" i="2"/>
  <c r="J37" i="2" s="1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I36" i="2"/>
  <c r="J36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I35" i="2"/>
  <c r="J35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I34" i="2"/>
  <c r="J34" i="2" s="1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I33" i="2"/>
  <c r="J33" i="2" s="1"/>
  <c r="N6" i="2" s="1" a="1"/>
  <c r="N6" i="2" s="1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I32" i="2"/>
  <c r="J32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I31" i="2"/>
  <c r="J31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I30" i="2"/>
  <c r="J30" i="2" s="1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I29" i="2"/>
  <c r="J29" i="2" s="1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I28" i="2"/>
  <c r="J28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I27" i="2"/>
  <c r="J27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I26" i="2"/>
  <c r="J26" i="2" s="1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I25" i="2"/>
  <c r="J25" i="2" s="1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I24" i="2"/>
  <c r="J24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I23" i="2"/>
  <c r="J23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I22" i="2"/>
  <c r="J22" i="2" s="1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I21" i="2"/>
  <c r="J21" i="2" s="1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I20" i="2"/>
  <c r="J20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I19" i="2"/>
  <c r="J19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I18" i="2"/>
  <c r="J18" i="2" s="1"/>
  <c r="I17" i="2"/>
  <c r="J17" i="2"/>
  <c r="R12" i="2" a="1"/>
  <c r="R12" i="2" s="1"/>
  <c r="R11" i="2" a="1"/>
  <c r="R11" i="2"/>
  <c r="J10" i="2" a="1"/>
  <c r="J10" i="2"/>
  <c r="J9" i="2" a="1"/>
  <c r="J9" i="2" s="1"/>
  <c r="J8" i="2" a="1"/>
  <c r="J8" i="2"/>
  <c r="J7" i="2" a="1"/>
  <c r="J7" i="2" s="1"/>
  <c r="J6" i="2" a="1"/>
  <c r="J6" i="2"/>
  <c r="B6" i="2" a="1"/>
  <c r="B6" i="2" s="1"/>
  <c r="V12" i="2" a="1"/>
  <c r="V12" i="2" s="1"/>
  <c r="U12" i="2" a="1"/>
  <c r="U12" i="2" s="1"/>
  <c r="T12" i="2" a="1"/>
  <c r="T12" i="2" s="1"/>
  <c r="S12" i="2" a="1"/>
  <c r="S12" i="2" s="1"/>
  <c r="V11" i="2" a="1"/>
  <c r="V11" i="2" s="1"/>
  <c r="U11" i="2" a="1"/>
  <c r="U11" i="2" s="1"/>
  <c r="T11" i="2" a="1"/>
  <c r="T11" i="2" s="1"/>
  <c r="S11" i="2" a="1"/>
  <c r="S11" i="2" s="1"/>
  <c r="N10" i="2" a="1"/>
  <c r="N10" i="2" s="1"/>
  <c r="M10" i="2" a="1"/>
  <c r="M10" i="2" s="1"/>
  <c r="L10" i="2" a="1"/>
  <c r="L10" i="2" s="1"/>
  <c r="K10" i="2" a="1"/>
  <c r="K10" i="2" s="1"/>
  <c r="N9" i="2" a="1"/>
  <c r="N9" i="2" s="1"/>
  <c r="M9" i="2" a="1"/>
  <c r="M9" i="2" s="1"/>
  <c r="L9" i="2" a="1"/>
  <c r="L9" i="2" s="1"/>
  <c r="K9" i="2" a="1"/>
  <c r="K9" i="2" s="1"/>
  <c r="N8" i="2" a="1"/>
  <c r="N8" i="2" s="1"/>
  <c r="M8" i="2" a="1"/>
  <c r="M8" i="2" s="1"/>
  <c r="L8" i="2" a="1"/>
  <c r="L8" i="2" s="1"/>
  <c r="K8" i="2" a="1"/>
  <c r="K8" i="2" s="1"/>
  <c r="M7" i="2" a="1"/>
  <c r="M7" i="2" s="1"/>
  <c r="L7" i="2" a="1"/>
  <c r="L7" i="2" s="1"/>
  <c r="K7" i="2" a="1"/>
  <c r="K7" i="2" s="1"/>
  <c r="M6" i="2" a="1"/>
  <c r="M6" i="2" s="1"/>
  <c r="L6" i="2" a="1"/>
  <c r="L6" i="2" s="1"/>
  <c r="K6" i="2" a="1"/>
  <c r="K6" i="2" s="1"/>
  <c r="F6" i="2" a="1"/>
  <c r="F6" i="2" s="1"/>
  <c r="E6" i="2" a="1"/>
  <c r="E6" i="2" s="1"/>
  <c r="D6" i="2" a="1"/>
  <c r="D6" i="2" s="1"/>
  <c r="C6" i="2" a="1"/>
  <c r="C6" i="2" s="1"/>
  <c r="N5" i="2" a="1"/>
  <c r="N5" i="2" s="1"/>
  <c r="M5" i="2" a="1"/>
  <c r="M5" i="2" s="1"/>
  <c r="L5" i="2" a="1"/>
  <c r="L5" i="2" s="1"/>
  <c r="K5" i="2" a="1"/>
  <c r="K5" i="2" s="1"/>
  <c r="N15" i="3" a="1"/>
  <c r="N15" i="3" s="1"/>
  <c r="B6" i="3" s="1"/>
  <c r="S15" i="3" a="1"/>
  <c r="S15" i="3"/>
  <c r="B7" i="3" s="1"/>
  <c r="I15" i="3"/>
  <c r="B5" i="3" s="1"/>
  <c r="J26" i="5"/>
  <c r="B7" i="5" s="1"/>
  <c r="J28" i="5"/>
  <c r="B8" i="5" s="1"/>
  <c r="G122" i="2" a="1"/>
  <c r="G122" i="2" s="1"/>
  <c r="I122" i="2"/>
  <c r="N7" i="2" l="1" a="1"/>
  <c r="N7" i="2" s="1"/>
  <c r="J122" i="2"/>
  <c r="J5" i="2" a="1"/>
  <c r="J5" i="2" s="1"/>
  <c r="J18" i="5" a="1"/>
  <c r="J18" i="5" s="1"/>
  <c r="B6" i="5" s="1"/>
  <c r="J47" i="5" a="1"/>
  <c r="J47" i="5" s="1"/>
  <c r="G7" i="5" s="1"/>
  <c r="J35" i="5" a="1"/>
  <c r="J35" i="5" s="1"/>
  <c r="G6" i="5" s="1"/>
  <c r="J13" i="5" a="1"/>
  <c r="J13" i="5" s="1"/>
  <c r="B5" i="5" s="1"/>
  <c r="J57" i="5" a="1"/>
  <c r="J57" i="5" s="1"/>
  <c r="G8" i="5" s="1"/>
  <c r="J32" i="5" a="1"/>
  <c r="J32" i="5" s="1"/>
  <c r="G5" i="5" s="1"/>
  <c r="G184" i="2" a="1"/>
  <c r="G184" i="2" s="1"/>
  <c r="I184" i="2" s="1"/>
  <c r="J184" i="2" s="1"/>
  <c r="G174" i="2" a="1"/>
  <c r="G174" i="2" s="1"/>
  <c r="I174" i="2" s="1"/>
  <c r="J174" i="2" s="1"/>
  <c r="G170" i="2" a="1"/>
  <c r="G170" i="2" s="1"/>
  <c r="I170" i="2" s="1"/>
  <c r="G190" i="2" a="1"/>
  <c r="G190" i="2" s="1"/>
  <c r="I190" i="2" s="1"/>
  <c r="G180" i="2" a="1"/>
  <c r="G180" i="2" s="1"/>
  <c r="I180" i="2" s="1"/>
  <c r="G181" i="2" a="1"/>
  <c r="G181" i="2" s="1"/>
  <c r="I181" i="2" s="1"/>
  <c r="J181" i="2" s="1"/>
  <c r="G164" i="2" a="1"/>
  <c r="G164" i="2" s="1"/>
  <c r="I164" i="2" s="1"/>
  <c r="G147" i="2" a="1"/>
  <c r="G147" i="2" s="1"/>
  <c r="I147" i="2" s="1"/>
  <c r="J147" i="2" s="1"/>
  <c r="G142" i="2" a="1"/>
  <c r="G142" i="2" s="1"/>
  <c r="I142" i="2" s="1"/>
  <c r="J142" i="2" s="1"/>
  <c r="G137" i="2" a="1"/>
  <c r="G137" i="2" s="1"/>
  <c r="I137" i="2" s="1"/>
  <c r="G186" i="2" a="1"/>
  <c r="G186" i="2" s="1"/>
  <c r="I186" i="2" s="1"/>
  <c r="J186" i="2" s="1"/>
  <c r="G177" i="2" a="1"/>
  <c r="G177" i="2" s="1"/>
  <c r="I177" i="2" s="1"/>
  <c r="J177" i="2" s="1"/>
  <c r="G152" i="2" a="1"/>
  <c r="G152" i="2" s="1"/>
  <c r="I152" i="2" s="1"/>
  <c r="G132" i="2" a="1"/>
  <c r="G132" i="2" s="1"/>
  <c r="I132" i="2" s="1"/>
  <c r="G127" i="2" a="1"/>
  <c r="G127" i="2" s="1"/>
  <c r="I127" i="2" s="1"/>
  <c r="J127" i="2" l="1"/>
  <c r="B7" i="2" a="1"/>
  <c r="B7" i="2" s="1"/>
  <c r="L11" i="2" a="1"/>
  <c r="L11" i="2" s="1"/>
  <c r="J190" i="2"/>
  <c r="V10" i="2" s="1" a="1"/>
  <c r="V10" i="2" s="1"/>
  <c r="U10" i="2" a="1"/>
  <c r="U10" i="2" s="1"/>
  <c r="S10" i="2" a="1"/>
  <c r="S10" i="2" s="1"/>
  <c r="R10" i="2" a="1"/>
  <c r="R10" i="2" s="1"/>
  <c r="T10" i="2" a="1"/>
  <c r="T10" i="2" s="1"/>
  <c r="C7" i="2" a="1"/>
  <c r="C7" i="2" s="1"/>
  <c r="D7" i="2" a="1"/>
  <c r="D7" i="2" s="1"/>
  <c r="D5" i="2" a="1"/>
  <c r="D5" i="2" s="1"/>
  <c r="J164" i="2"/>
  <c r="V7" i="2" s="1" a="1"/>
  <c r="V7" i="2" s="1"/>
  <c r="S7" i="2" a="1"/>
  <c r="S7" i="2" s="1"/>
  <c r="R7" i="2" a="1"/>
  <c r="R7" i="2" s="1"/>
  <c r="U7" i="2" a="1"/>
  <c r="U7" i="2" s="1"/>
  <c r="T7" i="2" a="1"/>
  <c r="T7" i="2" s="1"/>
  <c r="J170" i="2"/>
  <c r="V8" i="2" s="1" a="1"/>
  <c r="V8" i="2" s="1"/>
  <c r="S8" i="2" a="1"/>
  <c r="S8" i="2" s="1"/>
  <c r="U8" i="2" a="1"/>
  <c r="U8" i="2" s="1"/>
  <c r="R8" i="2" a="1"/>
  <c r="R8" i="2" s="1"/>
  <c r="T8" i="2" a="1"/>
  <c r="T8" i="2" s="1"/>
  <c r="E5" i="2" a="1"/>
  <c r="E5" i="2" s="1"/>
  <c r="F5" i="2" a="1"/>
  <c r="F5" i="2" s="1"/>
  <c r="M11" i="2" a="1"/>
  <c r="M11" i="2" s="1"/>
  <c r="J132" i="2"/>
  <c r="N12" i="2" s="1" a="1"/>
  <c r="N12" i="2" s="1"/>
  <c r="M12" i="2" a="1"/>
  <c r="M12" i="2" s="1"/>
  <c r="K12" i="2" a="1"/>
  <c r="K12" i="2" s="1"/>
  <c r="J12" i="2" a="1"/>
  <c r="J12" i="2" s="1"/>
  <c r="L12" i="2" a="1"/>
  <c r="L12" i="2" s="1"/>
  <c r="J137" i="2"/>
  <c r="E8" i="2" a="1"/>
  <c r="E8" i="2" s="1"/>
  <c r="S5" i="2" a="1"/>
  <c r="S5" i="2" s="1"/>
  <c r="R5" i="2" a="1"/>
  <c r="R5" i="2" s="1"/>
  <c r="C8" i="2" a="1"/>
  <c r="C8" i="2" s="1"/>
  <c r="U5" i="2" a="1"/>
  <c r="U5" i="2" s="1"/>
  <c r="B8" i="2" a="1"/>
  <c r="B8" i="2" s="1"/>
  <c r="D8" i="2" a="1"/>
  <c r="D8" i="2" s="1"/>
  <c r="T5" i="2" a="1"/>
  <c r="T5" i="2" s="1"/>
  <c r="C5" i="2" a="1"/>
  <c r="C5" i="2" s="1"/>
  <c r="J11" i="2" a="1"/>
  <c r="J11" i="2" s="1"/>
  <c r="J152" i="2"/>
  <c r="V6" i="2" s="1" a="1"/>
  <c r="V6" i="2" s="1"/>
  <c r="U6" i="2" a="1"/>
  <c r="U6" i="2" s="1"/>
  <c r="S6" i="2" a="1"/>
  <c r="S6" i="2" s="1"/>
  <c r="R6" i="2" a="1"/>
  <c r="R6" i="2" s="1"/>
  <c r="T6" i="2" a="1"/>
  <c r="T6" i="2" s="1"/>
  <c r="J180" i="2"/>
  <c r="U9" i="2" a="1"/>
  <c r="U9" i="2" s="1"/>
  <c r="S9" i="2" a="1"/>
  <c r="S9" i="2" s="1"/>
  <c r="C9" i="2" a="1"/>
  <c r="C9" i="2" s="1"/>
  <c r="R9" i="2" a="1"/>
  <c r="R9" i="2" s="1"/>
  <c r="B9" i="2" a="1"/>
  <c r="B9" i="2" s="1"/>
  <c r="E9" i="2" a="1"/>
  <c r="E9" i="2" s="1"/>
  <c r="T9" i="2" a="1"/>
  <c r="T9" i="2" s="1"/>
  <c r="D9" i="2" a="1"/>
  <c r="D9" i="2" s="1"/>
  <c r="E7" i="2" a="1"/>
  <c r="E7" i="2" s="1"/>
  <c r="F7" i="2" a="1"/>
  <c r="F7" i="2" s="1"/>
  <c r="N11" i="2" a="1"/>
  <c r="N11" i="2" s="1"/>
  <c r="B5" i="2" a="1"/>
  <c r="B5" i="2" s="1"/>
  <c r="K11" i="2" a="1"/>
  <c r="K11" i="2" s="1"/>
  <c r="V9" i="2" l="1" a="1"/>
  <c r="V9" i="2" s="1"/>
  <c r="F9" i="2" a="1"/>
  <c r="F9" i="2" s="1"/>
  <c r="F8" i="2" a="1"/>
  <c r="F8" i="2" s="1"/>
  <c r="V5" i="2" a="1"/>
  <c r="V5" i="2" s="1"/>
</calcChain>
</file>

<file path=xl/sharedStrings.xml><?xml version="1.0" encoding="utf-8"?>
<sst xmlns="http://schemas.openxmlformats.org/spreadsheetml/2006/main" count="3266" uniqueCount="845">
  <si>
    <t>ASCDB - A Smaller Chemistry DataBase</t>
  </si>
  <si>
    <t>All values are in kcal/mol.</t>
  </si>
  <si>
    <t>Name of database</t>
  </si>
  <si>
    <t>MUE</t>
  </si>
  <si>
    <t>MSE</t>
  </si>
  <si>
    <t>RMSE</t>
  </si>
  <si>
    <r>
      <t>MAX |</t>
    </r>
    <r>
      <rPr>
        <b/>
        <sz val="14"/>
        <color rgb="FF000000"/>
        <rFont val="Symbol"/>
        <charset val="2"/>
      </rPr>
      <t>e</t>
    </r>
    <r>
      <rPr>
        <b/>
        <sz val="14"/>
        <color rgb="FF000000"/>
        <rFont val="Calibri"/>
        <family val="2"/>
        <scheme val="minor"/>
      </rPr>
      <t>|</t>
    </r>
  </si>
  <si>
    <r>
      <t>MIN |</t>
    </r>
    <r>
      <rPr>
        <b/>
        <sz val="14"/>
        <color rgb="FF000000"/>
        <rFont val="Symbol"/>
        <charset val="2"/>
      </rPr>
      <t>e</t>
    </r>
    <r>
      <rPr>
        <b/>
        <sz val="14"/>
        <color rgb="FF000000"/>
        <rFont val="Calibri"/>
        <family val="2"/>
        <scheme val="minor"/>
      </rPr>
      <t>|</t>
    </r>
  </si>
  <si>
    <t>Name of subset</t>
  </si>
  <si>
    <t>Label</t>
  </si>
  <si>
    <t>ASCDB</t>
  </si>
  <si>
    <t>Non-covalent: Easy</t>
  </si>
  <si>
    <t>NCE15</t>
  </si>
  <si>
    <t>Nonlocality Error Dominated: Mixed Easy</t>
  </si>
  <si>
    <t>NLME15</t>
  </si>
  <si>
    <t>Non-Covalent</t>
  </si>
  <si>
    <t>Non-covalent: Hard</t>
  </si>
  <si>
    <t>NCH21</t>
  </si>
  <si>
    <t>Nonlocality Error Dominated: Mixed Hard</t>
  </si>
  <si>
    <t>NLMH7</t>
  </si>
  <si>
    <t>Thermochemistry</t>
  </si>
  <si>
    <t>Non-Covalent: Cluster</t>
  </si>
  <si>
    <t>NCC21</t>
  </si>
  <si>
    <t>Nonlocality Error Dominated: MR</t>
  </si>
  <si>
    <t>NLMR11</t>
  </si>
  <si>
    <t>Nonlocality Error Dominated</t>
  </si>
  <si>
    <t>Non-Covalent: Water</t>
  </si>
  <si>
    <t>NCW3</t>
  </si>
  <si>
    <t>Nonlocality Error Dominated: SIE</t>
  </si>
  <si>
    <t>NLSIE9</t>
  </si>
  <si>
    <t>Unbiased Calculations</t>
  </si>
  <si>
    <t>Thermochemistry: Atomization and Reaction energies</t>
  </si>
  <si>
    <t>TARE19</t>
  </si>
  <si>
    <t>Unbiased Calculations: Mindless Benchmarks Moderately Hard</t>
  </si>
  <si>
    <t>UCMBMH8</t>
  </si>
  <si>
    <t>Thermochemistry: Barrier Heights Easy</t>
  </si>
  <si>
    <t>TBHE20</t>
  </si>
  <si>
    <t>Unbiased Calculations: Mindless Benchmarks Hard</t>
  </si>
  <si>
    <t>UCMBH5</t>
  </si>
  <si>
    <t>Thermochemistry: Barrier Heights Hard</t>
  </si>
  <si>
    <t>TBHH16</t>
  </si>
  <si>
    <t>Unbiased Calculations: Mindless Benchmarks Very Hard</t>
  </si>
  <si>
    <t>UCMBVH7</t>
  </si>
  <si>
    <t>Thermochemistry: Alkanes Reactions</t>
  </si>
  <si>
    <t>TALK5</t>
  </si>
  <si>
    <t>Unbiased Calculations: AE18pE</t>
  </si>
  <si>
    <t>UCAE18</t>
  </si>
  <si>
    <t>NCE15_1</t>
  </si>
  <si>
    <t>NCE15_2</t>
  </si>
  <si>
    <t>NCE15_3</t>
  </si>
  <si>
    <t>NCE15_4</t>
  </si>
  <si>
    <t>NCE15_5</t>
  </si>
  <si>
    <t>NCE15_6</t>
  </si>
  <si>
    <t>NCE15_7</t>
  </si>
  <si>
    <t>NCE15_8</t>
  </si>
  <si>
    <t>NCE15_9</t>
  </si>
  <si>
    <t>NCE15_10</t>
  </si>
  <si>
    <t>NCE15_11</t>
  </si>
  <si>
    <t>NCE15_12</t>
  </si>
  <si>
    <t>NCE15_13</t>
  </si>
  <si>
    <t>NCE15_14</t>
  </si>
  <si>
    <t>NCE15_15</t>
  </si>
  <si>
    <t>NCH21_1</t>
  </si>
  <si>
    <t>NCH21_2</t>
  </si>
  <si>
    <t>NCH21_3</t>
  </si>
  <si>
    <t>NCH21_4</t>
  </si>
  <si>
    <t>NCH21_5</t>
  </si>
  <si>
    <t>NCH21_6</t>
  </si>
  <si>
    <t>NCH21_7</t>
  </si>
  <si>
    <t>NCH21_8</t>
  </si>
  <si>
    <t>NCH21_9</t>
  </si>
  <si>
    <t>NCH21_10</t>
  </si>
  <si>
    <t>NCH21_11</t>
  </si>
  <si>
    <t>NCH21_12</t>
  </si>
  <si>
    <t>NCH21_13</t>
  </si>
  <si>
    <t>NCH21_14</t>
  </si>
  <si>
    <t>NCH21_15</t>
  </si>
  <si>
    <t>NCH21_16</t>
  </si>
  <si>
    <t>NCH21_17</t>
  </si>
  <si>
    <t>NCH21_18</t>
  </si>
  <si>
    <t>NCH21_19</t>
  </si>
  <si>
    <t>NCH21_20</t>
  </si>
  <si>
    <t>NCH21_21</t>
  </si>
  <si>
    <t>NCC21_1</t>
  </si>
  <si>
    <t>NCC21_2</t>
  </si>
  <si>
    <t>NCC21_3</t>
  </si>
  <si>
    <t>NCC21_4</t>
  </si>
  <si>
    <t>NCC21_5</t>
  </si>
  <si>
    <t>NCC21_6</t>
  </si>
  <si>
    <t>NCC21_7</t>
  </si>
  <si>
    <t>NCC21_8</t>
  </si>
  <si>
    <t>NCC21_9</t>
  </si>
  <si>
    <t>NCC21_10</t>
  </si>
  <si>
    <t>NCC21_11</t>
  </si>
  <si>
    <t>NCC21_12</t>
  </si>
  <si>
    <t>NCC21_13</t>
  </si>
  <si>
    <t>NCC21_14</t>
  </si>
  <si>
    <t>NCC21_15</t>
  </si>
  <si>
    <t>NCC21_16</t>
  </si>
  <si>
    <t>NCC21_17</t>
  </si>
  <si>
    <t>NCC21_18</t>
  </si>
  <si>
    <t>NCC21_19</t>
  </si>
  <si>
    <t>NCC21_20</t>
  </si>
  <si>
    <t>NCC21_21</t>
  </si>
  <si>
    <t>NCW3_1</t>
  </si>
  <si>
    <t>NCW3_2</t>
  </si>
  <si>
    <t>NCW3_3</t>
  </si>
  <si>
    <t>ARE19_1</t>
  </si>
  <si>
    <t>ARE19_2</t>
  </si>
  <si>
    <t>ARE19_3</t>
  </si>
  <si>
    <t>ARE19_4</t>
  </si>
  <si>
    <t>ARE19_5</t>
  </si>
  <si>
    <t>ARE19_6</t>
  </si>
  <si>
    <t>ARE19_7</t>
  </si>
  <si>
    <t>ARE19_8</t>
  </si>
  <si>
    <t>ARE19_9</t>
  </si>
  <si>
    <t>ARE19_10</t>
  </si>
  <si>
    <t>ARE19_11</t>
  </si>
  <si>
    <t>ARE19_12</t>
  </si>
  <si>
    <t>ARE19_13</t>
  </si>
  <si>
    <t>ARE19_14</t>
  </si>
  <si>
    <t>ARE19_15</t>
  </si>
  <si>
    <t>ARE19_16</t>
  </si>
  <si>
    <t>ARE19_17</t>
  </si>
  <si>
    <t>ARE19_18</t>
  </si>
  <si>
    <t>ARE19_19</t>
  </si>
  <si>
    <t>BHE20_1</t>
  </si>
  <si>
    <t>BHE20_2</t>
  </si>
  <si>
    <t>BHE20_3</t>
  </si>
  <si>
    <t>BHE20_4</t>
  </si>
  <si>
    <t>BHE20_5</t>
  </si>
  <si>
    <t>BHE20_6</t>
  </si>
  <si>
    <t>BHE20_7</t>
  </si>
  <si>
    <t>BHE20_8</t>
  </si>
  <si>
    <t>BHE20_9</t>
  </si>
  <si>
    <t>BHE20_10</t>
  </si>
  <si>
    <t>BHE20_11</t>
  </si>
  <si>
    <t>BHE20_12</t>
  </si>
  <si>
    <t>BHE20_13</t>
  </si>
  <si>
    <t>BHE20_14</t>
  </si>
  <si>
    <t>BHE20_15</t>
  </si>
  <si>
    <t>BHE20_16</t>
  </si>
  <si>
    <t>BHE20_17</t>
  </si>
  <si>
    <t>BHE20_18</t>
  </si>
  <si>
    <t>BHE20_19</t>
  </si>
  <si>
    <t>BHE20_20</t>
  </si>
  <si>
    <t>BHH16_1</t>
  </si>
  <si>
    <t>BHH16_2</t>
  </si>
  <si>
    <t>BHH16_3</t>
  </si>
  <si>
    <t>BHH16_4</t>
  </si>
  <si>
    <t>BHH16_5</t>
  </si>
  <si>
    <t>BHH16_6</t>
  </si>
  <si>
    <t>BHH16_7</t>
  </si>
  <si>
    <t>BHH16_8</t>
  </si>
  <si>
    <t>BHH16_9</t>
  </si>
  <si>
    <t>BHH16_10</t>
  </si>
  <si>
    <t>BHH16_11</t>
  </si>
  <si>
    <t>BHH16_12</t>
  </si>
  <si>
    <t>BHH16_13</t>
  </si>
  <si>
    <t>BHH16_14</t>
  </si>
  <si>
    <t>BHH16_15</t>
  </si>
  <si>
    <t>BHH16_16</t>
  </si>
  <si>
    <t>AR5_1</t>
  </si>
  <si>
    <t>AR5_2</t>
  </si>
  <si>
    <t>AR5_3</t>
  </si>
  <si>
    <t>AR5_4</t>
  </si>
  <si>
    <t>AR5_5</t>
  </si>
  <si>
    <t>NLME15_1</t>
  </si>
  <si>
    <t>NLME15_2</t>
  </si>
  <si>
    <t>NLME15_3</t>
  </si>
  <si>
    <t>NLME15_4</t>
  </si>
  <si>
    <t>NLME15_5</t>
  </si>
  <si>
    <t>NLME15_6</t>
  </si>
  <si>
    <t>NLME15_7</t>
  </si>
  <si>
    <t>NLME15_8</t>
  </si>
  <si>
    <t>NLME15_9</t>
  </si>
  <si>
    <t>NLME15_10</t>
  </si>
  <si>
    <t>NLME15_11</t>
  </si>
  <si>
    <t>NLME15_12</t>
  </si>
  <si>
    <t>NLME15_13</t>
  </si>
  <si>
    <t>NLME15_14</t>
  </si>
  <si>
    <t>NLME15_15</t>
  </si>
  <si>
    <t>NLMH7_1</t>
  </si>
  <si>
    <t>NLMH7_2</t>
  </si>
  <si>
    <t>NLMH7_3</t>
  </si>
  <si>
    <t>NLMH7_4</t>
  </si>
  <si>
    <t>NLMH7_5</t>
  </si>
  <si>
    <t>NLMH7_6</t>
  </si>
  <si>
    <t>NLMH7_7</t>
  </si>
  <si>
    <t>NLMR11_1</t>
  </si>
  <si>
    <t>NLMR11_2</t>
  </si>
  <si>
    <t>NLMR11_3</t>
  </si>
  <si>
    <t>NLMR11_4</t>
  </si>
  <si>
    <t>NLMR11_5</t>
  </si>
  <si>
    <t>NLMR11_6</t>
  </si>
  <si>
    <t>NLMR11_7</t>
  </si>
  <si>
    <t>NLMR11_8</t>
  </si>
  <si>
    <t>NLMR11_9</t>
  </si>
  <si>
    <t>NLMR11_10</t>
  </si>
  <si>
    <t>NLMR11_11</t>
  </si>
  <si>
    <t>NLSIE9_1</t>
  </si>
  <si>
    <t>NLSIE9_2</t>
  </si>
  <si>
    <t>NLSIE9_3</t>
  </si>
  <si>
    <t>NLSIE9_4</t>
  </si>
  <si>
    <t>NLSIE9_5</t>
  </si>
  <si>
    <t>NLSIE9_6</t>
  </si>
  <si>
    <t>NLSIE9_7</t>
  </si>
  <si>
    <t>NLSIE9_8</t>
  </si>
  <si>
    <t>NLSIE9_9</t>
  </si>
  <si>
    <t>MBMH8_1</t>
  </si>
  <si>
    <t>MBMH8_2</t>
  </si>
  <si>
    <t>MBMH8_3</t>
  </si>
  <si>
    <t>MBMH8_4</t>
  </si>
  <si>
    <t>MBMH8_5</t>
  </si>
  <si>
    <t>MBMH8_6</t>
  </si>
  <si>
    <t>MBMH8_7</t>
  </si>
  <si>
    <t>MBMH8_8</t>
  </si>
  <si>
    <t>MBH5_1</t>
  </si>
  <si>
    <t>MBH5_2</t>
  </si>
  <si>
    <t>MBH5_3</t>
  </si>
  <si>
    <t>MBH5_4</t>
  </si>
  <si>
    <t>MBH5_5</t>
  </si>
  <si>
    <t>MBVH7_1</t>
  </si>
  <si>
    <t>MBVH7_2</t>
  </si>
  <si>
    <t>MBVH7_3</t>
  </si>
  <si>
    <t>MBVH7_4</t>
  </si>
  <si>
    <t>MBVH7_5</t>
  </si>
  <si>
    <t>MBVH7_6</t>
  </si>
  <si>
    <t>MBVH7_7</t>
  </si>
  <si>
    <t>AE18pE_1</t>
  </si>
  <si>
    <t>AE18pE_2</t>
  </si>
  <si>
    <t>AE18pE_3</t>
  </si>
  <si>
    <t>AE18pE_4</t>
  </si>
  <si>
    <t>AE18pE_5</t>
  </si>
  <si>
    <t>AE18pE_6</t>
  </si>
  <si>
    <t>AE18pE_7</t>
  </si>
  <si>
    <t>AE18pE_8</t>
  </si>
  <si>
    <t>AE18pE_9</t>
  </si>
  <si>
    <t>AE18pE_10</t>
  </si>
  <si>
    <t>AE18pE_11</t>
  </si>
  <si>
    <t>AE18pE_12</t>
  </si>
  <si>
    <t>AE18pE_13</t>
  </si>
  <si>
    <t>AE18pE_14</t>
  </si>
  <si>
    <t>AE18pE_15</t>
  </si>
  <si>
    <t>AE18pE_16</t>
  </si>
  <si>
    <t>AE18pE_17</t>
  </si>
  <si>
    <t>AE18pE_18</t>
  </si>
  <si>
    <r>
      <t xml:space="preserve">Units below are in </t>
    </r>
    <r>
      <rPr>
        <b/>
        <sz val="12"/>
        <color theme="1"/>
        <rFont val="Calibri"/>
        <family val="2"/>
        <scheme val="minor"/>
      </rPr>
      <t xml:space="preserve">Hartrees </t>
    </r>
    <r>
      <rPr>
        <sz val="12"/>
        <color theme="1"/>
        <rFont val="Calibri"/>
        <family val="2"/>
        <scheme val="minor"/>
      </rPr>
      <t>(unless noted otherwise)</t>
    </r>
  </si>
  <si>
    <t xml:space="preserve">Calculated energies  ↓ </t>
  </si>
  <si>
    <t>Molecules</t>
  </si>
  <si>
    <t>Energies</t>
  </si>
  <si>
    <t>DATAPOINTS</t>
  </si>
  <si>
    <t>Calculated</t>
  </si>
  <si>
    <t>Reference</t>
  </si>
  <si>
    <t>Calc-Ref</t>
  </si>
  <si>
    <r>
      <t>|</t>
    </r>
    <r>
      <rPr>
        <b/>
        <sz val="12"/>
        <color theme="1"/>
        <rFont val="Symbol"/>
        <charset val="2"/>
      </rPr>
      <t>e</t>
    </r>
    <r>
      <rPr>
        <b/>
        <sz val="12"/>
        <color theme="1"/>
        <rFont val="Calibri"/>
        <family val="2"/>
        <scheme val="minor"/>
      </rPr>
      <t>| (kcal/mol)</t>
    </r>
  </si>
  <si>
    <t>COEFFICIENTS</t>
  </si>
  <si>
    <t>005_C2H2_SR-MGN-BE107</t>
  </si>
  <si>
    <t>MN_NCCE30_16</t>
  </si>
  <si>
    <t>27_H2S-HCl_NCCE30</t>
  </si>
  <si>
    <t>37_HCl_NCCE30</t>
  </si>
  <si>
    <t>28_H2S_NCCE30</t>
  </si>
  <si>
    <t>01_Ca_MR-MGM-BE4</t>
  </si>
  <si>
    <t>MN_PA8_2</t>
  </si>
  <si>
    <t>08_H3O+_PA8</t>
  </si>
  <si>
    <t>05_H2O_PA8</t>
  </si>
  <si>
    <t>02_CaO_MR-MGM-BE4</t>
  </si>
  <si>
    <t>MGCDB84_Butanediol65_5</t>
  </si>
  <si>
    <t>15_B5_Butanediol65</t>
  </si>
  <si>
    <t>11_B1_Butanediol65</t>
  </si>
  <si>
    <t>02_Cr2_MR-TMD-BE3</t>
  </si>
  <si>
    <t>MGCDB84_NHTBH38_38</t>
  </si>
  <si>
    <t>60_hnc_BH76</t>
  </si>
  <si>
    <t>49_hcnts_BH76</t>
  </si>
  <si>
    <t>03_adamantane</t>
  </si>
  <si>
    <t>MGCDB84_RG10_268</t>
  </si>
  <si>
    <t>15_NeNe_4p3_RG10</t>
  </si>
  <si>
    <t>20_Ne_AE18</t>
  </si>
  <si>
    <t>03_Fe_MR-TMD-BE3</t>
  </si>
  <si>
    <t>MGCDB84_RG10_457</t>
  </si>
  <si>
    <t>18_ArAr_4p9_RG10</t>
  </si>
  <si>
    <t>28_Ar_AE18</t>
  </si>
  <si>
    <t>038_CH2_1A1_SR-MGN-BE107</t>
  </si>
  <si>
    <t>MGCDB84_S66x8_35</t>
  </si>
  <si>
    <t>2733_05MeOHMeOH100_dim_S66x8</t>
  </si>
  <si>
    <t>2733_05MeOHMeOH100_monA_S66x8</t>
  </si>
  <si>
    <t>04_Fe2_MR-TMD-BE3</t>
  </si>
  <si>
    <t>MGCDB84_YMPJ519_33</t>
  </si>
  <si>
    <t>43_Arginine_xaw_YMPJ519</t>
  </si>
  <si>
    <t>81_Arginine_xci_YMPJ519</t>
  </si>
  <si>
    <t>04_Ge1_4pIsoE4</t>
  </si>
  <si>
    <t>MGCDB84_YMPJ519_122</t>
  </si>
  <si>
    <t>132_Cysteine_xac_YMPJ519</t>
  </si>
  <si>
    <t>138_Cysteine_xai_YMPJ519</t>
  </si>
  <si>
    <t>049_CH3NH2_SR-MGN-BE107</t>
  </si>
  <si>
    <t>MGCDB84_YMPJ519_283</t>
  </si>
  <si>
    <t>293_Leucine_xay_YMPJ519</t>
  </si>
  <si>
    <t>284_Leucine_xap_YMPJ519</t>
  </si>
  <si>
    <t>05_Ge2_4pIsoE4</t>
  </si>
  <si>
    <t>MGCDB84_YMPJ519_465</t>
  </si>
  <si>
    <t>475_Tryptophane_xae_YMPJ519</t>
  </si>
  <si>
    <t>485_Tryptophane_xao_YMPJ519</t>
  </si>
  <si>
    <t>GMTKN55_Amino20x4_58</t>
  </si>
  <si>
    <t>Amino20x4_PRO_xae</t>
  </si>
  <si>
    <t>Amino20x4_PRO_xac</t>
  </si>
  <si>
    <t>05_V_MR-TMD-BE3</t>
  </si>
  <si>
    <t>GMTKN55_Amino20x4_80</t>
  </si>
  <si>
    <t>Amino20x4_VAL_xad</t>
  </si>
  <si>
    <t>Amino20x4_VAL_xak</t>
  </si>
  <si>
    <t>06_ClO_MR-MGN-BE17</t>
  </si>
  <si>
    <t>GMTKN55_BH76RC_18</t>
  </si>
  <si>
    <t>BH76_oh</t>
  </si>
  <si>
    <t>BH76_NH3</t>
  </si>
  <si>
    <t>BH76_H2O</t>
  </si>
  <si>
    <t>BH76_NH2</t>
  </si>
  <si>
    <t>06_ethylene</t>
  </si>
  <si>
    <t>GMTKN55_PNICO23_13</t>
  </si>
  <si>
    <t>PNICO23_13</t>
  </si>
  <si>
    <t>PNICO23_13a</t>
  </si>
  <si>
    <t>06_LiO-_MR-MGM-BE4</t>
  </si>
  <si>
    <t>MN_SR-MGN-BE107_76</t>
  </si>
  <si>
    <t>16_C_AE18</t>
  </si>
  <si>
    <t>17_N_AE18</t>
  </si>
  <si>
    <t>11_H_AE18</t>
  </si>
  <si>
    <t>06_Ru+_es_4dAEE5</t>
  </si>
  <si>
    <t>MN_NCCE30_8</t>
  </si>
  <si>
    <t>42_NH3-F2_NCCE30</t>
  </si>
  <si>
    <t>45_NH3_NCCE30</t>
  </si>
  <si>
    <t>22_F2_NCCE30</t>
  </si>
  <si>
    <t>06_V2_MR-TMD-BE3</t>
  </si>
  <si>
    <t>MN_4pIsoE4_3</t>
  </si>
  <si>
    <t>060_CH_2pi_SR-MGN-BE107</t>
  </si>
  <si>
    <t>MGCDB84_Bauza30_9</t>
  </si>
  <si>
    <t>19_Cl-_SeF2_dim_Bauza30</t>
  </si>
  <si>
    <t>19_Cl-_SeF2_monA_Bauza30</t>
  </si>
  <si>
    <t>19_Cl-_SeF2_monB_Bauza30</t>
  </si>
  <si>
    <t>07_ethyne</t>
  </si>
  <si>
    <t>MGCDB84_G21IP_18</t>
  </si>
  <si>
    <t>46_IP_61_G21IP</t>
  </si>
  <si>
    <t>12_12_G21IP</t>
  </si>
  <si>
    <t>07_Ru+_gs_4dAEE5</t>
  </si>
  <si>
    <t>MGCDB84_NBC10_78</t>
  </si>
  <si>
    <t>178_BzBz_T-5p0_dim_NBC10</t>
  </si>
  <si>
    <t>172_BzBz_T-4p4_monA_NBC10</t>
  </si>
  <si>
    <t>MGCDB84_S66x8_108</t>
  </si>
  <si>
    <t>2806_14PeptideMeNH2105_dim_S66x8</t>
  </si>
  <si>
    <t>2805_14PeptideMeNH2100_monA_S66x8</t>
  </si>
  <si>
    <t>2805_14PeptideMeNH2100_monB_S66x8</t>
  </si>
  <si>
    <t>09_O-_MR-MGM-BE4</t>
  </si>
  <si>
    <t>MGCDB84_Styrene45_16</t>
  </si>
  <si>
    <t>26_Isomer16_Styrene45</t>
  </si>
  <si>
    <t>11_Isomer1_Styrene45</t>
  </si>
  <si>
    <t>09c_acetamide_monC_3B-69</t>
  </si>
  <si>
    <t>MGCDB84_BDE99nonMR_95</t>
  </si>
  <si>
    <t>246_so3_W4-11</t>
  </si>
  <si>
    <t>245_so2_W4-11</t>
  </si>
  <si>
    <t>18_O_AE18</t>
  </si>
  <si>
    <t>09c_acetamide_trim_3B-69</t>
  </si>
  <si>
    <t>MGCDB84_HAT707nonMR_194</t>
  </si>
  <si>
    <t>197_hof_W4-11</t>
  </si>
  <si>
    <t>215_no_W4-11</t>
  </si>
  <si>
    <t>190_hf_W4-11</t>
  </si>
  <si>
    <t>10_CoH_SR-TM-BE17</t>
  </si>
  <si>
    <t>MGCDB84_HAT707nonMR_472</t>
  </si>
  <si>
    <t>26_S_AE18</t>
  </si>
  <si>
    <t>187_hco_W4-11</t>
  </si>
  <si>
    <t>247_so_W4-11</t>
  </si>
  <si>
    <t>150_ch_W4-11</t>
  </si>
  <si>
    <t>101_acetaldehyde_W4-11</t>
  </si>
  <si>
    <t>MGCDB84_HAT707MR_349</t>
  </si>
  <si>
    <t/>
  </si>
  <si>
    <t>235_s4-c2v_W4-11</t>
  </si>
  <si>
    <t>234_s3_W4-11</t>
  </si>
  <si>
    <t>104_alcl_W4-11</t>
  </si>
  <si>
    <t>MGCDB84_ISOMERIZATION20_18</t>
  </si>
  <si>
    <t>223_oxirane_W4-11</t>
  </si>
  <si>
    <t>MGCDB84_3B-69-DIM_109</t>
  </si>
  <si>
    <t>14a_cyanoacetamide_dimBC_3B-69</t>
  </si>
  <si>
    <t>14a_cyanoacetamide_monB_3B-69</t>
  </si>
  <si>
    <t>14a_cyanoacetamide_monC_3B-69</t>
  </si>
  <si>
    <t>11_BCl3_NBPRC</t>
  </si>
  <si>
    <t>GMTKN55_ALKBDE10_1</t>
  </si>
  <si>
    <t>ALKBDE10_bef</t>
  </si>
  <si>
    <t>14_Be_AE18</t>
  </si>
  <si>
    <t>19_F_AE18</t>
  </si>
  <si>
    <t>11_Co_atm_SR-TM-BE17</t>
  </si>
  <si>
    <t>GMTKN55_FH51_12</t>
  </si>
  <si>
    <t>FH51_hexyne</t>
  </si>
  <si>
    <t>FH51_H2</t>
  </si>
  <si>
    <t>FH51_1-hexene</t>
  </si>
  <si>
    <t>GMTKN55_G21EA_10</t>
  </si>
  <si>
    <t>G21EA_EA_10n</t>
  </si>
  <si>
    <t>G21EA_EA_10</t>
  </si>
  <si>
    <t>11_H2O_H2O20Bind4</t>
  </si>
  <si>
    <t>GMTKN55_PA26_20</t>
  </si>
  <si>
    <t>PA26_si2h6</t>
  </si>
  <si>
    <t>PA26_si2h6p</t>
  </si>
  <si>
    <t>11_H2O_TA13</t>
  </si>
  <si>
    <t>GMTKN55_RG18_6</t>
  </si>
  <si>
    <t>RG18_kr3</t>
  </si>
  <si>
    <t>RG18_kr</t>
  </si>
  <si>
    <t>GMTKN55_W4-11_7</t>
  </si>
  <si>
    <t>W4-11_ch2-trip</t>
  </si>
  <si>
    <t>11_SB-10_pTC13</t>
  </si>
  <si>
    <t>GMTKN55_WCPT18_2</t>
  </si>
  <si>
    <t>WCPT18_reac2</t>
  </si>
  <si>
    <t>WCPT18_ts2</t>
  </si>
  <si>
    <t>110_allene_W4-11</t>
  </si>
  <si>
    <t>MGCDB84_NBPRC_11</t>
  </si>
  <si>
    <t>12_BCl3PMe3_NBPRC</t>
  </si>
  <si>
    <t>31_PMe3_NBPRC</t>
  </si>
  <si>
    <t>MGCDB84_BH76RC_10</t>
  </si>
  <si>
    <t>32_co_BH76</t>
  </si>
  <si>
    <t>50_hco_BH76</t>
  </si>
  <si>
    <t>MGCDB84_NBC10_166</t>
  </si>
  <si>
    <t>266_PyPy_T3-4p1_dim_NBC10</t>
  </si>
  <si>
    <t>266_PyPy_T3-4p1_monA_NBC10</t>
  </si>
  <si>
    <t>12_boat-b_H2O16Rel5</t>
  </si>
  <si>
    <t>MGCDB84_S22_15</t>
  </si>
  <si>
    <t>92_Pyrazinedimer_dim_S22</t>
  </si>
  <si>
    <t>92_Pyrazinedimer_monB_S22</t>
  </si>
  <si>
    <t>12_C6H6_Platonic24</t>
  </si>
  <si>
    <t>MGCDB84_S66_26</t>
  </si>
  <si>
    <t>4138_26UracilUracilpipi_dim_S66</t>
  </si>
  <si>
    <t>4138_26UracilUracilpipi_monA_S66</t>
  </si>
  <si>
    <t>12_He_AE18</t>
  </si>
  <si>
    <t>MGCDB84_Shields38_12</t>
  </si>
  <si>
    <t>4190_water5FRB_Shields38</t>
  </si>
  <si>
    <t>4217_waterC2v_Shields38</t>
  </si>
  <si>
    <t>12_SB-10H_pTC13</t>
  </si>
  <si>
    <t>MGCDB84_SW49Bind345_31</t>
  </si>
  <si>
    <t>5_10_0-1_SW49</t>
  </si>
  <si>
    <t>3_6_0-1_SW49</t>
  </si>
  <si>
    <t>h2o_SW49</t>
  </si>
  <si>
    <t>126_c2h2_W4-11</t>
  </si>
  <si>
    <t>MGCDB84_BDE99nonMR_75</t>
  </si>
  <si>
    <t>230_propene_W4-11</t>
  </si>
  <si>
    <t>138_ch2ch_W4-11</t>
  </si>
  <si>
    <t>144_ch3_W4-11</t>
  </si>
  <si>
    <t>128_c2h4_W4-11</t>
  </si>
  <si>
    <t>MGCDB84_3B-69-TRIM_27</t>
  </si>
  <si>
    <t>13_c2h6_BSR36</t>
  </si>
  <si>
    <t>MGCDB84_3B-69-TRIM_47</t>
  </si>
  <si>
    <t>16b_triazolidinedione_trim_3B-69</t>
  </si>
  <si>
    <t>16b_triazolidinedione_monA_3B-69</t>
  </si>
  <si>
    <t>13_C8H8_Platonic24</t>
  </si>
  <si>
    <t>MGCDB84_H2O16Rel5_2</t>
  </si>
  <si>
    <t>14_4444-a_H2O16Rel5</t>
  </si>
  <si>
    <t>13_Cl2+_IP13</t>
  </si>
  <si>
    <t>MGCDB84_BSR36_22</t>
  </si>
  <si>
    <t>46_r7_BSR36</t>
  </si>
  <si>
    <t>17_ch4_BSR36</t>
  </si>
  <si>
    <t>13_H2O20es_H2O20Bind4</t>
  </si>
  <si>
    <t>MGCDB84_HNBrBDE18_7</t>
  </si>
  <si>
    <t>23_F3CNHBr_HNBrBDE18</t>
  </si>
  <si>
    <t>24_F3CNHrad_HNBrBDE18</t>
  </si>
  <si>
    <t>47_Br_HNBrBDE18</t>
  </si>
  <si>
    <t>13_Li_AE18</t>
  </si>
  <si>
    <t>GMTKN55_ADIM6_5</t>
  </si>
  <si>
    <t>ADIM6_AM6</t>
  </si>
  <si>
    <t>ADIM6_AD6</t>
  </si>
  <si>
    <t>13_o2_DC9</t>
  </si>
  <si>
    <t>GMTKN55_BSR36_23</t>
  </si>
  <si>
    <t>BSR36_c2h6</t>
  </si>
  <si>
    <t>BSR36_r8</t>
  </si>
  <si>
    <t>BSR36_ch4</t>
  </si>
  <si>
    <t>GMTKN55_DARC_2</t>
  </si>
  <si>
    <t>DARC_ethine</t>
  </si>
  <si>
    <t>DARC_butadiene</t>
  </si>
  <si>
    <t>DARC_P2</t>
  </si>
  <si>
    <t>136_cf_W4-11</t>
  </si>
  <si>
    <t>GMTKN55_ISOL24_17</t>
  </si>
  <si>
    <t>ISOL24_i17e</t>
  </si>
  <si>
    <t>ISOL24_i17p</t>
  </si>
  <si>
    <t>GMTKN55_PCONF21_11</t>
  </si>
  <si>
    <t>PCONF21_GLY_ab</t>
  </si>
  <si>
    <t>PCONF21_GLY_aR</t>
  </si>
  <si>
    <t>GMTKN55_WATER27_19</t>
  </si>
  <si>
    <t>WATER27_H3OpH2O62d</t>
  </si>
  <si>
    <t>WATER27_H3Op</t>
  </si>
  <si>
    <t>WATER27_H2O</t>
  </si>
  <si>
    <t>MN_MR-TM-BE13_13</t>
  </si>
  <si>
    <t>30_VO-nr_MR-TM-BE13</t>
  </si>
  <si>
    <t>28_V_MR-TM-BE13</t>
  </si>
  <si>
    <t>MN_IP23_20</t>
  </si>
  <si>
    <t>39_Ru_IP23</t>
  </si>
  <si>
    <t>40_Ru+_IP23</t>
  </si>
  <si>
    <t>14_C10H10_Platonic24</t>
  </si>
  <si>
    <t>MGCDB84_H2O20Bind4_2</t>
  </si>
  <si>
    <t>14_Cl2_IP13</t>
  </si>
  <si>
    <t>MGCDB84_H2O20Bind10_10</t>
  </si>
  <si>
    <t>20_isomer10_H2O20Bind10</t>
  </si>
  <si>
    <t>20_isomer10_mon1_H2O20Bind10</t>
  </si>
  <si>
    <t>14_CrCl2_SR-TM-BE17</t>
  </si>
  <si>
    <t>GMTKN55_WATER27_14</t>
  </si>
  <si>
    <t>WATER27_H2O20es</t>
  </si>
  <si>
    <t>143_ch2-trip_W4-11</t>
  </si>
  <si>
    <t>MN_SR-TM-BE17_1</t>
  </si>
  <si>
    <t>27_Cr_IP23</t>
  </si>
  <si>
    <t>27_Cl_AE18</t>
  </si>
  <si>
    <t>MN_SR-TM-BE17_9</t>
  </si>
  <si>
    <t>18_Cu2_SR-TM-BE17</t>
  </si>
  <si>
    <t>17_Cu_SR-TM-BE17</t>
  </si>
  <si>
    <t>MN_4dAEE5_4</t>
  </si>
  <si>
    <t>MGCDB84_EA13_6</t>
  </si>
  <si>
    <t>22_OH_EA13</t>
  </si>
  <si>
    <t>21_OH-_EA13</t>
  </si>
  <si>
    <t>MGCDB84_HAT707nonMR_64</t>
  </si>
  <si>
    <t>161_cn_W4-11</t>
  </si>
  <si>
    <t>15_B_AE18</t>
  </si>
  <si>
    <t>MGCDB84_HAT707nonMR_227</t>
  </si>
  <si>
    <t>220_ocs_W4-11</t>
  </si>
  <si>
    <t>MGCDB84_HAT707MR_265</t>
  </si>
  <si>
    <t>218_oclo_W4-11</t>
  </si>
  <si>
    <t>216_o2_W4-11</t>
  </si>
  <si>
    <t>158_clo_W4-11</t>
  </si>
  <si>
    <t>15_C12H12_Platonic24</t>
  </si>
  <si>
    <t>MGCDB84_HAT707nonMR_302</t>
  </si>
  <si>
    <t>164_cs2_W4-11</t>
  </si>
  <si>
    <t>163_co_W4-11</t>
  </si>
  <si>
    <t>232_s2_W4-11</t>
  </si>
  <si>
    <t>MGCDB84_HAT707nonMR_466</t>
  </si>
  <si>
    <t>165_cs_W4-11</t>
  </si>
  <si>
    <t>203_methanol_W4-11</t>
  </si>
  <si>
    <t>MGCDB84_HAT707MR_484</t>
  </si>
  <si>
    <t>251_t-hooo_W4-11</t>
  </si>
  <si>
    <t>199_hoo_W4-11</t>
  </si>
  <si>
    <t>157_clf_W4-11</t>
  </si>
  <si>
    <t>MGCDB84_HAT707MR_513</t>
  </si>
  <si>
    <t>MGCDB84_TAE140nonMR_11</t>
  </si>
  <si>
    <t>W4-11_ch4</t>
  </si>
  <si>
    <t>159_cloo_W4-11</t>
  </si>
  <si>
    <t>MGCDB84_TAE140nonMR_36</t>
  </si>
  <si>
    <t>MGCDB84_TAE140nonMR_120</t>
  </si>
  <si>
    <t>169_f2_W4-11</t>
  </si>
  <si>
    <t>16_C20H20_Platonic24</t>
  </si>
  <si>
    <t>GMTKN55_G21EA_13</t>
  </si>
  <si>
    <t>G21EA_EA_13n</t>
  </si>
  <si>
    <t>G21EA_EA_13</t>
  </si>
  <si>
    <t>16_p4_DC9</t>
  </si>
  <si>
    <t>GMTKN55_G2RC_14</t>
  </si>
  <si>
    <t>G2RC_47</t>
  </si>
  <si>
    <t>G2RC_1</t>
  </si>
  <si>
    <t>G2RC_18</t>
  </si>
  <si>
    <t>G2RC_13</t>
  </si>
  <si>
    <t>GMTKN55_ISOL24_1</t>
  </si>
  <si>
    <t>ISOL24_i1e</t>
  </si>
  <si>
    <t>ISOL24_i1p</t>
  </si>
  <si>
    <t>GMTKN55_W4-11_11</t>
  </si>
  <si>
    <t>GMTKN55_W4-11_34</t>
  </si>
  <si>
    <t>W4-11_bhf2</t>
  </si>
  <si>
    <t>MN_SR-MGN-BE107_43</t>
  </si>
  <si>
    <t>168_f2co_W4-11</t>
  </si>
  <si>
    <t>MN_ABDE13_6</t>
  </si>
  <si>
    <t>hexene_ABDE13</t>
  </si>
  <si>
    <t>CH2CHCHCH2CH3_ABDE13</t>
  </si>
  <si>
    <t>CH3_ABDE13</t>
  </si>
  <si>
    <t>MN_MR-MGN-BE17_7</t>
  </si>
  <si>
    <t>MN_HTBH38_3</t>
  </si>
  <si>
    <t>MN_75_OH_upper_BH76</t>
  </si>
  <si>
    <t>MN_42_H2_BH76</t>
  </si>
  <si>
    <t>MN_79_RKT02_BH76</t>
  </si>
  <si>
    <t>MGCDB84_WATER27_23</t>
  </si>
  <si>
    <t>28_H3OpH2O6OHm_WATER27</t>
  </si>
  <si>
    <t>21_H2O8s4_WATER27</t>
  </si>
  <si>
    <t>MGCDB84_NHTBH38_9</t>
  </si>
  <si>
    <t>34_f2_BH76</t>
  </si>
  <si>
    <t>52_hf2ts_BH76</t>
  </si>
  <si>
    <t>MGCDB84_IP13_2</t>
  </si>
  <si>
    <t>17_Isomer7_FmH2O10</t>
  </si>
  <si>
    <t>MGCDB84_TA13_6</t>
  </si>
  <si>
    <t>24_H2O-F_TA13</t>
  </si>
  <si>
    <t>17_Isomer7_mon1_FmH2O10</t>
  </si>
  <si>
    <t>MGCDB84_HAT707nonMR_219</t>
  </si>
  <si>
    <t>17_Isomer7_mon10_FmH2O10</t>
  </si>
  <si>
    <t>MGCDB84_HAT707nonMR_409</t>
  </si>
  <si>
    <t>23_Al_AE18</t>
  </si>
  <si>
    <t>17_Isomer7_mon11_FmH2O10</t>
  </si>
  <si>
    <t>MGCDB84_HAT707nonMR_423</t>
  </si>
  <si>
    <t>17_Isomer7_mon2_FmH2O10</t>
  </si>
  <si>
    <t>MGCDB84_TAE140nonMR_41</t>
  </si>
  <si>
    <t>17_Isomer7_mon3_FmH2O10</t>
  </si>
  <si>
    <t>MGCDB84_TAE140nonMR_77</t>
  </si>
  <si>
    <t>224_oxirene_W4-11</t>
  </si>
  <si>
    <t>17_Isomer7_mon4_FmH2O10</t>
  </si>
  <si>
    <t>MGCDB84_TAE140nonMR_78</t>
  </si>
  <si>
    <t>17_Isomer7_mon5_FmH2O10</t>
  </si>
  <si>
    <t>MGCDB84_TAE140nonMR_82</t>
  </si>
  <si>
    <t>192_hnco_W4-11</t>
  </si>
  <si>
    <t>17_Isomer7_mon6_FmH2O10</t>
  </si>
  <si>
    <t>MGCDB84_TAE140nonMR_100</t>
  </si>
  <si>
    <t>194_hno_W4-11</t>
  </si>
  <si>
    <t>17_Isomer7_mon7_FmH2O10</t>
  </si>
  <si>
    <t>GMTKN55_BH76_45</t>
  </si>
  <si>
    <t>BH76_CH4</t>
  </si>
  <si>
    <t>BH76_RKT04</t>
  </si>
  <si>
    <t>17_Isomer7_mon8_FmH2O10</t>
  </si>
  <si>
    <t>GMTKN55_BH76_53</t>
  </si>
  <si>
    <t>BH76_C2H6</t>
  </si>
  <si>
    <t>BH76_RKT09</t>
  </si>
  <si>
    <t>17_Isomer7_mon9_FmH2O10</t>
  </si>
  <si>
    <t>GMTKN55_BH76_57</t>
  </si>
  <si>
    <t>BH76_RKT11</t>
  </si>
  <si>
    <t>GMTKN55_SIE4x4_9</t>
  </si>
  <si>
    <t>SIE4x4_nh3</t>
  </si>
  <si>
    <t>SIE4x4_nh3+</t>
  </si>
  <si>
    <t>SIE4x4_nh32+_1_0</t>
  </si>
  <si>
    <t>17_p4o10_DC9</t>
  </si>
  <si>
    <t>MN_SR-MGN-BE107_11</t>
  </si>
  <si>
    <t>170_f2o_W4-11</t>
  </si>
  <si>
    <t>MN_MR-MGM-BE4_1</t>
  </si>
  <si>
    <t>MN_NHTBH38_10</t>
  </si>
  <si>
    <t>MN_55_hf_lower_BH76</t>
  </si>
  <si>
    <t>MN_52_hf2ts_BH76</t>
  </si>
  <si>
    <t>173_fo2_W4-11</t>
  </si>
  <si>
    <t>MN_NHTBH38_12</t>
  </si>
  <si>
    <t>MN_20_ch3f_BH76</t>
  </si>
  <si>
    <t>MN_21_ch3fclts_BH76</t>
  </si>
  <si>
    <t>174_foof_W4-11</t>
  </si>
  <si>
    <t>MN_pTC13_13</t>
  </si>
  <si>
    <t>MN_HC7_6</t>
  </si>
  <si>
    <t>MGCDB84_FmH2O10_7</t>
  </si>
  <si>
    <t>MGCDB84_HAT707MR_120</t>
  </si>
  <si>
    <t>MGCDB84_HAT707nonMR_308</t>
  </si>
  <si>
    <t>244_sio_W4-11</t>
  </si>
  <si>
    <t>24_Si_AE18</t>
  </si>
  <si>
    <t>MGCDB84_HAT707nonMR_560</t>
  </si>
  <si>
    <t>19_C24CoronaD6h_C20C24</t>
  </si>
  <si>
    <t>MGCDB84_TAE140nonMR_42</t>
  </si>
  <si>
    <t>239_sif4_W4-11</t>
  </si>
  <si>
    <t>238_si_W4-11</t>
  </si>
  <si>
    <t>MGCDB84_BSR36_15</t>
  </si>
  <si>
    <t>24_h15_BSR36</t>
  </si>
  <si>
    <t>GMTKN55_BH76_65</t>
  </si>
  <si>
    <t>BH76_hcl</t>
  </si>
  <si>
    <t>BH76_RKT17</t>
  </si>
  <si>
    <t>GMTKN55_DC13_4</t>
  </si>
  <si>
    <t>DC13_tmethen</t>
  </si>
  <si>
    <t>DC13_omcb</t>
  </si>
  <si>
    <t>GMTKN55_G2RC_21</t>
  </si>
  <si>
    <t>G2RC_68</t>
  </si>
  <si>
    <t>G2RC_34</t>
  </si>
  <si>
    <t>19_H2_Platonic24</t>
  </si>
  <si>
    <t>GMTKN55_SIE4x4_3</t>
  </si>
  <si>
    <t>SIE4x4_h2+_1_5</t>
  </si>
  <si>
    <t>MGCDB84_AlkAtom19_17</t>
  </si>
  <si>
    <t>27_3methylpentane_Alk44</t>
  </si>
  <si>
    <t>MGCDB84_PlatonicTAE6_3</t>
  </si>
  <si>
    <t>MGCDB84_PlatonicTAE6_5</t>
  </si>
  <si>
    <t>MGCDB84_PlatonicTAE6_6</t>
  </si>
  <si>
    <t>MGCDB84_C20C24_8</t>
  </si>
  <si>
    <t>20_C24RingC12h_C20C24</t>
  </si>
  <si>
    <t>MN_MR-MGM-BE4_3</t>
  </si>
  <si>
    <t>20_CH4_Platonic24</t>
  </si>
  <si>
    <t>MN_IP23_14</t>
  </si>
  <si>
    <t>28_Cr+_IP23</t>
  </si>
  <si>
    <t>MN_AE17_6</t>
  </si>
  <si>
    <t>MGCDB84_G21IP_28</t>
  </si>
  <si>
    <t>56_IP_72_G21IP</t>
  </si>
  <si>
    <t>21_26_G21IP</t>
  </si>
  <si>
    <t>MGCDB84_BDE99MR_4</t>
  </si>
  <si>
    <t>20_Ni-nr_MR-TM-BE13</t>
  </si>
  <si>
    <t>MGCDB84_BDE99MR_6</t>
  </si>
  <si>
    <t>221_of_W4-11</t>
  </si>
  <si>
    <t>MGCDB84_BDE99MR_57</t>
  </si>
  <si>
    <t>217_o3_W4-11</t>
  </si>
  <si>
    <t>MGCDB84_HAT707nonMR_101</t>
  </si>
  <si>
    <t>233_s2o_W4-11</t>
  </si>
  <si>
    <t>222_oh_W4-11</t>
  </si>
  <si>
    <t>21_C2H6_Platonic24</t>
  </si>
  <si>
    <t>MGCDB84_HAT707MR_350</t>
  </si>
  <si>
    <t>MGCDB84_HAT707nonMR_648</t>
  </si>
  <si>
    <t>21_Na_AE18</t>
  </si>
  <si>
    <t>MGCDB84_TAE140nonMR_4</t>
  </si>
  <si>
    <t>242_sih4_W4-11</t>
  </si>
  <si>
    <t>GMTKN55_DC13_2</t>
  </si>
  <si>
    <t>DC13_c20cage</t>
  </si>
  <si>
    <t>DC13_c20bowl</t>
  </si>
  <si>
    <t>GMTKN55_DIPCS10_9</t>
  </si>
  <si>
    <t>22_Mg_AE18</t>
  </si>
  <si>
    <t>DIPCS10_mg_2+</t>
  </si>
  <si>
    <t>GMTKN55_G2RC_11</t>
  </si>
  <si>
    <t>G2RC_67</t>
  </si>
  <si>
    <t>G2RC_61</t>
  </si>
  <si>
    <t>G2RC_66</t>
  </si>
  <si>
    <t>G2RC_62</t>
  </si>
  <si>
    <t>GMTKN55_W4-11_139</t>
  </si>
  <si>
    <t>W4-11_bn</t>
  </si>
  <si>
    <t>MN_MR-TM-BE13_12</t>
  </si>
  <si>
    <t>22_NiCl-nr_MR-TM-BE13</t>
  </si>
  <si>
    <t>22_c2_MR-MGN-BE17</t>
  </si>
  <si>
    <t>MGCDB84_TAE140nonMR_103</t>
  </si>
  <si>
    <t>250_t-hono_W4-11</t>
  </si>
  <si>
    <t>22_C4H10_Platonic24</t>
  </si>
  <si>
    <t>MGCDB84_TAE140MR_132</t>
  </si>
  <si>
    <t>MGCDB84_PlatonicTAE6_2</t>
  </si>
  <si>
    <t>GMTKN55_W4-11_114</t>
  </si>
  <si>
    <t>W4-11_n2o</t>
  </si>
  <si>
    <t>GMTKN55_W4-11_115</t>
  </si>
  <si>
    <t>W4-11_c-hooo</t>
  </si>
  <si>
    <t>GMTKN55_W4-11_137</t>
  </si>
  <si>
    <t>W4-11_foof</t>
  </si>
  <si>
    <t>MN_MR-MGN-BE17_15</t>
  </si>
  <si>
    <t>MN_MR-TMD-BE3_1</t>
  </si>
  <si>
    <t>MN_MR-TMD-BE3_2</t>
  </si>
  <si>
    <t>MN_MR-TMD-BE3_3</t>
  </si>
  <si>
    <t>MGCDB84_PlatonicIG6_4</t>
  </si>
  <si>
    <t>GMTKN55_MB16-43_5</t>
  </si>
  <si>
    <t>MB16-43_05</t>
  </si>
  <si>
    <t>MB16-43_H2</t>
  </si>
  <si>
    <t>MB16-43_BH3</t>
  </si>
  <si>
    <t>MB16-43_N2</t>
  </si>
  <si>
    <t>MB16-43_SiH4</t>
  </si>
  <si>
    <t>MB16-43_P2</t>
  </si>
  <si>
    <t>MB16-43_Cl2</t>
  </si>
  <si>
    <t>GMTKN55_MB16-43_13</t>
  </si>
  <si>
    <t>MB16-43_13</t>
  </si>
  <si>
    <t>MB16-43_CH4</t>
  </si>
  <si>
    <t>MB16-43_O2</t>
  </si>
  <si>
    <t>MB16-43_MgH2</t>
  </si>
  <si>
    <t>MB16-43_S2</t>
  </si>
  <si>
    <t>GMTKN55_MB16-43_20</t>
  </si>
  <si>
    <t>MB16-43_20</t>
  </si>
  <si>
    <t>MB16-43_F2</t>
  </si>
  <si>
    <t>GMTKN55_MB16-43_28</t>
  </si>
  <si>
    <t>MB16-43_28</t>
  </si>
  <si>
    <t>MB16-43_AlH3</t>
  </si>
  <si>
    <t>GMTKN55_MB16-43_38</t>
  </si>
  <si>
    <t>MB16-43_38</t>
  </si>
  <si>
    <t>GMTKN55_W4-11_131</t>
  </si>
  <si>
    <t>W4-11_c2</t>
  </si>
  <si>
    <t>MN_SR-TM-BE17_7</t>
  </si>
  <si>
    <t>MN_SR-MGN-BE107_12</t>
  </si>
  <si>
    <t>MGCDB84_PlatonicHD6_5</t>
  </si>
  <si>
    <t>MGCDB84_PlatonicHD6_6</t>
  </si>
  <si>
    <t>GMTKN55_BSR36_36</t>
  </si>
  <si>
    <t>BSR36_c5</t>
  </si>
  <si>
    <t>GMTKN55_MB16-43_9</t>
  </si>
  <si>
    <t>MB16-43_09</t>
  </si>
  <si>
    <t>MB16-43_LiH</t>
  </si>
  <si>
    <t>GMTKN55_MB16-43_25</t>
  </si>
  <si>
    <t>MB16-43_25</t>
  </si>
  <si>
    <t>GMTKN55_SIE4x4_6</t>
  </si>
  <si>
    <t>SIE4x4_he+</t>
  </si>
  <si>
    <t>SIE4x4_he2+_1_25</t>
  </si>
  <si>
    <t>GMTKN55_SIE4x4_15</t>
  </si>
  <si>
    <t>SIE4x4_h2o</t>
  </si>
  <si>
    <t>SIE4x4_h2o+</t>
  </si>
  <si>
    <t>SIE4x4_h2o2+_1_5</t>
  </si>
  <si>
    <t>GMTKN55_ISOL24_4</t>
  </si>
  <si>
    <t>ISOL24_i4e</t>
  </si>
  <si>
    <t>ISOL24_i4p</t>
  </si>
  <si>
    <t>GMTKN55_MB16-43_7</t>
  </si>
  <si>
    <t>MB16-43_07</t>
  </si>
  <si>
    <t>GMTKN55_MB16-43_12</t>
  </si>
  <si>
    <t>MB16-43_12</t>
  </si>
  <si>
    <t>25_P_AE18</t>
  </si>
  <si>
    <t>GMTKN55_MB16-43_17</t>
  </si>
  <si>
    <t>MB16-43_17</t>
  </si>
  <si>
    <t>GMTKN55_MB16-43_18</t>
  </si>
  <si>
    <t>MB16-43_18</t>
  </si>
  <si>
    <t>GMTKN55_MB16-43_19</t>
  </si>
  <si>
    <t>MB16-43_19</t>
  </si>
  <si>
    <t>GMTKN55_MB16-43_41</t>
  </si>
  <si>
    <t>MB16-43_41</t>
  </si>
  <si>
    <t>MB16-43_NaH</t>
  </si>
  <si>
    <t>GMTKN55_MB16-43_43</t>
  </si>
  <si>
    <t>MB16-43_43</t>
  </si>
  <si>
    <t>MGCDB84_PlatonicIG6_6</t>
  </si>
  <si>
    <t>GMTKN55_MB16-43_4</t>
  </si>
  <si>
    <t>MB16-43_04</t>
  </si>
  <si>
    <t>GMTKN55_MB16-43_15</t>
  </si>
  <si>
    <t>MB16-43_15</t>
  </si>
  <si>
    <t>GMTKN55_MB16-43_16</t>
  </si>
  <si>
    <t>MB16-43_16</t>
  </si>
  <si>
    <t>GMTKN55_MB16-43_40</t>
  </si>
  <si>
    <t>MB16-43_40</t>
  </si>
  <si>
    <t>MN_DC9_6</t>
  </si>
  <si>
    <t>GMTKN55_MB16-43_1</t>
  </si>
  <si>
    <t>MB16-43_01</t>
  </si>
  <si>
    <t>GMTKN55_MB16-43_2</t>
  </si>
  <si>
    <t>MB16-43_02</t>
  </si>
  <si>
    <t>GMTKN55_MB16-43_3</t>
  </si>
  <si>
    <t>MB16-43_03</t>
  </si>
  <si>
    <t>GMTKN55_MB16-43_24</t>
  </si>
  <si>
    <t>MB16-43_24</t>
  </si>
  <si>
    <t>GMTKN55_MB16-43_34</t>
  </si>
  <si>
    <t>MB16-43_34</t>
  </si>
  <si>
    <t>GMTKN55_MB16-43_37</t>
  </si>
  <si>
    <t>MB16-43_37</t>
  </si>
  <si>
    <t>MGCDB84_AE18_1</t>
  </si>
  <si>
    <t xml:space="preserve">The Calc-Ref error is weighted by the number of electrons </t>
  </si>
  <si>
    <t>MGCDB84_AE18_2</t>
  </si>
  <si>
    <t>MGCDB84_AE18_3</t>
  </si>
  <si>
    <t>MGCDB84_AE18_4</t>
  </si>
  <si>
    <t>MGCDB84_AE18_5</t>
  </si>
  <si>
    <t>MGCDB84_AE18_6</t>
  </si>
  <si>
    <t>MGCDB84_AE18_7</t>
  </si>
  <si>
    <t>MGCDB84_AE18_8</t>
  </si>
  <si>
    <t>MGCDB84_AE18_9</t>
  </si>
  <si>
    <t>MGCDB84_AE18_10</t>
  </si>
  <si>
    <t>MGCDB84_AE18_11</t>
  </si>
  <si>
    <t>MGCDB84_AE18_12</t>
  </si>
  <si>
    <t>MGCDB84_AE18_13</t>
  </si>
  <si>
    <t>MGCDB84_AE18_14</t>
  </si>
  <si>
    <t>MGCDB84_AE18_15</t>
  </si>
  <si>
    <t>MGCDB84_AE18_16</t>
  </si>
  <si>
    <t>MGCDB84_AE18_17</t>
  </si>
  <si>
    <t>MGCDB84_AE18_18</t>
  </si>
  <si>
    <t>Units here are kcal/mol</t>
  </si>
  <si>
    <t>CALCULATED ENERGIES</t>
  </si>
  <si>
    <t>Paste J16:J216 below ↓</t>
  </si>
  <si>
    <t>Data-point</t>
  </si>
  <si>
    <t>Data-point ASCDB</t>
  </si>
  <si>
    <t>Data-point main DB</t>
  </si>
  <si>
    <t>Coefficient</t>
  </si>
  <si>
    <t>Intercept</t>
  </si>
  <si>
    <t>MUE value</t>
  </si>
  <si>
    <t>eMUE</t>
  </si>
  <si>
    <t>MGCDB84</t>
  </si>
  <si>
    <t>GMTKN55</t>
  </si>
  <si>
    <t>Minnesota 2015B</t>
  </si>
  <si>
    <t>Datapoint</t>
  </si>
  <si>
    <t>Paste the calculated results in the yellow column.          The Excel file will do the rest.</t>
  </si>
  <si>
    <t>Subset</t>
  </si>
  <si>
    <t>NCED</t>
  </si>
  <si>
    <t>NCEC</t>
  </si>
  <si>
    <t>NCD</t>
  </si>
  <si>
    <t>IE</t>
  </si>
  <si>
    <t>ID</t>
  </si>
  <si>
    <t>BH</t>
  </si>
  <si>
    <t>TCE</t>
  </si>
  <si>
    <t>TCD</t>
  </si>
  <si>
    <t>eRMSE</t>
  </si>
  <si>
    <t>Name of groups in MGCDB84</t>
  </si>
  <si>
    <t>Copy and paste the MUEs from the previous sheet (J17:J216) and paste them in column C. INDEX-MATCH will deliver the results in cells B5-B7.</t>
  </si>
  <si>
    <t>Non-Covalent Easy (NCE)</t>
  </si>
  <si>
    <t>Non-Covalent Easy Cluster (NCEC)</t>
  </si>
  <si>
    <t>Non-Covalent Difficult</t>
  </si>
  <si>
    <t>Isomerization Easy (IE)</t>
  </si>
  <si>
    <t>ThermoChemistry Easy (TCE)</t>
  </si>
  <si>
    <t>ThermoChemistry Difficult (TCD)</t>
  </si>
  <si>
    <t>Barrier Heights</t>
  </si>
  <si>
    <t>Isomerization Difficult (ID)</t>
  </si>
  <si>
    <t>Copy and paste the MUEs from the previous sheet (J17:J216) and paste them in column C. INDEX-MATCH will deliver the results in cells B5-B8 AND G5-G8.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</si>
</sst>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Symbol"/>
      <charset val="2"/>
    </font>
    <font>
      <sz val="13"/>
      <color theme="1"/>
      <name val="Calibri"/>
      <family val="2"/>
      <scheme val="minor"/>
    </font>
    <font>
      <b/>
      <sz val="12"/>
      <color theme="1"/>
      <name val="Symbol"/>
      <charset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</fills>
  <borders count="5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4" borderId="11" xfId="0" applyFont="1" applyFill="1" applyBorder="1"/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2" fontId="3" fillId="4" borderId="12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0" fontId="3" fillId="4" borderId="3" xfId="0" applyFont="1" applyFill="1" applyBorder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/>
    </xf>
    <xf numFmtId="0" fontId="0" fillId="4" borderId="1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22" xfId="0" applyFont="1" applyFill="1" applyBorder="1" applyAlignment="1">
      <alignment vertical="center"/>
    </xf>
    <xf numFmtId="0" fontId="1" fillId="5" borderId="2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5" fontId="1" fillId="0" borderId="22" xfId="0" applyNumberFormat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5" borderId="0" xfId="0" applyFill="1"/>
    <xf numFmtId="165" fontId="0" fillId="0" borderId="0" xfId="0" applyNumberFormat="1" applyFill="1"/>
    <xf numFmtId="0" fontId="0" fillId="0" borderId="18" xfId="0" applyBorder="1" applyAlignment="1">
      <alignment horizontal="left" vertical="center" wrapText="1"/>
    </xf>
    <xf numFmtId="0" fontId="0" fillId="0" borderId="18" xfId="0" applyBorder="1"/>
    <xf numFmtId="164" fontId="0" fillId="0" borderId="0" xfId="0" applyNumberFormat="1" applyFill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1" xfId="0" applyBorder="1"/>
    <xf numFmtId="0" fontId="0" fillId="0" borderId="10" xfId="0" applyBorder="1"/>
    <xf numFmtId="0" fontId="0" fillId="0" borderId="18" xfId="0" applyBorder="1" applyAlignment="1">
      <alignment vertical="center"/>
    </xf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8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/>
    </xf>
    <xf numFmtId="0" fontId="0" fillId="9" borderId="0" xfId="0" applyFill="1"/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/>
    <xf numFmtId="0" fontId="1" fillId="0" borderId="22" xfId="0" applyFont="1" applyBorder="1"/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22" xfId="0" applyBorder="1"/>
    <xf numFmtId="0" fontId="0" fillId="0" borderId="3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/>
    <xf numFmtId="0" fontId="0" fillId="0" borderId="38" xfId="0" applyBorder="1"/>
    <xf numFmtId="0" fontId="0" fillId="0" borderId="40" xfId="0" applyBorder="1" applyAlignment="1">
      <alignment horizontal="center" vertical="center"/>
    </xf>
    <xf numFmtId="0" fontId="0" fillId="0" borderId="41" xfId="0" applyBorder="1"/>
    <xf numFmtId="2" fontId="0" fillId="0" borderId="36" xfId="0" applyNumberForma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4" borderId="34" xfId="0" applyFont="1" applyFill="1" applyBorder="1"/>
    <xf numFmtId="0" fontId="3" fillId="4" borderId="37" xfId="0" applyFont="1" applyFill="1" applyBorder="1"/>
    <xf numFmtId="0" fontId="3" fillId="4" borderId="39" xfId="0" applyFont="1" applyFill="1" applyBorder="1"/>
    <xf numFmtId="0" fontId="3" fillId="4" borderId="42" xfId="0" applyFont="1" applyFill="1" applyBorder="1"/>
    <xf numFmtId="0" fontId="3" fillId="4" borderId="43" xfId="0" applyFont="1" applyFill="1" applyBorder="1"/>
    <xf numFmtId="0" fontId="3" fillId="4" borderId="44" xfId="0" applyFont="1" applyFill="1" applyBorder="1"/>
    <xf numFmtId="0" fontId="2" fillId="0" borderId="0" xfId="0" applyFont="1" applyFill="1" applyBorder="1" applyAlignment="1">
      <alignment horizontal="left"/>
    </xf>
    <xf numFmtId="0" fontId="11" fillId="0" borderId="3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6" borderId="34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10" borderId="34" xfId="0" applyFont="1" applyFill="1" applyBorder="1"/>
    <xf numFmtId="0" fontId="11" fillId="0" borderId="35" xfId="0" applyFont="1" applyBorder="1" applyAlignment="1">
      <alignment horizontal="center" vertical="center"/>
    </xf>
    <xf numFmtId="0" fontId="11" fillId="10" borderId="37" xfId="0" applyFont="1" applyFill="1" applyBorder="1"/>
    <xf numFmtId="0" fontId="11" fillId="10" borderId="39" xfId="0" applyFont="1" applyFill="1" applyBorder="1"/>
    <xf numFmtId="0" fontId="11" fillId="0" borderId="40" xfId="0" applyFont="1" applyBorder="1" applyAlignment="1">
      <alignment horizontal="center" vertical="center"/>
    </xf>
    <xf numFmtId="2" fontId="6" fillId="4" borderId="46" xfId="0" applyNumberFormat="1" applyFont="1" applyFill="1" applyBorder="1" applyAlignment="1">
      <alignment horizontal="center" vertical="center"/>
    </xf>
    <xf numFmtId="2" fontId="6" fillId="4" borderId="47" xfId="0" applyNumberFormat="1" applyFont="1" applyFill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1" fillId="0" borderId="34" xfId="0" applyFont="1" applyBorder="1"/>
    <xf numFmtId="0" fontId="1" fillId="0" borderId="37" xfId="0" applyFont="1" applyBorder="1"/>
    <xf numFmtId="0" fontId="1" fillId="7" borderId="37" xfId="0" applyFont="1" applyFill="1" applyBorder="1"/>
    <xf numFmtId="0" fontId="1" fillId="7" borderId="39" xfId="0" applyFont="1" applyFill="1" applyBorder="1"/>
    <xf numFmtId="0" fontId="0" fillId="0" borderId="40" xfId="0" applyBorder="1" applyAlignment="1">
      <alignment horizontal="center"/>
    </xf>
    <xf numFmtId="0" fontId="0" fillId="0" borderId="22" xfId="0" applyFont="1" applyBorder="1" applyAlignment="1">
      <alignment horizontal="center"/>
    </xf>
    <xf numFmtId="2" fontId="9" fillId="4" borderId="45" xfId="0" applyNumberFormat="1" applyFon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0" fontId="3" fillId="4" borderId="48" xfId="0" applyFont="1" applyFill="1" applyBorder="1"/>
    <xf numFmtId="2" fontId="9" fillId="4" borderId="4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9" fillId="4" borderId="36" xfId="0" applyNumberFormat="1" applyFont="1" applyFill="1" applyBorder="1" applyAlignment="1">
      <alignment horizontal="center" vertical="center"/>
    </xf>
    <xf numFmtId="2" fontId="9" fillId="4" borderId="38" xfId="0" applyNumberFormat="1" applyFont="1" applyFill="1" applyBorder="1" applyAlignment="1">
      <alignment horizontal="center" vertical="center"/>
    </xf>
    <xf numFmtId="2" fontId="6" fillId="4" borderId="38" xfId="0" applyNumberFormat="1" applyFont="1" applyFill="1" applyBorder="1" applyAlignment="1">
      <alignment horizontal="center" vertical="center"/>
    </xf>
    <xf numFmtId="2" fontId="6" fillId="4" borderId="41" xfId="0" applyNumberFormat="1" applyFon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7" borderId="34" xfId="0" applyFill="1" applyBorder="1"/>
    <xf numFmtId="0" fontId="0" fillId="7" borderId="37" xfId="0" applyFill="1" applyBorder="1"/>
    <xf numFmtId="0" fontId="0" fillId="7" borderId="39" xfId="0" applyFill="1" applyBorder="1"/>
    <xf numFmtId="0" fontId="0" fillId="7" borderId="55" xfId="0" applyFill="1" applyBorder="1"/>
    <xf numFmtId="0" fontId="0" fillId="7" borderId="56" xfId="0" applyFill="1" applyBorder="1"/>
    <xf numFmtId="0" fontId="0" fillId="7" borderId="57" xfId="0" applyFill="1" applyBorder="1"/>
    <xf numFmtId="0" fontId="0" fillId="7" borderId="54" xfId="0" applyFill="1" applyBorder="1"/>
    <xf numFmtId="0" fontId="0" fillId="0" borderId="22" xfId="0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4" borderId="2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5" fontId="1" fillId="9" borderId="1" xfId="0" applyNumberFormat="1" applyFont="1" applyFill="1" applyBorder="1" applyAlignment="1">
      <alignment horizontal="center" vertical="center"/>
    </xf>
    <xf numFmtId="165" fontId="1" fillId="9" borderId="2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01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23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A10" sqref="A10"/>
    </sheetView>
  </sheetViews>
  <sheetFormatPr baseColWidth="10" defaultRowHeight="16"/>
  <cols>
    <col min="1" max="1" width="54.1640625" customWidth="1"/>
    <col min="2" max="2" width="15.33203125" style="1" customWidth="1"/>
    <col min="3" max="3" width="13.33203125" style="1" customWidth="1"/>
    <col min="4" max="4" width="34.5" customWidth="1"/>
    <col min="5" max="5" width="14" style="2" customWidth="1"/>
    <col min="6" max="6" width="10.83203125" style="2"/>
    <col min="7" max="7" width="10.83203125" style="3"/>
    <col min="8" max="8" width="53.83203125" style="4" customWidth="1"/>
    <col min="9" max="9" width="13.33203125" style="5" customWidth="1"/>
    <col min="10" max="10" width="13.6640625" style="3" customWidth="1"/>
    <col min="11" max="11" width="15.33203125" style="3" bestFit="1" customWidth="1"/>
    <col min="12" max="13" width="10.83203125" style="1"/>
    <col min="14" max="14" width="15.33203125" style="1" customWidth="1"/>
    <col min="15" max="15" width="19.33203125" style="1" customWidth="1"/>
    <col min="16" max="16" width="57" style="1" customWidth="1"/>
    <col min="17" max="17" width="20.33203125" style="1" customWidth="1"/>
    <col min="18" max="25" width="10.83203125" style="1"/>
    <col min="26" max="26" width="11.6640625" style="1" customWidth="1"/>
    <col min="27" max="199" width="10.83203125" style="1"/>
    <col min="200" max="200" width="12.6640625" style="1" customWidth="1"/>
    <col min="201" max="209" width="14.1640625" style="1" customWidth="1"/>
    <col min="210" max="16384" width="10.83203125" style="1"/>
  </cols>
  <sheetData>
    <row r="1" spans="1:36" ht="22" thickBot="1">
      <c r="A1" s="173" t="s">
        <v>0</v>
      </c>
      <c r="B1" s="174"/>
    </row>
    <row r="2" spans="1:36" ht="16" customHeight="1">
      <c r="J2" s="6"/>
      <c r="K2" s="6"/>
      <c r="L2" s="6"/>
    </row>
    <row r="3" spans="1:36" ht="17" thickBot="1">
      <c r="A3" t="s">
        <v>1</v>
      </c>
      <c r="J3" s="6"/>
      <c r="K3" s="6"/>
      <c r="L3" s="6"/>
    </row>
    <row r="4" spans="1:36" ht="20" thickBot="1">
      <c r="A4" s="7" t="s">
        <v>2</v>
      </c>
      <c r="B4" s="8" t="s">
        <v>3</v>
      </c>
      <c r="C4" s="9" t="s">
        <v>4</v>
      </c>
      <c r="D4" s="8" t="s">
        <v>5</v>
      </c>
      <c r="E4" s="9" t="s">
        <v>6</v>
      </c>
      <c r="F4" s="10" t="s">
        <v>7</v>
      </c>
      <c r="H4" s="11" t="s">
        <v>8</v>
      </c>
      <c r="I4" s="12" t="s">
        <v>9</v>
      </c>
      <c r="J4" s="13" t="s">
        <v>3</v>
      </c>
      <c r="K4" s="14" t="s">
        <v>4</v>
      </c>
      <c r="L4" s="13" t="s">
        <v>5</v>
      </c>
      <c r="M4" s="14" t="s">
        <v>6</v>
      </c>
      <c r="N4" s="15" t="s">
        <v>7</v>
      </c>
      <c r="O4" s="82"/>
      <c r="P4" s="11" t="s">
        <v>8</v>
      </c>
      <c r="Q4" s="12" t="s">
        <v>9</v>
      </c>
      <c r="R4" s="13" t="s">
        <v>3</v>
      </c>
      <c r="S4" s="14" t="s">
        <v>4</v>
      </c>
      <c r="T4" s="13" t="s">
        <v>5</v>
      </c>
      <c r="U4" s="14" t="s">
        <v>6</v>
      </c>
      <c r="V4" s="15" t="s">
        <v>7</v>
      </c>
    </row>
    <row r="5" spans="1:36" ht="20" thickBot="1">
      <c r="A5" s="16" t="s">
        <v>10</v>
      </c>
      <c r="B5" s="17">
        <f t="array" ref="B5">ROUND((AVERAGE(IF(ISNUMBER(I17:I216),ABS(I17:I216),""))),2)</f>
        <v>1055.95</v>
      </c>
      <c r="C5" s="18">
        <f t="array" ref="C5">ROUND((AVERAGE(IF(ISNUMBER(I17:I216),I17:I216,""))),2)</f>
        <v>742.76</v>
      </c>
      <c r="D5" s="19">
        <f t="array" ref="D5">ROUND((SQRT(AVERAGE(IF(ISNUMBER(I17:I216),I17:I216^2,"")))),2)</f>
        <v>3459</v>
      </c>
      <c r="E5" s="20">
        <f t="array" ref="E5">ROUND((MAX(IF(ISNUMBER($I$17:$I$216),ABS($I$17:$I$216),""))),2)</f>
        <v>23748.080000000002</v>
      </c>
      <c r="F5" s="21">
        <f t="array" ref="F5">ROUND((MIN(IF(ISNUMBER($I$17:$I$216),ABS($I$17:$I$216),""))),2)</f>
        <v>0.02</v>
      </c>
      <c r="H5" s="22" t="s">
        <v>11</v>
      </c>
      <c r="I5" s="22" t="s">
        <v>12</v>
      </c>
      <c r="J5" s="23">
        <f t="array" ref="J5">ROUND((AVERAGE(IF(ISNUMBER(I17:I31),ABS(I17:I31),""))),2)</f>
        <v>17.63</v>
      </c>
      <c r="K5" s="24">
        <f t="array" ref="K5">ROUND((AVERAGE(IF(ISNUMBER(I17:I31),I17:I31,""))),2)</f>
        <v>-15.48</v>
      </c>
      <c r="L5" s="23">
        <f t="array" ref="L5">ROUND((SQRT(AVERAGE(IF(ISNUMBER(I17:I31),I17:I31^2,"")))),2)</f>
        <v>45.53</v>
      </c>
      <c r="M5" s="24">
        <f t="array" ref="M5">ROUND((MAX(IF(ISNUMBER(I17:I31),ABS(I17:I31),""))),2)</f>
        <v>171.8</v>
      </c>
      <c r="N5" s="25">
        <f t="array" ref="N5">ROUND((MIN(IF(ISNUMBER(J17:J31),ABS(J17:J31),""))),2)</f>
        <v>0.02</v>
      </c>
      <c r="O5" s="43"/>
      <c r="P5" s="22" t="s">
        <v>13</v>
      </c>
      <c r="Q5" s="26" t="s">
        <v>14</v>
      </c>
      <c r="R5" s="23">
        <f t="array" ref="R5">ROUND((AVERAGE(IF(ISNUMBER(I137:I151),ABS(I137:I151),""))),2)</f>
        <v>1701.33</v>
      </c>
      <c r="S5" s="24">
        <f t="array" ref="S5">ROUND((AVERAGE(IF(ISNUMBER(I137:I151),I137:I151,""))),2)</f>
        <v>1548.04</v>
      </c>
      <c r="T5" s="23">
        <f t="array" ref="T5">ROUND((SQRT(AVERAGE(IF(ISNUMBER(I137:I151),I137:I151^2,"")))),2)</f>
        <v>6134.44</v>
      </c>
      <c r="U5" s="24">
        <f t="array" ref="U5">ROUND((MAX(IF(ISNUMBER(I137:I151),ABS(I137:I151),""))),2)</f>
        <v>23748.080000000002</v>
      </c>
      <c r="V5" s="25">
        <f t="array" ref="V5">ROUND((MIN(IF(ISNUMBER(J137:J151),ABS(J137:J151),""))),2)</f>
        <v>2.68</v>
      </c>
    </row>
    <row r="6" spans="1:36" ht="20" thickBot="1">
      <c r="A6" s="27" t="s">
        <v>15</v>
      </c>
      <c r="B6" s="28">
        <f t="array" ref="B6">ROUND((AVERAGE(IF(ISNUMBER(I17:I76),ABS(I17:I76),""))),2)</f>
        <v>62.71</v>
      </c>
      <c r="C6" s="29">
        <f t="array" ref="C6">ROUND((AVERAGE(IF(ISNUMBER(I17:I76),I17:I76,""))),2)</f>
        <v>-27.18</v>
      </c>
      <c r="D6" s="28">
        <f t="array" ref="D6">ROUND((SQRT(AVERAGE(IF(ISNUMBER(I17:I76),I17:I76^2,"")))),2)</f>
        <v>116.06</v>
      </c>
      <c r="E6" s="29">
        <f t="array" ref="E6">ROUND((MAX(IF(ISNUMBER(I17:I76),ABS(I17:I76),""))),2)</f>
        <v>582.22</v>
      </c>
      <c r="F6" s="30">
        <f t="array" ref="F6">ROUND((MIN(IF(ISNUMBER(J17:J76),ABS(J17:J76),""))),2)</f>
        <v>0.02</v>
      </c>
      <c r="H6" s="31" t="s">
        <v>16</v>
      </c>
      <c r="I6" s="31" t="s">
        <v>17</v>
      </c>
      <c r="J6" s="32">
        <f t="array" ref="J6">ROUND((AVERAGE(IF(ISNUMBER(I32:I52),ABS(I32:I52),""))),2)</f>
        <v>94.78</v>
      </c>
      <c r="K6" s="33">
        <f t="array" ref="K6">ROUND((AVERAGE(IF(ISNUMBER(I32:I52),I32:I52,""))),2)</f>
        <v>-67.260000000000005</v>
      </c>
      <c r="L6" s="32">
        <f t="array" ref="L6">ROUND((SQRT(AVERAGE(IF(ISNUMBER(I32:I52),I32:I52^2,"")))),2)</f>
        <v>163.47999999999999</v>
      </c>
      <c r="M6" s="33">
        <f t="array" ref="M6">ROUND((MAX(IF(ISNUMBER(I32:I52),ABS(I32:I52),""))),2)</f>
        <v>582.22</v>
      </c>
      <c r="N6" s="34">
        <f t="array" ref="N6">ROUND((MIN(IF(ISNUMBER(J32:J52),ABS(J32:J52),""))),2)</f>
        <v>1.18</v>
      </c>
      <c r="O6" s="43"/>
      <c r="P6" s="31" t="s">
        <v>18</v>
      </c>
      <c r="Q6" s="35" t="s">
        <v>19</v>
      </c>
      <c r="R6" s="32">
        <f t="array" ref="R6">ROUND((AVERAGE(IF(ISNUMBER(I152:I158),ABS(I152:I158),""))),2)</f>
        <v>348.46</v>
      </c>
      <c r="S6" s="33">
        <f t="array" ref="S6">ROUND((AVERAGE(IF(ISNUMBER(I152:I158),I152:I158,""))),2)</f>
        <v>-222.53</v>
      </c>
      <c r="T6" s="32">
        <f t="array" ref="T6">ROUND((SQRT(AVERAGE(IF(ISNUMBER(I152:I158),I152:I158^2,"")))),2)</f>
        <v>513.54999999999995</v>
      </c>
      <c r="U6" s="33">
        <f t="array" ref="U6">ROUND((MAX(IF(ISNUMBER(I152:I158),ABS(I152:I158),""))),2)</f>
        <v>1254.32</v>
      </c>
      <c r="V6" s="34">
        <f t="array" ref="V6">ROUND((MIN(IF(ISNUMBER(J152:J158),ABS(J152:J158),""))),2)</f>
        <v>87.85</v>
      </c>
    </row>
    <row r="7" spans="1:36" ht="20" thickBot="1">
      <c r="A7" s="27" t="s">
        <v>20</v>
      </c>
      <c r="B7" s="28">
        <f t="array" ref="B7">ROUND((AVERAGE(IF(ISNUMBER(I77:I136),ABS(I77:I136),""))),2)</f>
        <v>311.70999999999998</v>
      </c>
      <c r="C7" s="29">
        <f t="array" ref="C7">ROUND((AVERAGE(IF(ISNUMBER(I77:I136),I77:I136,""))),2)</f>
        <v>-111.34</v>
      </c>
      <c r="D7" s="28">
        <f t="array" ref="D7">ROUND((SQRT(AVERAGE(IF(ISNUMBER(I77:I136),I77:I136^2,"")))),2)</f>
        <v>793.85</v>
      </c>
      <c r="E7" s="29">
        <f t="array" ref="E7">ROUND((MAX(IF(ISNUMBER(I77:I136),ABS(I77:I136),""))),2)</f>
        <v>4621.46</v>
      </c>
      <c r="F7" s="30">
        <f t="array" ref="F7">ROUND((MIN(IF(ISNUMBER(J77:J136),ABS(J77:J136),""))),2)</f>
        <v>2.27</v>
      </c>
      <c r="H7" s="31" t="s">
        <v>21</v>
      </c>
      <c r="I7" s="31" t="s">
        <v>22</v>
      </c>
      <c r="J7" s="32">
        <f t="array" ref="J7">ROUND((AVERAGE(IF(ISNUMBER(I53:I73),ABS(I53:I73),""))),2)</f>
        <v>42.45</v>
      </c>
      <c r="K7" s="33">
        <f t="array" ref="K7">ROUND((AVERAGE(IF(ISNUMBER(I53:I73),I53:I73,""))),2)</f>
        <v>-8.7100000000000009</v>
      </c>
      <c r="L7" s="32">
        <f t="array" ref="L7">ROUND((SQRT(AVERAGE(IF(ISNUMBER(I53:I73),I53:I73^2,"")))),2)</f>
        <v>65.180000000000007</v>
      </c>
      <c r="M7" s="33">
        <f t="array" ref="M7">ROUND((MAX(IF(ISNUMBER(I53:I73),ABS(I53:I73),""))),2)</f>
        <v>169.86</v>
      </c>
      <c r="N7" s="34">
        <f t="array" ref="N7">ROUND((MIN(IF(ISNUMBER(J53:J73),ABS(J53:J73),""))),2)</f>
        <v>0.42</v>
      </c>
      <c r="O7" s="43"/>
      <c r="P7" s="31" t="s">
        <v>23</v>
      </c>
      <c r="Q7" s="35" t="s">
        <v>24</v>
      </c>
      <c r="R7" s="32">
        <f t="array" ref="R7">ROUND((AVERAGE(IF(ISNUMBER(I159:I169),ABS(I159:I169),""))),2)</f>
        <v>147.24</v>
      </c>
      <c r="S7" s="33">
        <f t="array" ref="S7">ROUND((AVERAGE(IF(ISNUMBER(I159:I169),I159:I169,""))),2)</f>
        <v>-147.24</v>
      </c>
      <c r="T7" s="32">
        <f t="array" ref="T7">ROUND((SQRT(AVERAGE(IF(ISNUMBER(I159:I169),I159:I169^2,"")))),2)</f>
        <v>185.67</v>
      </c>
      <c r="U7" s="33">
        <f t="array" ref="U7">ROUND((MAX(IF(ISNUMBER(I159:I169),ABS(I159:I169),""))),2)</f>
        <v>365.2</v>
      </c>
      <c r="V7" s="34">
        <f t="array" ref="V7">ROUND((MIN(IF(ISNUMBER(J159:J169),ABS(J159:J169),""))),2)</f>
        <v>19.88</v>
      </c>
    </row>
    <row r="8" spans="1:36" ht="20" thickBot="1">
      <c r="A8" s="27" t="s">
        <v>25</v>
      </c>
      <c r="B8" s="28">
        <f t="array" ref="B8">ROUND((AVERAGE(IF(ISNUMBER(I137:I178),ABS(I137:I178),""))),2)</f>
        <v>730.82</v>
      </c>
      <c r="C8" s="29">
        <f t="array" ref="C8">ROUND((AVERAGE(IF(ISNUMBER(I137:I178),I137:I178,""))),2)</f>
        <v>450.66</v>
      </c>
      <c r="D8" s="28">
        <f t="array" ref="D8">ROUND((SQRT(AVERAGE(IF(ISNUMBER(I137:I178),I137:I178^2,"")))),2)</f>
        <v>3674.15</v>
      </c>
      <c r="E8" s="29">
        <f t="array" ref="E8">ROUND((MAX(IF(ISNUMBER(I137:I178),ABS(I137:I178),""))),2)</f>
        <v>23748.080000000002</v>
      </c>
      <c r="F8" s="30">
        <f t="array" ref="F8">ROUND((MIN(IF(ISNUMBER(J137:J178),ABS(J137:J178),""))),2)</f>
        <v>2.68</v>
      </c>
      <c r="H8" s="36" t="s">
        <v>26</v>
      </c>
      <c r="I8" s="36" t="s">
        <v>27</v>
      </c>
      <c r="J8" s="37">
        <f t="array" ref="J8">ROUND((AVERAGE(IF(ISNUMBER(I74:I76),ABS(I74:I76),""))),2)</f>
        <v>205.33</v>
      </c>
      <c r="K8" s="38">
        <f t="array" ref="K8">ROUND((AVERAGE(IF(ISNUMBER(I74:I76),I74:I76,""))),2)</f>
        <v>65.53</v>
      </c>
      <c r="L8" s="37">
        <f t="array" ref="L8">ROUND((SQRT(AVERAGE(IF(ISNUMBER(I74:I76),I74:I76^2,"")))),2)</f>
        <v>205.42</v>
      </c>
      <c r="M8" s="38">
        <f t="array" ref="M8">ROUND((MAX(IF(ISNUMBER(I74:I76),ABS(I74:I76),""))),2)</f>
        <v>209.7</v>
      </c>
      <c r="N8" s="39">
        <f t="array" ref="N8">ROUND((MIN(IF(ISNUMBER(J74:J76),ABS(J74:J76),""))),2)</f>
        <v>196.59</v>
      </c>
      <c r="O8" s="43"/>
      <c r="P8" s="36" t="s">
        <v>28</v>
      </c>
      <c r="Q8" s="40" t="s">
        <v>29</v>
      </c>
      <c r="R8" s="37">
        <f t="array" ref="R8">ROUND((AVERAGE(IF(ISNUMBER(I170:I178),ABS(I170:I178),""))),2)</f>
        <v>123.97</v>
      </c>
      <c r="S8" s="38">
        <f t="array" ref="S8">ROUND((AVERAGE(IF(ISNUMBER(I170:I178),I170:I178,""))),2)</f>
        <v>-123.97</v>
      </c>
      <c r="T8" s="37">
        <f t="array" ref="T8">ROUND((SQRT(AVERAGE(IF(ISNUMBER(I170:I178),I170:I178^2,"")))),2)</f>
        <v>175.89</v>
      </c>
      <c r="U8" s="38">
        <f t="array" ref="U8">ROUND((MAX(IF(ISNUMBER(I170:I178),ABS(I170:I178),""))),2)</f>
        <v>381.43</v>
      </c>
      <c r="V8" s="39">
        <f t="array" ref="V8">ROUND((MIN(IF(ISNUMBER(J170:J178),ABS(J170:J178),""))),2)</f>
        <v>16.899999999999999</v>
      </c>
    </row>
    <row r="9" spans="1:36" ht="20" thickBot="1">
      <c r="A9" s="27" t="s">
        <v>30</v>
      </c>
      <c r="B9" s="28">
        <f t="array" ref="B9">ROUND((AVERAGE(IF(ISNUMBER(I179:I216),ABS(I179:I216),""))),2)</f>
        <v>4158.68</v>
      </c>
      <c r="C9" s="29">
        <f t="array" ref="C9">ROUND((AVERAGE(IF(ISNUMBER(I179:I216),I179:I216,""))),2)</f>
        <v>3629.87</v>
      </c>
      <c r="D9" s="28">
        <f t="array" ref="D9">ROUND((SQRT(AVERAGE(IF(ISNUMBER(I179:I216),I179:I216^2,"")))),2)</f>
        <v>6858.23</v>
      </c>
      <c r="E9" s="29">
        <f t="array" ref="E9">ROUND((MAX(IF(ISNUMBER(I179:I216),ABS(I179:I216),""))),2)</f>
        <v>18390.89</v>
      </c>
      <c r="F9" s="41">
        <f t="array" ref="F9">ROUND((MIN(IF(ISNUMBER(J179:J216),ABS(J179:J216),""))),2)</f>
        <v>69.03</v>
      </c>
      <c r="H9" s="22" t="s">
        <v>31</v>
      </c>
      <c r="I9" s="22" t="s">
        <v>32</v>
      </c>
      <c r="J9" s="23">
        <f t="array" ref="J9">ROUND((AVERAGE(IF(ISNUMBER(I77:I95),ABS(I77:I95),""))),2)</f>
        <v>116.83</v>
      </c>
      <c r="K9" s="24">
        <f t="array" ref="K9">ROUND((AVERAGE(IF(ISNUMBER(I77:I95),I77:I95,""))),2)</f>
        <v>-36.57</v>
      </c>
      <c r="L9" s="23">
        <f t="array" ref="L9">ROUND((SQRT(AVERAGE(IF(ISNUMBER(I77:I95),I77:I95^2,"")))),2)</f>
        <v>179.87</v>
      </c>
      <c r="M9" s="24">
        <f t="array" ref="M9">ROUND((MAX(IF(ISNUMBER(I77:I95),ABS(I77:I95),""))),2)</f>
        <v>420.42</v>
      </c>
      <c r="N9" s="25">
        <f t="array" ref="N9">ROUND((MIN(IF(ISNUMBER(J77:J95),ABS(J77:J95),""))),2)</f>
        <v>2.77</v>
      </c>
      <c r="O9" s="43"/>
      <c r="P9" s="22" t="s">
        <v>33</v>
      </c>
      <c r="Q9" s="26" t="s">
        <v>34</v>
      </c>
      <c r="R9" s="23">
        <f t="array" ref="R9">ROUND((AVERAGE(IF(ISNUMBER(I179:I186),ABS(I179:I186),""))),2)</f>
        <v>445.17</v>
      </c>
      <c r="S9" s="24">
        <f t="array" ref="S9">ROUND((AVERAGE(IF(ISNUMBER(I179:I186),I179:I186,""))),2)</f>
        <v>-445.17</v>
      </c>
      <c r="T9" s="23">
        <f t="array" ref="T9">ROUND((SQRT(AVERAGE(IF(ISNUMBER(I179:I186),I179:I186^2,"")))),2)</f>
        <v>491.34</v>
      </c>
      <c r="U9" s="24">
        <f t="array" ref="U9">ROUND((MAX(IF(ISNUMBER(I179:I186),ABS(I179:I186),""))),2)</f>
        <v>664.56</v>
      </c>
      <c r="V9" s="25">
        <f t="array" ref="V9">ROUND((MIN(IF(ISNUMBER(J179:J186),ABS(J179:J186),""))),2)</f>
        <v>69.03</v>
      </c>
    </row>
    <row r="10" spans="1:36" ht="19">
      <c r="A10" s="42"/>
      <c r="B10" s="43"/>
      <c r="C10" s="43"/>
      <c r="D10" s="43"/>
      <c r="E10" s="44"/>
      <c r="F10" s="44"/>
      <c r="G10" s="43"/>
      <c r="H10" s="31" t="s">
        <v>35</v>
      </c>
      <c r="I10" s="31" t="s">
        <v>36</v>
      </c>
      <c r="J10" s="32">
        <f t="array" ref="J10">ROUND((AVERAGE(IF(ISNUMBER(I96:I115),ABS(I96:I115),""))),2)</f>
        <v>165.88</v>
      </c>
      <c r="K10" s="33">
        <f t="array" ref="K10">ROUND((AVERAGE(IF(ISNUMBER(I96:I115),I96:I115,""))),2)</f>
        <v>70.84</v>
      </c>
      <c r="L10" s="32">
        <f t="array" ref="L10">ROUND((SQRT(AVERAGE(IF(ISNUMBER(I96:I115),I96:I115^2,"")))),2)</f>
        <v>261.88</v>
      </c>
      <c r="M10" s="33">
        <f t="array" ref="M10">ROUND((MAX(IF(ISNUMBER(I96:I115),ABS(I96:I115),""))),2)</f>
        <v>704.1</v>
      </c>
      <c r="N10" s="34">
        <f t="array" ref="N10">ROUND((MIN(IF(ISNUMBER(J96:J115),ABS(J96:J115),""))),2)</f>
        <v>2.27</v>
      </c>
      <c r="O10" s="43"/>
      <c r="P10" s="31" t="s">
        <v>37</v>
      </c>
      <c r="Q10" s="35" t="s">
        <v>38</v>
      </c>
      <c r="R10" s="32">
        <f t="array" ref="R10">ROUND((AVERAGE(IF(ISNUMBER(I187:I191),ABS(I187:I191),""))),2)</f>
        <v>352.91</v>
      </c>
      <c r="S10" s="33">
        <f t="array" ref="S10">ROUND((AVERAGE(IF(ISNUMBER(I187:I191),I187:I191,""))),2)</f>
        <v>-207.71</v>
      </c>
      <c r="T10" s="32">
        <f t="array" ref="T10">ROUND((SQRT(AVERAGE(IF(ISNUMBER(I187:I191),I187:I191^2,"")))),2)</f>
        <v>364.53</v>
      </c>
      <c r="U10" s="33">
        <f t="array" ref="U10">ROUND((MAX(IF(ISNUMBER(I187:I191),ABS(I187:I191),""))),2)</f>
        <v>501.85</v>
      </c>
      <c r="V10" s="34">
        <f t="array" ref="V10">ROUND((MIN(IF(ISNUMBER(J187:J191),ABS(J187:J191),""))),2)</f>
        <v>216.1</v>
      </c>
    </row>
    <row r="11" spans="1:36" ht="20" thickBot="1">
      <c r="A11" s="83"/>
      <c r="B11" s="84"/>
      <c r="C11" s="43"/>
      <c r="D11" s="45"/>
      <c r="E11" s="44"/>
      <c r="F11" s="44"/>
      <c r="G11" s="43"/>
      <c r="H11" s="31" t="s">
        <v>39</v>
      </c>
      <c r="I11" s="31" t="s">
        <v>40</v>
      </c>
      <c r="J11" s="32">
        <f t="array" ref="J11">ROUND((AVERAGE(IF(ISNUMBER(I116:I131),ABS(I116:I131),""))),2)</f>
        <v>133.84</v>
      </c>
      <c r="K11" s="33">
        <f t="array" ref="K11">ROUND((AVERAGE(IF(ISNUMBER(I116:I131),I116:I131,""))),2)</f>
        <v>-10.25</v>
      </c>
      <c r="L11" s="32">
        <f t="array" ref="L11">ROUND((SQRT(AVERAGE(IF(ISNUMBER(I116:I131),I116:I131^2,"")))),2)</f>
        <v>189.62</v>
      </c>
      <c r="M11" s="33">
        <f t="array" ref="M11">ROUND((MAX(IF(ISNUMBER(I116:I131),ABS(I116:I131),""))),2)</f>
        <v>577.78</v>
      </c>
      <c r="N11" s="34">
        <f t="array" ref="N11">ROUND((MIN(IF(ISNUMBER(J116:J131),ABS(J116:J131),""))),2)</f>
        <v>10.4</v>
      </c>
      <c r="O11" s="43"/>
      <c r="P11" s="31" t="s">
        <v>41</v>
      </c>
      <c r="Q11" s="35" t="s">
        <v>42</v>
      </c>
      <c r="R11" s="32">
        <f t="array" ref="R11">ROUND((AVERAGE(IF(ISNUMBER(I192:I198),ABS(I192:I198),""))),2)</f>
        <v>726.35</v>
      </c>
      <c r="S11" s="33">
        <f t="array" ref="S11">ROUND((AVERAGE(IF(ISNUMBER(I192:I198),I192:I198,""))),2)</f>
        <v>-726.35</v>
      </c>
      <c r="T11" s="32">
        <f t="array" ref="T11">ROUND((SQRT(AVERAGE(IF(ISNUMBER(I192:I198),I192:I198^2,"")))),2)</f>
        <v>748.34</v>
      </c>
      <c r="U11" s="33">
        <f t="array" ref="U11">ROUND((MAX(IF(ISNUMBER(I192:I198),ABS(I192:I198),""))),2)</f>
        <v>1070.6400000000001</v>
      </c>
      <c r="V11" s="34">
        <f t="array" ref="V11">ROUND((MIN(IF(ISNUMBER(J192:J198),ABS(J192:J198),""))),2)</f>
        <v>518.66</v>
      </c>
    </row>
    <row r="12" spans="1:36" ht="20" thickBot="1">
      <c r="A12" s="185" t="s">
        <v>823</v>
      </c>
      <c r="B12" s="85"/>
      <c r="C12" s="43"/>
      <c r="D12" s="43"/>
      <c r="E12" s="44"/>
      <c r="F12" s="44"/>
      <c r="G12" s="43"/>
      <c r="H12" s="36" t="s">
        <v>43</v>
      </c>
      <c r="I12" s="36" t="s">
        <v>44</v>
      </c>
      <c r="J12" s="37">
        <f t="array" ref="J12">ROUND((AVERAGE(IF(ISNUMBER(I132:I136),ABS(I132:I136),""))),2)</f>
        <v>2204.7600000000002</v>
      </c>
      <c r="K12" s="38">
        <f t="array" ref="K12">ROUND((AVERAGE(IF(ISNUMBER(I132:I136),I132:I136,""))),2)</f>
        <v>-1447.58</v>
      </c>
      <c r="L12" s="37">
        <f t="array" ref="L12">ROUND((SQRT(AVERAGE(IF(ISNUMBER(I132:I136),I132:I136^2,"")))),2)</f>
        <v>2655.18</v>
      </c>
      <c r="M12" s="38">
        <f t="array" ref="M12">ROUND((MAX(IF(ISNUMBER(I132:I136),ABS(I132:I136),""))),2)</f>
        <v>4621.46</v>
      </c>
      <c r="N12" s="46">
        <f t="array" ref="N12">ROUND((MIN(IF(ISNUMBER(J132:J136),ABS(J132:J136),""))),2)</f>
        <v>84.51</v>
      </c>
      <c r="O12" s="43"/>
      <c r="P12" s="36" t="s">
        <v>45</v>
      </c>
      <c r="Q12" s="40" t="s">
        <v>46</v>
      </c>
      <c r="R12" s="37">
        <f t="array" ref="R12">ROUND((AVERAGE(IF(ISNUMBER(I199:I216),ABS(I199:I216),""))),2)</f>
        <v>8201.08</v>
      </c>
      <c r="S12" s="38">
        <f t="array" ref="S12">ROUND((AVERAGE(IF(ISNUMBER(I199:I216),I199:I216,""))),2)</f>
        <v>8201.08</v>
      </c>
      <c r="T12" s="37">
        <f t="array" ref="T12">ROUND((SQRT(AVERAGE(IF(ISNUMBER(I199:I216),I199:I216^2,"")))),2)</f>
        <v>9946.6</v>
      </c>
      <c r="U12" s="38">
        <f t="array" ref="U12">ROUND((MAX(IF(ISNUMBER(I199:I216),ABS(I199:I216),""))),2)</f>
        <v>18390.89</v>
      </c>
      <c r="V12" s="46">
        <f t="array" ref="V12">ROUND((MIN(IF(ISNUMBER(J199:J216),ABS(J199:J216),""))),2)</f>
        <v>313.75</v>
      </c>
    </row>
    <row r="13" spans="1:36" ht="20" thickBot="1">
      <c r="A13" s="186"/>
      <c r="B13" s="43"/>
      <c r="C13" s="43"/>
      <c r="D13" s="43"/>
      <c r="E13" s="44"/>
      <c r="F13" s="44"/>
      <c r="G13" s="43"/>
      <c r="H13" s="3"/>
      <c r="I13" s="47"/>
      <c r="J13" s="48"/>
      <c r="L13" s="3"/>
      <c r="O13" s="3"/>
    </row>
    <row r="14" spans="1:36" ht="20" thickBot="1">
      <c r="A14" s="42"/>
      <c r="B14" s="43"/>
      <c r="C14" s="43"/>
      <c r="D14" s="43"/>
      <c r="E14" s="44"/>
      <c r="F14" s="44"/>
      <c r="G14" s="43"/>
      <c r="H14" s="3"/>
      <c r="I14" s="47"/>
      <c r="J14" s="48"/>
      <c r="L14" s="3"/>
      <c r="O14" s="3"/>
    </row>
    <row r="15" spans="1:36" ht="35" thickBot="1">
      <c r="A15" s="49" t="s">
        <v>247</v>
      </c>
      <c r="B15" s="86" t="s">
        <v>248</v>
      </c>
      <c r="I15" s="183" t="s">
        <v>809</v>
      </c>
      <c r="J15" s="184"/>
    </row>
    <row r="16" spans="1:36" s="52" customFormat="1" ht="17" thickBot="1">
      <c r="A16" s="50" t="s">
        <v>249</v>
      </c>
      <c r="B16" s="51" t="s">
        <v>250</v>
      </c>
      <c r="D16" s="175" t="s">
        <v>251</v>
      </c>
      <c r="E16" s="176"/>
      <c r="F16" s="53"/>
      <c r="G16" s="54" t="s">
        <v>252</v>
      </c>
      <c r="H16" s="55" t="s">
        <v>253</v>
      </c>
      <c r="I16" s="56" t="s">
        <v>254</v>
      </c>
      <c r="J16" s="57" t="s">
        <v>255</v>
      </c>
      <c r="K16" s="44"/>
      <c r="L16" s="177" t="s">
        <v>810</v>
      </c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9"/>
      <c r="Y16" s="177" t="s">
        <v>256</v>
      </c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9"/>
    </row>
    <row r="17" spans="1:104" ht="17" thickBot="1">
      <c r="A17" s="58" t="s">
        <v>257</v>
      </c>
      <c r="B17" s="59"/>
      <c r="C17" s="60"/>
      <c r="D17" s="61" t="s">
        <v>258</v>
      </c>
      <c r="E17" s="2" t="s">
        <v>47</v>
      </c>
      <c r="G17" s="3">
        <f t="array" ref="G17">SUM(IF(L17:W17&lt;&gt;"",L17:W17*Y17:AJ17,""))*627.509</f>
        <v>0</v>
      </c>
      <c r="H17" s="4">
        <v>3.35089806</v>
      </c>
      <c r="I17" s="5">
        <f>G17-H17</f>
        <v>-3.35089806</v>
      </c>
      <c r="J17" s="48">
        <f>ABS(I17)</f>
        <v>3.35089806</v>
      </c>
      <c r="L17" s="1">
        <f>B192</f>
        <v>0</v>
      </c>
      <c r="M17" s="1">
        <f>B210</f>
        <v>0</v>
      </c>
      <c r="N17" s="1">
        <f>B197</f>
        <v>0</v>
      </c>
      <c r="Y17" s="1">
        <v>-1</v>
      </c>
      <c r="Z17" s="1">
        <v>1</v>
      </c>
      <c r="AA17" s="1">
        <v>1</v>
      </c>
      <c r="CN17" s="1">
        <v>1</v>
      </c>
      <c r="CO17" s="1">
        <v>2</v>
      </c>
      <c r="CP17" s="1">
        <v>3</v>
      </c>
      <c r="CQ17" s="1">
        <v>4</v>
      </c>
      <c r="CR17" s="1">
        <v>5</v>
      </c>
      <c r="CS17" s="1">
        <v>6</v>
      </c>
      <c r="CT17" s="1">
        <v>7</v>
      </c>
      <c r="CU17" s="1">
        <v>8</v>
      </c>
      <c r="CV17" s="1">
        <v>9</v>
      </c>
      <c r="CW17" s="1">
        <v>10</v>
      </c>
      <c r="CX17" s="1">
        <v>11</v>
      </c>
      <c r="CY17" s="1">
        <v>12</v>
      </c>
      <c r="CZ17" s="1">
        <v>13</v>
      </c>
    </row>
    <row r="18" spans="1:104">
      <c r="A18" t="s">
        <v>262</v>
      </c>
      <c r="B18" s="59"/>
      <c r="C18" s="60"/>
      <c r="D18" s="62" t="s">
        <v>263</v>
      </c>
      <c r="E18" s="2" t="s">
        <v>48</v>
      </c>
      <c r="G18" s="3">
        <f t="array" ref="G18">SUM(IF(L18:W18&lt;&gt;"",L18:W18*Y18:AJ18,""))*627.509</f>
        <v>0</v>
      </c>
      <c r="H18" s="63">
        <v>171.800041529</v>
      </c>
      <c r="I18" s="5">
        <f t="shared" ref="I18:I81" si="0">G18-H18</f>
        <v>-171.800041529</v>
      </c>
      <c r="J18" s="48">
        <f t="shared" ref="J18:J81" si="1">ABS(I18)</f>
        <v>171.800041529</v>
      </c>
      <c r="L18" s="1">
        <f>B38</f>
        <v>0</v>
      </c>
      <c r="M18" s="1">
        <f>B28</f>
        <v>0</v>
      </c>
      <c r="Y18" s="1">
        <v>-1</v>
      </c>
      <c r="Z18" s="1">
        <v>1</v>
      </c>
      <c r="BZ18" s="64">
        <v>126</v>
      </c>
      <c r="CA18" s="65">
        <v>172</v>
      </c>
      <c r="CB18" s="65">
        <v>183</v>
      </c>
      <c r="CC18" s="65">
        <v>171</v>
      </c>
      <c r="CD18" s="65"/>
      <c r="CE18" s="65"/>
      <c r="CF18" s="65"/>
      <c r="CG18" s="65"/>
      <c r="CH18" s="65"/>
      <c r="CI18" s="65"/>
      <c r="CJ18" s="65"/>
      <c r="CK18" s="65"/>
      <c r="CL18" s="66"/>
      <c r="CN18" s="1" t="str">
        <f>IF(BZ18&lt;"",CONCATENATE("#=B",BZ18),"")</f>
        <v>#=B126</v>
      </c>
      <c r="CO18" s="1" t="str">
        <f t="shared" ref="CO18:CZ33" si="2">IF(CA18&lt;"",CONCATENATE("#=B",CA18),"")</f>
        <v>#=B172</v>
      </c>
      <c r="CP18" s="1" t="str">
        <f t="shared" si="2"/>
        <v>#=B183</v>
      </c>
      <c r="CQ18" s="1" t="str">
        <f t="shared" si="2"/>
        <v>#=B171</v>
      </c>
      <c r="CR18" s="1" t="str">
        <f t="shared" si="2"/>
        <v/>
      </c>
      <c r="CS18" s="1" t="str">
        <f t="shared" si="2"/>
        <v/>
      </c>
      <c r="CT18" s="1" t="str">
        <f t="shared" si="2"/>
        <v/>
      </c>
      <c r="CU18" s="1" t="str">
        <f t="shared" si="2"/>
        <v/>
      </c>
      <c r="CV18" s="1" t="str">
        <f t="shared" si="2"/>
        <v/>
      </c>
      <c r="CW18" s="1" t="str">
        <f t="shared" si="2"/>
        <v/>
      </c>
      <c r="CX18" s="1" t="str">
        <f t="shared" si="2"/>
        <v/>
      </c>
      <c r="CY18" s="1" t="str">
        <f t="shared" si="2"/>
        <v/>
      </c>
      <c r="CZ18" s="1" t="str">
        <f t="shared" si="2"/>
        <v/>
      </c>
    </row>
    <row r="19" spans="1:104">
      <c r="A19" t="s">
        <v>266</v>
      </c>
      <c r="B19" s="59"/>
      <c r="C19" s="60"/>
      <c r="D19" s="62" t="s">
        <v>267</v>
      </c>
      <c r="E19" s="2" t="s">
        <v>49</v>
      </c>
      <c r="G19" s="3">
        <f t="array" ref="G19">SUM(IF(L19:W19&lt;&gt;"",L19:W19*Y19:AJ19,""))*627.509</f>
        <v>0</v>
      </c>
      <c r="H19" s="4">
        <v>1.4492722406458747</v>
      </c>
      <c r="I19" s="5">
        <f t="shared" si="0"/>
        <v>-1.4492722406458747</v>
      </c>
      <c r="J19" s="48">
        <f t="shared" si="1"/>
        <v>1.4492722406458747</v>
      </c>
      <c r="L19" s="1">
        <f>B83</f>
        <v>0</v>
      </c>
      <c r="M19" s="1">
        <f>B45</f>
        <v>0</v>
      </c>
      <c r="Y19" s="1">
        <v>1</v>
      </c>
      <c r="Z19" s="1">
        <v>-1</v>
      </c>
      <c r="BZ19" s="67">
        <v>45</v>
      </c>
      <c r="CA19" s="3">
        <v>164</v>
      </c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68"/>
      <c r="CN19" s="1" t="str">
        <f t="shared" ref="CN19:CZ52" si="3">IF(BZ19&lt;"",CONCATENATE("#=B",BZ19),"")</f>
        <v>#=B45</v>
      </c>
      <c r="CO19" s="1" t="str">
        <f t="shared" si="2"/>
        <v>#=B164</v>
      </c>
      <c r="CP19" s="1" t="str">
        <f t="shared" si="2"/>
        <v/>
      </c>
      <c r="CQ19" s="1" t="str">
        <f t="shared" si="2"/>
        <v/>
      </c>
      <c r="CR19" s="1" t="str">
        <f t="shared" si="2"/>
        <v/>
      </c>
      <c r="CS19" s="1" t="str">
        <f t="shared" si="2"/>
        <v/>
      </c>
      <c r="CT19" s="1" t="str">
        <f t="shared" si="2"/>
        <v/>
      </c>
      <c r="CU19" s="1" t="str">
        <f t="shared" si="2"/>
        <v/>
      </c>
      <c r="CV19" s="1" t="str">
        <f t="shared" si="2"/>
        <v/>
      </c>
      <c r="CW19" s="1" t="str">
        <f t="shared" si="2"/>
        <v/>
      </c>
      <c r="CX19" s="1" t="str">
        <f t="shared" si="2"/>
        <v/>
      </c>
      <c r="CY19" s="1" t="str">
        <f t="shared" si="2"/>
        <v/>
      </c>
      <c r="CZ19" s="1" t="str">
        <f t="shared" si="2"/>
        <v/>
      </c>
    </row>
    <row r="20" spans="1:104">
      <c r="A20" t="s">
        <v>270</v>
      </c>
      <c r="B20" s="59"/>
      <c r="C20" s="60"/>
      <c r="D20" s="62" t="s">
        <v>271</v>
      </c>
      <c r="E20" s="2" t="s">
        <v>50</v>
      </c>
      <c r="G20" s="3">
        <f t="array" ref="G20">SUM(IF(L20:W20&lt;&gt;"",L20:W20*Y20:AJ20,""))*627.509</f>
        <v>0</v>
      </c>
      <c r="H20" s="4">
        <v>33.109973617929271</v>
      </c>
      <c r="I20" s="5">
        <f t="shared" si="0"/>
        <v>-33.109973617929271</v>
      </c>
      <c r="J20" s="48">
        <f t="shared" si="1"/>
        <v>33.109973617929271</v>
      </c>
      <c r="L20" s="1">
        <f>B230</f>
        <v>0</v>
      </c>
      <c r="M20" s="1">
        <f>B225</f>
        <v>0</v>
      </c>
      <c r="Y20" s="1">
        <v>-1</v>
      </c>
      <c r="Z20" s="1">
        <v>1</v>
      </c>
      <c r="BZ20" s="67">
        <v>81</v>
      </c>
      <c r="CA20" s="3">
        <v>82</v>
      </c>
      <c r="CB20" s="3">
        <v>83</v>
      </c>
      <c r="CC20" s="3"/>
      <c r="CD20" s="3"/>
      <c r="CE20" s="3"/>
      <c r="CF20" s="3"/>
      <c r="CG20" s="3"/>
      <c r="CH20" s="3"/>
      <c r="CI20" s="3"/>
      <c r="CJ20" s="3"/>
      <c r="CK20" s="3"/>
      <c r="CL20" s="68"/>
      <c r="CN20" s="1" t="str">
        <f t="shared" si="3"/>
        <v>#=B81</v>
      </c>
      <c r="CO20" s="1" t="str">
        <f t="shared" si="2"/>
        <v>#=B82</v>
      </c>
      <c r="CP20" s="1" t="str">
        <f t="shared" si="2"/>
        <v>#=B83</v>
      </c>
      <c r="CQ20" s="1" t="str">
        <f t="shared" si="2"/>
        <v/>
      </c>
      <c r="CR20" s="1" t="str">
        <f t="shared" si="2"/>
        <v/>
      </c>
      <c r="CS20" s="1" t="str">
        <f t="shared" si="2"/>
        <v/>
      </c>
      <c r="CT20" s="1" t="str">
        <f t="shared" si="2"/>
        <v/>
      </c>
      <c r="CU20" s="1" t="str">
        <f t="shared" si="2"/>
        <v/>
      </c>
      <c r="CV20" s="1" t="str">
        <f t="shared" si="2"/>
        <v/>
      </c>
      <c r="CW20" s="1" t="str">
        <f t="shared" si="2"/>
        <v/>
      </c>
      <c r="CX20" s="1" t="str">
        <f t="shared" si="2"/>
        <v/>
      </c>
      <c r="CY20" s="1" t="str">
        <f t="shared" si="2"/>
        <v/>
      </c>
      <c r="CZ20" s="1" t="str">
        <f t="shared" si="2"/>
        <v/>
      </c>
    </row>
    <row r="21" spans="1:104">
      <c r="A21" t="s">
        <v>274</v>
      </c>
      <c r="B21" s="59"/>
      <c r="C21" s="60"/>
      <c r="D21" s="62" t="s">
        <v>275</v>
      </c>
      <c r="E21" s="2" t="s">
        <v>51</v>
      </c>
      <c r="G21" s="3">
        <f t="array" ref="G21">SUM(IF(L21:W21&lt;&gt;"",L21:W21*Y21:AJ21,""))*627.509</f>
        <v>0</v>
      </c>
      <c r="H21" s="4">
        <v>-1.7380578418382742E-2</v>
      </c>
      <c r="I21" s="5">
        <f t="shared" si="0"/>
        <v>1.7380578418382742E-2</v>
      </c>
      <c r="J21" s="48">
        <f t="shared" si="1"/>
        <v>1.7380578418382742E-2</v>
      </c>
      <c r="L21" s="1">
        <f>B85</f>
        <v>0</v>
      </c>
      <c r="M21" s="1">
        <f>B141</f>
        <v>0</v>
      </c>
      <c r="Y21" s="1">
        <v>1</v>
      </c>
      <c r="Z21" s="1">
        <v>-2</v>
      </c>
      <c r="BZ21" s="67">
        <v>238</v>
      </c>
      <c r="CA21" s="3">
        <v>75</v>
      </c>
      <c r="CB21" s="3">
        <v>132</v>
      </c>
      <c r="CC21" s="3"/>
      <c r="CD21" s="3"/>
      <c r="CE21" s="3"/>
      <c r="CF21" s="3"/>
      <c r="CG21" s="3"/>
      <c r="CH21" s="3"/>
      <c r="CI21" s="3"/>
      <c r="CJ21" s="3"/>
      <c r="CK21" s="3"/>
      <c r="CL21" s="68"/>
      <c r="CN21" s="1" t="str">
        <f t="shared" si="3"/>
        <v>#=B238</v>
      </c>
      <c r="CO21" s="1" t="str">
        <f t="shared" si="2"/>
        <v>#=B75</v>
      </c>
      <c r="CP21" s="1" t="str">
        <f t="shared" si="2"/>
        <v>#=B132</v>
      </c>
      <c r="CQ21" s="1" t="str">
        <f t="shared" si="2"/>
        <v/>
      </c>
      <c r="CR21" s="1" t="str">
        <f t="shared" si="2"/>
        <v/>
      </c>
      <c r="CS21" s="1" t="str">
        <f t="shared" si="2"/>
        <v/>
      </c>
      <c r="CT21" s="1" t="str">
        <f t="shared" si="2"/>
        <v/>
      </c>
      <c r="CU21" s="1" t="str">
        <f t="shared" si="2"/>
        <v/>
      </c>
      <c r="CV21" s="1" t="str">
        <f t="shared" si="2"/>
        <v/>
      </c>
      <c r="CW21" s="1" t="str">
        <f t="shared" si="2"/>
        <v/>
      </c>
      <c r="CX21" s="1" t="str">
        <f t="shared" si="2"/>
        <v/>
      </c>
      <c r="CY21" s="1" t="str">
        <f t="shared" si="2"/>
        <v/>
      </c>
      <c r="CZ21" s="1" t="str">
        <f t="shared" si="2"/>
        <v/>
      </c>
    </row>
    <row r="22" spans="1:104">
      <c r="A22" t="s">
        <v>278</v>
      </c>
      <c r="B22" s="59"/>
      <c r="C22" s="60"/>
      <c r="D22" s="62" t="s">
        <v>279</v>
      </c>
      <c r="E22" s="2" t="s">
        <v>52</v>
      </c>
      <c r="G22" s="3">
        <f t="array" ref="G22">SUM(IF(L22:W22&lt;&gt;"",L22:W22*Y22:AJ22,""))*627.509</f>
        <v>0</v>
      </c>
      <c r="H22" s="4">
        <v>-8.6052085851162016E-2</v>
      </c>
      <c r="I22" s="5">
        <f t="shared" si="0"/>
        <v>8.6052085851162016E-2</v>
      </c>
      <c r="J22" s="48">
        <f t="shared" si="1"/>
        <v>8.6052085851162016E-2</v>
      </c>
      <c r="L22" s="1">
        <f>B122</f>
        <v>0</v>
      </c>
      <c r="M22" s="1">
        <f>B195</f>
        <v>0</v>
      </c>
      <c r="Y22" s="1">
        <v>1</v>
      </c>
      <c r="Z22" s="1">
        <v>-2</v>
      </c>
      <c r="BZ22" s="67">
        <v>270</v>
      </c>
      <c r="CA22" s="3">
        <v>269</v>
      </c>
      <c r="CB22" s="3">
        <v>268</v>
      </c>
      <c r="CC22" s="3"/>
      <c r="CD22" s="3"/>
      <c r="CE22" s="3"/>
      <c r="CF22" s="3"/>
      <c r="CG22" s="3"/>
      <c r="CH22" s="3"/>
      <c r="CI22" s="3"/>
      <c r="CJ22" s="3"/>
      <c r="CK22" s="3"/>
      <c r="CL22" s="68"/>
      <c r="CN22" s="1" t="str">
        <f t="shared" si="3"/>
        <v>#=B270</v>
      </c>
      <c r="CO22" s="1" t="str">
        <f t="shared" si="2"/>
        <v>#=B269</v>
      </c>
      <c r="CP22" s="1" t="str">
        <f t="shared" si="2"/>
        <v>#=B268</v>
      </c>
      <c r="CQ22" s="1" t="str">
        <f t="shared" si="2"/>
        <v/>
      </c>
      <c r="CR22" s="1" t="str">
        <f t="shared" si="2"/>
        <v/>
      </c>
      <c r="CS22" s="1" t="str">
        <f t="shared" si="2"/>
        <v/>
      </c>
      <c r="CT22" s="1" t="str">
        <f t="shared" si="2"/>
        <v/>
      </c>
      <c r="CU22" s="1" t="str">
        <f t="shared" si="2"/>
        <v/>
      </c>
      <c r="CV22" s="1" t="str">
        <f t="shared" si="2"/>
        <v/>
      </c>
      <c r="CW22" s="1" t="str">
        <f t="shared" si="2"/>
        <v/>
      </c>
      <c r="CX22" s="1" t="str">
        <f t="shared" si="2"/>
        <v/>
      </c>
      <c r="CY22" s="1" t="str">
        <f t="shared" si="2"/>
        <v/>
      </c>
      <c r="CZ22" s="1" t="str">
        <f t="shared" si="2"/>
        <v/>
      </c>
    </row>
    <row r="23" spans="1:104">
      <c r="A23" t="s">
        <v>282</v>
      </c>
      <c r="B23" s="59"/>
      <c r="C23" s="60"/>
      <c r="D23" s="62" t="s">
        <v>283</v>
      </c>
      <c r="E23" s="2" t="s">
        <v>53</v>
      </c>
      <c r="G23" s="3">
        <f t="array" ref="G23">SUM(IF(L23:W23&lt;&gt;"",L23:W23*Y23:AJ23,""))*627.509</f>
        <v>0</v>
      </c>
      <c r="H23" s="4">
        <v>-5.7499954183960567</v>
      </c>
      <c r="I23" s="5">
        <f t="shared" si="0"/>
        <v>5.7499954183960567</v>
      </c>
      <c r="J23" s="48">
        <f t="shared" si="1"/>
        <v>5.7499954183960567</v>
      </c>
      <c r="L23" s="1">
        <f>B193</f>
        <v>0</v>
      </c>
      <c r="M23" s="1">
        <f>B194</f>
        <v>0</v>
      </c>
      <c r="Y23" s="1">
        <v>1</v>
      </c>
      <c r="Z23" s="1">
        <v>-2</v>
      </c>
      <c r="BZ23" s="67">
        <v>272</v>
      </c>
      <c r="CA23" s="3">
        <v>271</v>
      </c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68"/>
      <c r="CN23" s="1" t="str">
        <f t="shared" si="3"/>
        <v>#=B272</v>
      </c>
      <c r="CO23" s="1" t="str">
        <f t="shared" si="2"/>
        <v>#=B271</v>
      </c>
      <c r="CP23" s="1" t="str">
        <f t="shared" si="2"/>
        <v/>
      </c>
      <c r="CQ23" s="1" t="str">
        <f t="shared" si="2"/>
        <v/>
      </c>
      <c r="CR23" s="1" t="str">
        <f t="shared" si="2"/>
        <v/>
      </c>
      <c r="CS23" s="1" t="str">
        <f t="shared" si="2"/>
        <v/>
      </c>
      <c r="CT23" s="1" t="str">
        <f t="shared" si="2"/>
        <v/>
      </c>
      <c r="CU23" s="1" t="str">
        <f t="shared" si="2"/>
        <v/>
      </c>
      <c r="CV23" s="1" t="str">
        <f t="shared" si="2"/>
        <v/>
      </c>
      <c r="CW23" s="1" t="str">
        <f t="shared" si="2"/>
        <v/>
      </c>
      <c r="CX23" s="1" t="str">
        <f t="shared" si="2"/>
        <v/>
      </c>
      <c r="CY23" s="1" t="str">
        <f t="shared" si="2"/>
        <v/>
      </c>
      <c r="CZ23" s="1" t="str">
        <f t="shared" si="2"/>
        <v/>
      </c>
    </row>
    <row r="24" spans="1:104">
      <c r="A24" t="s">
        <v>286</v>
      </c>
      <c r="B24" s="59"/>
      <c r="C24" s="60"/>
      <c r="D24" s="62" t="s">
        <v>287</v>
      </c>
      <c r="E24" s="2" t="s">
        <v>54</v>
      </c>
      <c r="G24" s="3">
        <f t="array" ref="G24">SUM(IF(L24:W24&lt;&gt;"",L24:W24*Y24:AJ24,""))*627.509</f>
        <v>0</v>
      </c>
      <c r="H24" s="4">
        <v>14.440382876684202</v>
      </c>
      <c r="I24" s="5">
        <f t="shared" si="0"/>
        <v>-14.440382876684202</v>
      </c>
      <c r="J24" s="48">
        <f t="shared" si="1"/>
        <v>14.440382876684202</v>
      </c>
      <c r="L24" s="1">
        <f>B218</f>
        <v>0</v>
      </c>
      <c r="M24" s="1">
        <f>B231</f>
        <v>0</v>
      </c>
      <c r="Y24" s="1">
        <v>1</v>
      </c>
      <c r="Z24" s="1">
        <v>-1</v>
      </c>
      <c r="BZ24" s="67">
        <v>338</v>
      </c>
      <c r="CA24" s="3">
        <v>339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68"/>
      <c r="CN24" s="1" t="str">
        <f t="shared" si="3"/>
        <v>#=B338</v>
      </c>
      <c r="CO24" s="1" t="str">
        <f t="shared" si="2"/>
        <v>#=B339</v>
      </c>
      <c r="CP24" s="1" t="str">
        <f t="shared" si="2"/>
        <v/>
      </c>
      <c r="CQ24" s="1" t="str">
        <f t="shared" si="2"/>
        <v/>
      </c>
      <c r="CR24" s="1" t="str">
        <f t="shared" si="2"/>
        <v/>
      </c>
      <c r="CS24" s="1" t="str">
        <f t="shared" si="2"/>
        <v/>
      </c>
      <c r="CT24" s="1" t="str">
        <f t="shared" si="2"/>
        <v/>
      </c>
      <c r="CU24" s="1" t="str">
        <f t="shared" si="2"/>
        <v/>
      </c>
      <c r="CV24" s="1" t="str">
        <f t="shared" si="2"/>
        <v/>
      </c>
      <c r="CW24" s="1" t="str">
        <f t="shared" si="2"/>
        <v/>
      </c>
      <c r="CX24" s="1" t="str">
        <f t="shared" si="2"/>
        <v/>
      </c>
      <c r="CY24" s="1" t="str">
        <f t="shared" si="2"/>
        <v/>
      </c>
      <c r="CZ24" s="1" t="str">
        <f t="shared" si="2"/>
        <v/>
      </c>
    </row>
    <row r="25" spans="1:104">
      <c r="A25" t="s">
        <v>290</v>
      </c>
      <c r="B25" s="59"/>
      <c r="C25" s="60"/>
      <c r="D25" s="62" t="s">
        <v>291</v>
      </c>
      <c r="E25" s="2" t="s">
        <v>55</v>
      </c>
      <c r="G25" s="3">
        <f t="array" ref="G25">SUM(IF(L25:W25&lt;&gt;"",L25:W25*Y25:AJ25,""))*627.509</f>
        <v>0</v>
      </c>
      <c r="H25" s="4">
        <v>3.03920897124237</v>
      </c>
      <c r="I25" s="5">
        <f t="shared" si="0"/>
        <v>-3.03920897124237</v>
      </c>
      <c r="J25" s="48">
        <f t="shared" si="1"/>
        <v>3.03920897124237</v>
      </c>
      <c r="L25" s="1">
        <f>B68</f>
        <v>0</v>
      </c>
      <c r="M25" s="1">
        <f>B71</f>
        <v>0</v>
      </c>
      <c r="Y25" s="1">
        <v>1</v>
      </c>
      <c r="Z25" s="1">
        <v>-1</v>
      </c>
      <c r="BZ25" s="67">
        <v>345</v>
      </c>
      <c r="CA25" s="3">
        <v>344</v>
      </c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68"/>
      <c r="CN25" s="1" t="str">
        <f t="shared" si="3"/>
        <v>#=B345</v>
      </c>
      <c r="CO25" s="1" t="str">
        <f t="shared" si="2"/>
        <v>#=B344</v>
      </c>
      <c r="CP25" s="1" t="str">
        <f t="shared" si="2"/>
        <v/>
      </c>
      <c r="CQ25" s="1" t="str">
        <f t="shared" si="2"/>
        <v/>
      </c>
      <c r="CR25" s="1" t="str">
        <f t="shared" si="2"/>
        <v/>
      </c>
      <c r="CS25" s="1" t="str">
        <f t="shared" si="2"/>
        <v/>
      </c>
      <c r="CT25" s="1" t="str">
        <f t="shared" si="2"/>
        <v/>
      </c>
      <c r="CU25" s="1" t="str">
        <f t="shared" si="2"/>
        <v/>
      </c>
      <c r="CV25" s="1" t="str">
        <f t="shared" si="2"/>
        <v/>
      </c>
      <c r="CW25" s="1" t="str">
        <f t="shared" si="2"/>
        <v/>
      </c>
      <c r="CX25" s="1" t="str">
        <f t="shared" si="2"/>
        <v/>
      </c>
      <c r="CY25" s="1" t="str">
        <f t="shared" si="2"/>
        <v/>
      </c>
      <c r="CZ25" s="1" t="str">
        <f t="shared" si="2"/>
        <v/>
      </c>
    </row>
    <row r="26" spans="1:104">
      <c r="A26" t="s">
        <v>294</v>
      </c>
      <c r="B26" s="59"/>
      <c r="C26" s="60"/>
      <c r="D26" s="62" t="s">
        <v>295</v>
      </c>
      <c r="E26" s="2" t="s">
        <v>56</v>
      </c>
      <c r="G26" s="3">
        <f t="array" ref="G26">SUM(IF(L26:W26&lt;&gt;"",L26:W26*Y26:AJ26,""))*627.509</f>
        <v>0</v>
      </c>
      <c r="H26" s="4">
        <v>6.2265393052401086</v>
      </c>
      <c r="I26" s="5">
        <f t="shared" si="0"/>
        <v>-6.2265393052401086</v>
      </c>
      <c r="J26" s="48">
        <f t="shared" si="1"/>
        <v>6.2265393052401086</v>
      </c>
      <c r="L26" s="1">
        <f>B204</f>
        <v>0</v>
      </c>
      <c r="M26" s="1">
        <f>B203</f>
        <v>0</v>
      </c>
      <c r="Y26" s="1">
        <v>1</v>
      </c>
      <c r="Z26" s="1">
        <v>-1</v>
      </c>
      <c r="BZ26" s="67">
        <v>359</v>
      </c>
      <c r="CA26" s="3">
        <v>92</v>
      </c>
      <c r="CB26" s="3">
        <v>50</v>
      </c>
      <c r="CC26" s="3"/>
      <c r="CD26" s="3"/>
      <c r="CE26" s="3"/>
      <c r="CF26" s="3"/>
      <c r="CG26" s="3"/>
      <c r="CH26" s="3"/>
      <c r="CI26" s="3"/>
      <c r="CJ26" s="3"/>
      <c r="CK26" s="3"/>
      <c r="CL26" s="68"/>
      <c r="CN26" s="1" t="str">
        <f t="shared" si="3"/>
        <v>#=B359</v>
      </c>
      <c r="CO26" s="1" t="str">
        <f t="shared" si="2"/>
        <v>#=B92</v>
      </c>
      <c r="CP26" s="1" t="str">
        <f t="shared" si="2"/>
        <v>#=B50</v>
      </c>
      <c r="CQ26" s="1" t="str">
        <f t="shared" si="2"/>
        <v/>
      </c>
      <c r="CR26" s="1" t="str">
        <f t="shared" si="2"/>
        <v/>
      </c>
      <c r="CS26" s="1" t="str">
        <f t="shared" si="2"/>
        <v/>
      </c>
      <c r="CT26" s="1" t="str">
        <f t="shared" si="2"/>
        <v/>
      </c>
      <c r="CU26" s="1" t="str">
        <f t="shared" si="2"/>
        <v/>
      </c>
      <c r="CV26" s="1" t="str">
        <f t="shared" si="2"/>
        <v/>
      </c>
      <c r="CW26" s="1" t="str">
        <f t="shared" si="2"/>
        <v/>
      </c>
      <c r="CX26" s="1" t="str">
        <f t="shared" si="2"/>
        <v/>
      </c>
      <c r="CY26" s="1" t="str">
        <f t="shared" si="2"/>
        <v/>
      </c>
      <c r="CZ26" s="1" t="str">
        <f t="shared" si="2"/>
        <v/>
      </c>
    </row>
    <row r="27" spans="1:104">
      <c r="A27" t="s">
        <v>298</v>
      </c>
      <c r="B27" s="59"/>
      <c r="C27" s="60"/>
      <c r="D27" s="62" t="s">
        <v>299</v>
      </c>
      <c r="E27" s="2" t="s">
        <v>57</v>
      </c>
      <c r="G27" s="3">
        <f t="array" ref="G27">SUM(IF(L27:W27&lt;&gt;"",L27:W27*Y27:AJ27,""))*627.509</f>
        <v>0</v>
      </c>
      <c r="H27" s="4">
        <v>6.2367868644148077</v>
      </c>
      <c r="I27" s="5">
        <f t="shared" si="0"/>
        <v>-6.2367868644148077</v>
      </c>
      <c r="J27" s="48">
        <f t="shared" si="1"/>
        <v>6.2367868644148077</v>
      </c>
      <c r="L27" s="1">
        <f>B223</f>
        <v>0</v>
      </c>
      <c r="M27" s="1">
        <f>B224</f>
        <v>0</v>
      </c>
      <c r="Y27" s="1">
        <v>1</v>
      </c>
      <c r="Z27" s="1">
        <v>-1</v>
      </c>
      <c r="BZ27" s="67">
        <v>367</v>
      </c>
      <c r="CA27" s="3">
        <v>368</v>
      </c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68"/>
      <c r="CN27" s="1" t="str">
        <f t="shared" si="3"/>
        <v>#=B367</v>
      </c>
      <c r="CO27" s="1" t="str">
        <f t="shared" si="2"/>
        <v>#=B368</v>
      </c>
      <c r="CP27" s="1" t="str">
        <f t="shared" si="2"/>
        <v/>
      </c>
      <c r="CQ27" s="1" t="str">
        <f t="shared" si="2"/>
        <v/>
      </c>
      <c r="CR27" s="1" t="str">
        <f t="shared" si="2"/>
        <v/>
      </c>
      <c r="CS27" s="1" t="str">
        <f t="shared" si="2"/>
        <v/>
      </c>
      <c r="CT27" s="1" t="str">
        <f t="shared" si="2"/>
        <v/>
      </c>
      <c r="CU27" s="1" t="str">
        <f t="shared" si="2"/>
        <v/>
      </c>
      <c r="CV27" s="1" t="str">
        <f t="shared" si="2"/>
        <v/>
      </c>
      <c r="CW27" s="1" t="str">
        <f t="shared" si="2"/>
        <v/>
      </c>
      <c r="CX27" s="1" t="str">
        <f t="shared" si="2"/>
        <v/>
      </c>
      <c r="CY27" s="1" t="str">
        <f t="shared" si="2"/>
        <v/>
      </c>
      <c r="CZ27" s="1" t="str">
        <f t="shared" si="2"/>
        <v/>
      </c>
    </row>
    <row r="28" spans="1:104">
      <c r="A28" t="s">
        <v>265</v>
      </c>
      <c r="B28" s="59"/>
      <c r="C28" s="60"/>
      <c r="D28" s="62" t="s">
        <v>302</v>
      </c>
      <c r="E28" s="2" t="s">
        <v>58</v>
      </c>
      <c r="G28" s="3">
        <f t="array" ref="G28">SUM(IF(L28:W28&lt;&gt;"",L28:W28*Y28:AJ28,""))*627.509</f>
        <v>0</v>
      </c>
      <c r="H28" s="4">
        <v>3.2109999485219998</v>
      </c>
      <c r="I28" s="5">
        <f t="shared" si="0"/>
        <v>-3.2109999485219998</v>
      </c>
      <c r="J28" s="48">
        <f t="shared" si="1"/>
        <v>3.2109999485219998</v>
      </c>
      <c r="L28" s="1">
        <f>B238</f>
        <v>0</v>
      </c>
      <c r="M28" s="1">
        <f>B237</f>
        <v>0</v>
      </c>
      <c r="Y28" s="1">
        <v>-1</v>
      </c>
      <c r="Z28" s="1">
        <v>1</v>
      </c>
      <c r="BZ28" s="67">
        <v>57</v>
      </c>
      <c r="CA28" s="3">
        <v>48</v>
      </c>
      <c r="CB28" s="3">
        <v>209</v>
      </c>
      <c r="CC28" s="3"/>
      <c r="CD28" s="3"/>
      <c r="CE28" s="3"/>
      <c r="CF28" s="3"/>
      <c r="CG28" s="3"/>
      <c r="CH28" s="3"/>
      <c r="CI28" s="3"/>
      <c r="CJ28" s="3"/>
      <c r="CK28" s="3"/>
      <c r="CL28" s="68"/>
      <c r="CN28" s="1" t="str">
        <f t="shared" si="3"/>
        <v>#=B57</v>
      </c>
      <c r="CO28" s="1" t="str">
        <f t="shared" si="2"/>
        <v>#=B48</v>
      </c>
      <c r="CP28" s="1" t="str">
        <f t="shared" si="2"/>
        <v>#=B209</v>
      </c>
      <c r="CQ28" s="1" t="str">
        <f t="shared" si="2"/>
        <v/>
      </c>
      <c r="CR28" s="1" t="str">
        <f t="shared" si="2"/>
        <v/>
      </c>
      <c r="CS28" s="1" t="str">
        <f t="shared" si="2"/>
        <v/>
      </c>
      <c r="CT28" s="1" t="str">
        <f t="shared" si="2"/>
        <v/>
      </c>
      <c r="CU28" s="1" t="str">
        <f t="shared" si="2"/>
        <v/>
      </c>
      <c r="CV28" s="1" t="str">
        <f t="shared" si="2"/>
        <v/>
      </c>
      <c r="CW28" s="1" t="str">
        <f t="shared" si="2"/>
        <v/>
      </c>
      <c r="CX28" s="1" t="str">
        <f t="shared" si="2"/>
        <v/>
      </c>
      <c r="CY28" s="1" t="str">
        <f t="shared" si="2"/>
        <v/>
      </c>
      <c r="CZ28" s="1" t="str">
        <f t="shared" si="2"/>
        <v/>
      </c>
    </row>
    <row r="29" spans="1:104">
      <c r="A29" t="s">
        <v>305</v>
      </c>
      <c r="B29" s="59"/>
      <c r="C29" s="60"/>
      <c r="D29" s="62" t="s">
        <v>306</v>
      </c>
      <c r="E29" s="2" t="s">
        <v>59</v>
      </c>
      <c r="G29" s="3">
        <f t="array" ref="G29">SUM(IF(L29:W29&lt;&gt;"",L29:W29*Y29:AJ29,""))*627.509</f>
        <v>0</v>
      </c>
      <c r="H29" s="4">
        <v>1.4839997991539999</v>
      </c>
      <c r="I29" s="5">
        <f t="shared" si="0"/>
        <v>-1.4839997991539999</v>
      </c>
      <c r="J29" s="48">
        <f t="shared" si="1"/>
        <v>1.4839997991539999</v>
      </c>
      <c r="L29" s="1">
        <f>B239</f>
        <v>0</v>
      </c>
      <c r="M29" s="1">
        <f>B240</f>
        <v>0</v>
      </c>
      <c r="Y29" s="1">
        <v>-1</v>
      </c>
      <c r="Z29" s="1">
        <v>1</v>
      </c>
      <c r="BZ29" s="67">
        <v>50</v>
      </c>
      <c r="CA29" s="3">
        <v>210</v>
      </c>
      <c r="CB29" s="3">
        <v>229</v>
      </c>
      <c r="CC29" s="3"/>
      <c r="CD29" s="3"/>
      <c r="CE29" s="3"/>
      <c r="CF29" s="3"/>
      <c r="CG29" s="3"/>
      <c r="CH29" s="3"/>
      <c r="CI29" s="3"/>
      <c r="CJ29" s="3"/>
      <c r="CK29" s="3"/>
      <c r="CL29" s="68"/>
      <c r="CN29" s="1" t="str">
        <f t="shared" si="3"/>
        <v>#=B50</v>
      </c>
      <c r="CO29" s="1" t="str">
        <f t="shared" si="2"/>
        <v>#=B210</v>
      </c>
      <c r="CP29" s="1" t="str">
        <f t="shared" si="2"/>
        <v>#=B229</v>
      </c>
      <c r="CQ29" s="1" t="str">
        <f t="shared" si="2"/>
        <v/>
      </c>
      <c r="CR29" s="1" t="str">
        <f t="shared" si="2"/>
        <v/>
      </c>
      <c r="CS29" s="1" t="str">
        <f t="shared" si="2"/>
        <v/>
      </c>
      <c r="CT29" s="1" t="str">
        <f t="shared" si="2"/>
        <v/>
      </c>
      <c r="CU29" s="1" t="str">
        <f t="shared" si="2"/>
        <v/>
      </c>
      <c r="CV29" s="1" t="str">
        <f t="shared" si="2"/>
        <v/>
      </c>
      <c r="CW29" s="1" t="str">
        <f t="shared" si="2"/>
        <v/>
      </c>
      <c r="CX29" s="1" t="str">
        <f t="shared" si="2"/>
        <v/>
      </c>
      <c r="CY29" s="1" t="str">
        <f t="shared" si="2"/>
        <v/>
      </c>
      <c r="CZ29" s="1" t="str">
        <f t="shared" si="2"/>
        <v/>
      </c>
    </row>
    <row r="30" spans="1:104">
      <c r="A30" t="s">
        <v>309</v>
      </c>
      <c r="B30" s="59"/>
      <c r="C30" s="60"/>
      <c r="D30" s="62" t="s">
        <v>310</v>
      </c>
      <c r="E30" s="2" t="s">
        <v>60</v>
      </c>
      <c r="G30" s="3">
        <f t="array" ref="G30">SUM(IF(L30:W30&lt;&gt;"",L30:W30*Y30:AJ30,""))*627.509</f>
        <v>0</v>
      </c>
      <c r="H30" s="4">
        <v>-10.319999836311</v>
      </c>
      <c r="I30" s="5">
        <f t="shared" si="0"/>
        <v>10.319999836311</v>
      </c>
      <c r="J30" s="48">
        <f t="shared" si="1"/>
        <v>10.319999836311</v>
      </c>
      <c r="L30" s="1">
        <f>B247</f>
        <v>0</v>
      </c>
      <c r="M30" s="1">
        <f>B246</f>
        <v>0</v>
      </c>
      <c r="N30" s="1">
        <f>B243</f>
        <v>0</v>
      </c>
      <c r="O30" s="1">
        <f>B245</f>
        <v>0</v>
      </c>
      <c r="Y30" s="1">
        <v>-1</v>
      </c>
      <c r="Z30" s="1">
        <v>-1</v>
      </c>
      <c r="AA30" s="1">
        <v>1</v>
      </c>
      <c r="AB30" s="1">
        <v>1</v>
      </c>
      <c r="BZ30" s="67">
        <v>189</v>
      </c>
      <c r="CA30" s="3">
        <v>190</v>
      </c>
      <c r="CB30" s="3">
        <v>190</v>
      </c>
      <c r="CC30" s="3"/>
      <c r="CD30" s="3"/>
      <c r="CE30" s="3"/>
      <c r="CF30" s="3"/>
      <c r="CG30" s="3"/>
      <c r="CH30" s="3"/>
      <c r="CI30" s="3"/>
      <c r="CJ30" s="3"/>
      <c r="CK30" s="3"/>
      <c r="CL30" s="68"/>
      <c r="CN30" s="1" t="str">
        <f t="shared" si="3"/>
        <v>#=B189</v>
      </c>
      <c r="CO30" s="1" t="str">
        <f t="shared" si="2"/>
        <v>#=B190</v>
      </c>
      <c r="CP30" s="1" t="str">
        <f t="shared" si="2"/>
        <v>#=B190</v>
      </c>
      <c r="CQ30" s="1" t="str">
        <f t="shared" si="2"/>
        <v/>
      </c>
      <c r="CR30" s="1" t="str">
        <f t="shared" si="2"/>
        <v/>
      </c>
      <c r="CS30" s="1" t="str">
        <f t="shared" si="2"/>
        <v/>
      </c>
      <c r="CT30" s="1" t="str">
        <f t="shared" si="2"/>
        <v/>
      </c>
      <c r="CU30" s="1" t="str">
        <f t="shared" si="2"/>
        <v/>
      </c>
      <c r="CV30" s="1" t="str">
        <f t="shared" si="2"/>
        <v/>
      </c>
      <c r="CW30" s="1" t="str">
        <f t="shared" si="2"/>
        <v/>
      </c>
      <c r="CX30" s="1" t="str">
        <f t="shared" si="2"/>
        <v/>
      </c>
      <c r="CY30" s="1" t="str">
        <f t="shared" si="2"/>
        <v/>
      </c>
      <c r="CZ30" s="1" t="str">
        <f t="shared" si="2"/>
        <v/>
      </c>
    </row>
    <row r="31" spans="1:104" ht="17" thickBot="1">
      <c r="A31" t="s">
        <v>315</v>
      </c>
      <c r="B31" s="59"/>
      <c r="C31" s="60"/>
      <c r="D31" s="69" t="s">
        <v>316</v>
      </c>
      <c r="E31" s="2" t="s">
        <v>61</v>
      </c>
      <c r="G31" s="3">
        <f t="array" ref="G31">SUM(IF(L31:W31&lt;&gt;"",L31:W31*Y31:AJ31,""))*627.509</f>
        <v>0</v>
      </c>
      <c r="H31" s="4">
        <v>3.9800003053510005</v>
      </c>
      <c r="I31" s="5">
        <f t="shared" si="0"/>
        <v>-3.9800003053510005</v>
      </c>
      <c r="J31" s="48">
        <f t="shared" si="1"/>
        <v>3.9800003053510005</v>
      </c>
      <c r="L31" s="1">
        <f>B340</f>
        <v>0</v>
      </c>
      <c r="M31" s="1">
        <f>B341</f>
        <v>0</v>
      </c>
      <c r="Y31" s="1">
        <v>-1</v>
      </c>
      <c r="Z31" s="1">
        <v>2</v>
      </c>
      <c r="BZ31" s="67">
        <v>234</v>
      </c>
      <c r="CA31" s="3">
        <v>235</v>
      </c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68"/>
      <c r="CN31" s="1" t="str">
        <f t="shared" si="3"/>
        <v>#=B234</v>
      </c>
      <c r="CO31" s="1" t="str">
        <f t="shared" si="2"/>
        <v>#=B235</v>
      </c>
      <c r="CP31" s="1" t="str">
        <f t="shared" si="2"/>
        <v/>
      </c>
      <c r="CQ31" s="1" t="str">
        <f t="shared" si="2"/>
        <v/>
      </c>
      <c r="CR31" s="1" t="str">
        <f t="shared" si="2"/>
        <v/>
      </c>
      <c r="CS31" s="1" t="str">
        <f t="shared" si="2"/>
        <v/>
      </c>
      <c r="CT31" s="1" t="str">
        <f t="shared" si="2"/>
        <v/>
      </c>
      <c r="CU31" s="1" t="str">
        <f t="shared" si="2"/>
        <v/>
      </c>
      <c r="CV31" s="1" t="str">
        <f t="shared" si="2"/>
        <v/>
      </c>
      <c r="CW31" s="1" t="str">
        <f t="shared" si="2"/>
        <v/>
      </c>
      <c r="CX31" s="1" t="str">
        <f t="shared" si="2"/>
        <v/>
      </c>
      <c r="CY31" s="1" t="str">
        <f t="shared" si="2"/>
        <v/>
      </c>
      <c r="CZ31" s="1" t="str">
        <f t="shared" si="2"/>
        <v/>
      </c>
    </row>
    <row r="32" spans="1:104">
      <c r="A32" t="s">
        <v>319</v>
      </c>
      <c r="B32" s="59"/>
      <c r="C32" s="60"/>
      <c r="D32" s="70" t="s">
        <v>320</v>
      </c>
      <c r="E32" s="2" t="s">
        <v>62</v>
      </c>
      <c r="G32" s="3">
        <f t="array" ref="G32">SUM(IF(L32:W32&lt;&gt;"",L32:W32*Y32:AJ32,""))*627.509</f>
        <v>0</v>
      </c>
      <c r="H32" s="63">
        <v>582.21998119570003</v>
      </c>
      <c r="I32" s="5">
        <f t="shared" si="0"/>
        <v>-582.21998119570003</v>
      </c>
      <c r="J32" s="48">
        <f t="shared" si="1"/>
        <v>582.21998119570003</v>
      </c>
      <c r="L32" s="1">
        <f>B26</f>
        <v>0</v>
      </c>
      <c r="M32" s="1">
        <f>B90</f>
        <v>0</v>
      </c>
      <c r="N32" s="1">
        <f>B115</f>
        <v>0</v>
      </c>
      <c r="O32" s="1">
        <f>B48</f>
        <v>0</v>
      </c>
      <c r="Y32" s="1">
        <v>-1</v>
      </c>
      <c r="Z32" s="1">
        <v>1</v>
      </c>
      <c r="AA32" s="1">
        <v>1</v>
      </c>
      <c r="AB32" s="1">
        <v>5</v>
      </c>
      <c r="BZ32" s="67">
        <v>215</v>
      </c>
      <c r="CA32" s="3">
        <v>216</v>
      </c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68"/>
      <c r="CN32" s="1" t="str">
        <f t="shared" si="3"/>
        <v>#=B215</v>
      </c>
      <c r="CO32" s="1" t="str">
        <f t="shared" si="2"/>
        <v>#=B216</v>
      </c>
      <c r="CP32" s="1" t="str">
        <f t="shared" si="2"/>
        <v/>
      </c>
      <c r="CQ32" s="1" t="str">
        <f t="shared" si="2"/>
        <v/>
      </c>
      <c r="CR32" s="1" t="str">
        <f t="shared" si="2"/>
        <v/>
      </c>
      <c r="CS32" s="1" t="str">
        <f t="shared" si="2"/>
        <v/>
      </c>
      <c r="CT32" s="1" t="str">
        <f t="shared" si="2"/>
        <v/>
      </c>
      <c r="CU32" s="1" t="str">
        <f t="shared" si="2"/>
        <v/>
      </c>
      <c r="CV32" s="1" t="str">
        <f t="shared" si="2"/>
        <v/>
      </c>
      <c r="CW32" s="1" t="str">
        <f t="shared" si="2"/>
        <v/>
      </c>
      <c r="CX32" s="1" t="str">
        <f t="shared" si="2"/>
        <v/>
      </c>
      <c r="CY32" s="1" t="str">
        <f t="shared" si="2"/>
        <v/>
      </c>
      <c r="CZ32" s="1" t="str">
        <f t="shared" si="2"/>
        <v/>
      </c>
    </row>
    <row r="33" spans="1:104">
      <c r="A33" t="s">
        <v>324</v>
      </c>
      <c r="B33" s="59"/>
      <c r="C33" s="60"/>
      <c r="D33" s="62" t="s">
        <v>325</v>
      </c>
      <c r="E33" s="2" t="s">
        <v>63</v>
      </c>
      <c r="G33" s="3">
        <f t="array" ref="G33">SUM(IF(L33:W33&lt;&gt;"",L33:W33*Y33:AJ33,""))*627.509</f>
        <v>0</v>
      </c>
      <c r="H33" s="4">
        <v>1.8099869596</v>
      </c>
      <c r="I33" s="5">
        <f t="shared" si="0"/>
        <v>-1.8099869596</v>
      </c>
      <c r="J33" s="48">
        <f t="shared" si="1"/>
        <v>1.8099869596</v>
      </c>
      <c r="L33" s="1">
        <f>B216</f>
        <v>0</v>
      </c>
      <c r="M33" s="1">
        <f>B219</f>
        <v>0</v>
      </c>
      <c r="N33" s="1">
        <f>B155</f>
        <v>0</v>
      </c>
      <c r="Y33" s="1">
        <v>-1</v>
      </c>
      <c r="Z33" s="1">
        <v>1</v>
      </c>
      <c r="AA33" s="1">
        <v>1</v>
      </c>
      <c r="BZ33" s="67">
        <v>217</v>
      </c>
      <c r="CA33" s="3">
        <v>219</v>
      </c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68"/>
      <c r="CN33" s="1" t="str">
        <f t="shared" si="3"/>
        <v>#=B217</v>
      </c>
      <c r="CO33" s="1" t="str">
        <f t="shared" si="2"/>
        <v>#=B219</v>
      </c>
      <c r="CP33" s="1" t="str">
        <f t="shared" si="2"/>
        <v/>
      </c>
      <c r="CQ33" s="1" t="str">
        <f t="shared" si="2"/>
        <v/>
      </c>
      <c r="CR33" s="1" t="str">
        <f t="shared" si="2"/>
        <v/>
      </c>
      <c r="CS33" s="1" t="str">
        <f t="shared" si="2"/>
        <v/>
      </c>
      <c r="CT33" s="1" t="str">
        <f t="shared" si="2"/>
        <v/>
      </c>
      <c r="CU33" s="1" t="str">
        <f t="shared" si="2"/>
        <v/>
      </c>
      <c r="CV33" s="1" t="str">
        <f t="shared" si="2"/>
        <v/>
      </c>
      <c r="CW33" s="1" t="str">
        <f t="shared" si="2"/>
        <v/>
      </c>
      <c r="CX33" s="1" t="str">
        <f t="shared" si="2"/>
        <v/>
      </c>
      <c r="CY33" s="1" t="str">
        <f t="shared" si="2"/>
        <v/>
      </c>
      <c r="CZ33" s="1" t="str">
        <f t="shared" si="2"/>
        <v/>
      </c>
    </row>
    <row r="34" spans="1:104">
      <c r="A34" t="s">
        <v>329</v>
      </c>
      <c r="B34" s="59"/>
      <c r="C34" s="60"/>
      <c r="D34" s="71" t="s">
        <v>330</v>
      </c>
      <c r="E34" s="2" t="s">
        <v>64</v>
      </c>
      <c r="G34" s="3">
        <f t="array" ref="G34">SUM(IF(L34:W34&lt;&gt;"",L34:W34*Y34:AJ34,""))*627.509</f>
        <v>0</v>
      </c>
      <c r="H34" s="63">
        <v>24.599984323399998</v>
      </c>
      <c r="I34" s="5">
        <f t="shared" si="0"/>
        <v>-24.599984323399998</v>
      </c>
      <c r="J34" s="48">
        <f t="shared" si="1"/>
        <v>24.599984323399998</v>
      </c>
      <c r="L34" s="1">
        <f>B25</f>
        <v>0</v>
      </c>
      <c r="M34" s="1">
        <f>B27</f>
        <v>0</v>
      </c>
      <c r="Y34" s="1">
        <v>-1</v>
      </c>
      <c r="Z34" s="1">
        <v>1</v>
      </c>
      <c r="BZ34" s="67">
        <v>228</v>
      </c>
      <c r="CA34" s="3">
        <v>207</v>
      </c>
      <c r="CB34" s="3">
        <v>285</v>
      </c>
      <c r="CC34" s="3"/>
      <c r="CD34" s="3"/>
      <c r="CE34" s="3"/>
      <c r="CF34" s="3"/>
      <c r="CG34" s="3"/>
      <c r="CH34" s="3"/>
      <c r="CI34" s="3"/>
      <c r="CJ34" s="3"/>
      <c r="CK34" s="3"/>
      <c r="CL34" s="68"/>
      <c r="CN34" s="1" t="str">
        <f t="shared" si="3"/>
        <v>#=B228</v>
      </c>
      <c r="CO34" s="1" t="str">
        <f t="shared" si="3"/>
        <v>#=B207</v>
      </c>
      <c r="CP34" s="1" t="str">
        <f t="shared" si="3"/>
        <v>#=B285</v>
      </c>
      <c r="CQ34" s="1" t="str">
        <f t="shared" si="3"/>
        <v/>
      </c>
      <c r="CR34" s="1" t="str">
        <f t="shared" si="3"/>
        <v/>
      </c>
      <c r="CS34" s="1" t="str">
        <f t="shared" si="3"/>
        <v/>
      </c>
      <c r="CT34" s="1" t="str">
        <f t="shared" si="3"/>
        <v/>
      </c>
      <c r="CU34" s="1" t="str">
        <f t="shared" si="3"/>
        <v/>
      </c>
      <c r="CV34" s="1" t="str">
        <f t="shared" si="3"/>
        <v/>
      </c>
      <c r="CW34" s="1" t="str">
        <f t="shared" si="3"/>
        <v/>
      </c>
      <c r="CX34" s="1" t="str">
        <f t="shared" si="3"/>
        <v/>
      </c>
      <c r="CY34" s="1" t="str">
        <f t="shared" si="3"/>
        <v/>
      </c>
      <c r="CZ34" s="1" t="str">
        <f t="shared" si="3"/>
        <v/>
      </c>
    </row>
    <row r="35" spans="1:104">
      <c r="A35" t="s">
        <v>331</v>
      </c>
      <c r="B35" s="59"/>
      <c r="C35" s="60"/>
      <c r="D35" s="71" t="s">
        <v>332</v>
      </c>
      <c r="E35" s="2" t="s">
        <v>65</v>
      </c>
      <c r="G35" s="3">
        <f t="array" ref="G35">SUM(IF(L35:W35&lt;&gt;"",L35:W35*Y35:AJ35,""))*627.509</f>
        <v>0</v>
      </c>
      <c r="H35" s="4">
        <v>-40.959967363043901</v>
      </c>
      <c r="I35" s="5">
        <f t="shared" si="0"/>
        <v>40.959967363043901</v>
      </c>
      <c r="J35" s="48">
        <f t="shared" si="1"/>
        <v>40.959967363043901</v>
      </c>
      <c r="L35" s="1">
        <f>B127</f>
        <v>0</v>
      </c>
      <c r="M35" s="1">
        <f>B128</f>
        <v>0</v>
      </c>
      <c r="N35" s="1">
        <f>B129</f>
        <v>0</v>
      </c>
      <c r="Y35" s="1">
        <v>1</v>
      </c>
      <c r="Z35" s="1">
        <v>-1</v>
      </c>
      <c r="AA35" s="1">
        <v>-1</v>
      </c>
      <c r="BZ35" s="67">
        <v>168</v>
      </c>
      <c r="CA35" s="3">
        <v>72</v>
      </c>
      <c r="CB35" s="3">
        <v>80</v>
      </c>
      <c r="CC35" s="3"/>
      <c r="CD35" s="3"/>
      <c r="CE35" s="3"/>
      <c r="CF35" s="3"/>
      <c r="CG35" s="3"/>
      <c r="CH35" s="3"/>
      <c r="CI35" s="3"/>
      <c r="CJ35" s="3"/>
      <c r="CK35" s="3"/>
      <c r="CL35" s="68"/>
      <c r="CN35" s="1" t="str">
        <f t="shared" si="3"/>
        <v>#=B168</v>
      </c>
      <c r="CO35" s="1" t="str">
        <f t="shared" si="3"/>
        <v>#=B72</v>
      </c>
      <c r="CP35" s="1" t="str">
        <f t="shared" si="3"/>
        <v>#=B80</v>
      </c>
      <c r="CQ35" s="1" t="str">
        <f t="shared" si="3"/>
        <v/>
      </c>
      <c r="CR35" s="1" t="str">
        <f t="shared" si="3"/>
        <v/>
      </c>
      <c r="CS35" s="1" t="str">
        <f t="shared" si="3"/>
        <v/>
      </c>
      <c r="CT35" s="1" t="str">
        <f t="shared" si="3"/>
        <v/>
      </c>
      <c r="CU35" s="1" t="str">
        <f t="shared" si="3"/>
        <v/>
      </c>
      <c r="CV35" s="1" t="str">
        <f t="shared" si="3"/>
        <v/>
      </c>
      <c r="CW35" s="1" t="str">
        <f t="shared" si="3"/>
        <v/>
      </c>
      <c r="CX35" s="1" t="str">
        <f t="shared" si="3"/>
        <v/>
      </c>
      <c r="CY35" s="1" t="str">
        <f t="shared" si="3"/>
        <v/>
      </c>
      <c r="CZ35" s="1" t="str">
        <f t="shared" si="3"/>
        <v/>
      </c>
    </row>
    <row r="36" spans="1:104">
      <c r="A36" t="s">
        <v>336</v>
      </c>
      <c r="B36" s="59"/>
      <c r="C36" s="60"/>
      <c r="D36" s="62" t="s">
        <v>337</v>
      </c>
      <c r="E36" s="2" t="s">
        <v>66</v>
      </c>
      <c r="G36" s="3">
        <f t="array" ref="G36">SUM(IF(L36:W36&lt;&gt;"",L36:W36*Y36:AJ36,""))*627.509</f>
        <v>0</v>
      </c>
      <c r="H36" s="4">
        <v>300.91676022912787</v>
      </c>
      <c r="I36" s="5">
        <f t="shared" si="0"/>
        <v>-300.91676022912787</v>
      </c>
      <c r="J36" s="48">
        <f t="shared" si="1"/>
        <v>300.91676022912787</v>
      </c>
      <c r="L36" s="1">
        <f>B220</f>
        <v>0</v>
      </c>
      <c r="M36" s="1">
        <f>B54</f>
        <v>0</v>
      </c>
      <c r="Y36" s="1">
        <v>1</v>
      </c>
      <c r="Z36" s="1">
        <v>-1</v>
      </c>
      <c r="BZ36" s="67">
        <v>43</v>
      </c>
      <c r="CA36" s="3">
        <v>42</v>
      </c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68"/>
      <c r="CN36" s="1" t="str">
        <f t="shared" si="3"/>
        <v>#=B43</v>
      </c>
      <c r="CO36" s="1" t="str">
        <f t="shared" si="3"/>
        <v>#=B42</v>
      </c>
      <c r="CP36" s="1" t="str">
        <f t="shared" si="3"/>
        <v/>
      </c>
      <c r="CQ36" s="1" t="str">
        <f t="shared" si="3"/>
        <v/>
      </c>
      <c r="CR36" s="1" t="str">
        <f t="shared" si="3"/>
        <v/>
      </c>
      <c r="CS36" s="1" t="str">
        <f t="shared" si="3"/>
        <v/>
      </c>
      <c r="CT36" s="1" t="str">
        <f t="shared" si="3"/>
        <v/>
      </c>
      <c r="CU36" s="1" t="str">
        <f t="shared" si="3"/>
        <v/>
      </c>
      <c r="CV36" s="1" t="str">
        <f t="shared" si="3"/>
        <v/>
      </c>
      <c r="CW36" s="1" t="str">
        <f t="shared" si="3"/>
        <v/>
      </c>
      <c r="CX36" s="1" t="str">
        <f t="shared" si="3"/>
        <v/>
      </c>
      <c r="CY36" s="1" t="str">
        <f t="shared" si="3"/>
        <v/>
      </c>
      <c r="CZ36" s="1" t="str">
        <f t="shared" si="3"/>
        <v/>
      </c>
    </row>
    <row r="37" spans="1:104">
      <c r="A37" t="s">
        <v>340</v>
      </c>
      <c r="B37" s="59"/>
      <c r="C37" s="60"/>
      <c r="D37" s="62" t="s">
        <v>341</v>
      </c>
      <c r="E37" s="2" t="s">
        <v>67</v>
      </c>
      <c r="G37" s="3">
        <f t="array" ref="G37">SUM(IF(L37:W37&lt;&gt;"",L37:W37*Y37:AJ37,""))*627.509</f>
        <v>0</v>
      </c>
      <c r="H37" s="4">
        <v>-2.702997846247746</v>
      </c>
      <c r="I37" s="5">
        <f t="shared" si="0"/>
        <v>2.702997846247746</v>
      </c>
      <c r="J37" s="48">
        <f t="shared" si="1"/>
        <v>2.702997846247746</v>
      </c>
      <c r="L37" s="1">
        <f>B121</f>
        <v>0</v>
      </c>
      <c r="M37" s="1">
        <f>B118</f>
        <v>0</v>
      </c>
      <c r="Y37" s="1">
        <v>1</v>
      </c>
      <c r="Z37" s="1">
        <v>-2</v>
      </c>
      <c r="BZ37" s="67">
        <v>102</v>
      </c>
      <c r="CA37" s="3">
        <v>101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68"/>
      <c r="CN37" s="1" t="str">
        <f t="shared" si="3"/>
        <v>#=B102</v>
      </c>
      <c r="CO37" s="1" t="str">
        <f t="shared" si="3"/>
        <v>#=B101</v>
      </c>
      <c r="CP37" s="1" t="str">
        <f t="shared" si="3"/>
        <v/>
      </c>
      <c r="CQ37" s="1" t="str">
        <f t="shared" si="3"/>
        <v/>
      </c>
      <c r="CR37" s="1" t="str">
        <f t="shared" si="3"/>
        <v/>
      </c>
      <c r="CS37" s="1" t="str">
        <f t="shared" si="3"/>
        <v/>
      </c>
      <c r="CT37" s="1" t="str">
        <f t="shared" si="3"/>
        <v/>
      </c>
      <c r="CU37" s="1" t="str">
        <f t="shared" si="3"/>
        <v/>
      </c>
      <c r="CV37" s="1" t="str">
        <f t="shared" si="3"/>
        <v/>
      </c>
      <c r="CW37" s="1" t="str">
        <f t="shared" si="3"/>
        <v/>
      </c>
      <c r="CX37" s="1" t="str">
        <f t="shared" si="3"/>
        <v/>
      </c>
      <c r="CY37" s="1" t="str">
        <f t="shared" si="3"/>
        <v/>
      </c>
      <c r="CZ37" s="1" t="str">
        <f t="shared" si="3"/>
        <v/>
      </c>
    </row>
    <row r="38" spans="1:104">
      <c r="A38" t="s">
        <v>264</v>
      </c>
      <c r="B38" s="59"/>
      <c r="C38" s="60"/>
      <c r="D38" s="62" t="s">
        <v>344</v>
      </c>
      <c r="E38" s="2" t="s">
        <v>68</v>
      </c>
      <c r="G38" s="3">
        <f t="array" ref="G38">SUM(IF(L38:W38&lt;&gt;"",L38:W38*Y38:AJ38,""))*627.509</f>
        <v>0</v>
      </c>
      <c r="H38" s="4">
        <v>-7.2899941913229851</v>
      </c>
      <c r="I38" s="5">
        <f t="shared" si="0"/>
        <v>7.2899941913229851</v>
      </c>
      <c r="J38" s="48">
        <f t="shared" si="1"/>
        <v>7.2899941913229851</v>
      </c>
      <c r="L38" s="1">
        <f>B202</f>
        <v>0</v>
      </c>
      <c r="M38" s="1">
        <f>B200</f>
        <v>0</v>
      </c>
      <c r="N38" s="1">
        <f>B201</f>
        <v>0</v>
      </c>
      <c r="Y38" s="1">
        <v>1</v>
      </c>
      <c r="Z38" s="1">
        <v>-1</v>
      </c>
      <c r="AA38" s="1">
        <v>-1</v>
      </c>
      <c r="BZ38" s="67">
        <v>58</v>
      </c>
      <c r="CA38" s="3">
        <v>74</v>
      </c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68"/>
      <c r="CN38" s="1" t="str">
        <f t="shared" si="3"/>
        <v>#=B58</v>
      </c>
      <c r="CO38" s="1" t="str">
        <f t="shared" si="3"/>
        <v>#=B74</v>
      </c>
      <c r="CP38" s="1" t="str">
        <f t="shared" si="3"/>
        <v/>
      </c>
      <c r="CQ38" s="1" t="str">
        <f t="shared" si="3"/>
        <v/>
      </c>
      <c r="CR38" s="1" t="str">
        <f t="shared" si="3"/>
        <v/>
      </c>
      <c r="CS38" s="1" t="str">
        <f t="shared" si="3"/>
        <v/>
      </c>
      <c r="CT38" s="1" t="str">
        <f t="shared" si="3"/>
        <v/>
      </c>
      <c r="CU38" s="1" t="str">
        <f t="shared" si="3"/>
        <v/>
      </c>
      <c r="CV38" s="1" t="str">
        <f t="shared" si="3"/>
        <v/>
      </c>
      <c r="CW38" s="1" t="str">
        <f t="shared" si="3"/>
        <v/>
      </c>
      <c r="CX38" s="1" t="str">
        <f t="shared" si="3"/>
        <v/>
      </c>
      <c r="CY38" s="1" t="str">
        <f t="shared" si="3"/>
        <v/>
      </c>
      <c r="CZ38" s="1" t="str">
        <f t="shared" si="3"/>
        <v/>
      </c>
    </row>
    <row r="39" spans="1:104">
      <c r="A39" t="s">
        <v>348</v>
      </c>
      <c r="B39" s="59"/>
      <c r="C39" s="60"/>
      <c r="D39" s="62" t="s">
        <v>349</v>
      </c>
      <c r="E39" s="2" t="s">
        <v>69</v>
      </c>
      <c r="G39" s="3">
        <f t="array" ref="G39">SUM(IF(L39:W39&lt;&gt;"",L39:W39*Y39:AJ39,""))*627.509</f>
        <v>0</v>
      </c>
      <c r="H39" s="4">
        <v>45.77996352246457</v>
      </c>
      <c r="I39" s="5">
        <f t="shared" si="0"/>
        <v>-45.77996352246457</v>
      </c>
      <c r="J39" s="48">
        <f t="shared" si="1"/>
        <v>45.77996352246457</v>
      </c>
      <c r="L39" s="1">
        <f>B185</f>
        <v>0</v>
      </c>
      <c r="M39" s="1">
        <f>B51</f>
        <v>0</v>
      </c>
      <c r="Y39" s="1">
        <v>1</v>
      </c>
      <c r="Z39" s="1">
        <v>-1</v>
      </c>
      <c r="BZ39" s="67">
        <v>64</v>
      </c>
      <c r="CA39" s="3">
        <v>223</v>
      </c>
      <c r="CB39" s="3">
        <v>103</v>
      </c>
      <c r="CC39" s="3"/>
      <c r="CD39" s="3"/>
      <c r="CE39" s="3"/>
      <c r="CF39" s="3"/>
      <c r="CG39" s="3"/>
      <c r="CH39" s="3"/>
      <c r="CI39" s="3"/>
      <c r="CJ39" s="3"/>
      <c r="CK39" s="3"/>
      <c r="CL39" s="68"/>
      <c r="CN39" s="1" t="str">
        <f t="shared" si="3"/>
        <v>#=B64</v>
      </c>
      <c r="CO39" s="1" t="str">
        <f t="shared" si="3"/>
        <v>#=B223</v>
      </c>
      <c r="CP39" s="1" t="str">
        <f t="shared" si="3"/>
        <v>#=B103</v>
      </c>
      <c r="CQ39" s="1" t="str">
        <f t="shared" si="3"/>
        <v/>
      </c>
      <c r="CR39" s="1" t="str">
        <f t="shared" si="3"/>
        <v/>
      </c>
      <c r="CS39" s="1" t="str">
        <f t="shared" si="3"/>
        <v/>
      </c>
      <c r="CT39" s="1" t="str">
        <f t="shared" si="3"/>
        <v/>
      </c>
      <c r="CU39" s="1" t="str">
        <f t="shared" si="3"/>
        <v/>
      </c>
      <c r="CV39" s="1" t="str">
        <f t="shared" si="3"/>
        <v/>
      </c>
      <c r="CW39" s="1" t="str">
        <f t="shared" si="3"/>
        <v/>
      </c>
      <c r="CX39" s="1" t="str">
        <f t="shared" si="3"/>
        <v/>
      </c>
      <c r="CY39" s="1" t="str">
        <f t="shared" si="3"/>
        <v/>
      </c>
      <c r="CZ39" s="1" t="str">
        <f t="shared" si="3"/>
        <v/>
      </c>
    </row>
    <row r="40" spans="1:104">
      <c r="A40" t="s">
        <v>352</v>
      </c>
      <c r="B40" s="59"/>
      <c r="C40" s="60"/>
      <c r="D40" s="62" t="s">
        <v>353</v>
      </c>
      <c r="E40" s="2" t="s">
        <v>70</v>
      </c>
      <c r="G40" s="3">
        <f t="array" ref="G40">SUM(IF(L40:W40&lt;&gt;"",L40:W40*Y40:AJ40,""))*627.509</f>
        <v>0</v>
      </c>
      <c r="H40" s="4">
        <v>-86.319931220164605</v>
      </c>
      <c r="I40" s="5">
        <f t="shared" si="0"/>
        <v>86.319931220164605</v>
      </c>
      <c r="J40" s="48">
        <f t="shared" si="1"/>
        <v>86.319931220164605</v>
      </c>
      <c r="L40" s="1">
        <f>B180</f>
        <v>0</v>
      </c>
      <c r="M40" s="1">
        <f>B179</f>
        <v>0</v>
      </c>
      <c r="N40" s="1">
        <f>B124</f>
        <v>0</v>
      </c>
      <c r="Y40" s="1">
        <v>1</v>
      </c>
      <c r="Z40" s="1">
        <v>-1</v>
      </c>
      <c r="AA40" s="1">
        <v>-1</v>
      </c>
      <c r="BZ40" s="67">
        <v>167</v>
      </c>
      <c r="CA40" s="3">
        <v>175</v>
      </c>
      <c r="CB40" s="3">
        <v>224</v>
      </c>
      <c r="CC40" s="3"/>
      <c r="CD40" s="3"/>
      <c r="CE40" s="3"/>
      <c r="CF40" s="3"/>
      <c r="CG40" s="3"/>
      <c r="CH40" s="3"/>
      <c r="CI40" s="3"/>
      <c r="CJ40" s="3"/>
      <c r="CK40" s="3"/>
      <c r="CL40" s="68"/>
      <c r="CN40" s="1" t="str">
        <f t="shared" si="3"/>
        <v>#=B167</v>
      </c>
      <c r="CO40" s="1" t="str">
        <f t="shared" si="3"/>
        <v>#=B175</v>
      </c>
      <c r="CP40" s="1" t="str">
        <f t="shared" si="3"/>
        <v>#=B224</v>
      </c>
      <c r="CQ40" s="1" t="str">
        <f t="shared" si="3"/>
        <v/>
      </c>
      <c r="CR40" s="1" t="str">
        <f t="shared" si="3"/>
        <v/>
      </c>
      <c r="CS40" s="1" t="str">
        <f t="shared" si="3"/>
        <v/>
      </c>
      <c r="CT40" s="1" t="str">
        <f t="shared" si="3"/>
        <v/>
      </c>
      <c r="CU40" s="1" t="str">
        <f t="shared" si="3"/>
        <v/>
      </c>
      <c r="CV40" s="1" t="str">
        <f t="shared" si="3"/>
        <v/>
      </c>
      <c r="CW40" s="1" t="str">
        <f t="shared" si="3"/>
        <v/>
      </c>
      <c r="CX40" s="1" t="str">
        <f t="shared" si="3"/>
        <v/>
      </c>
      <c r="CY40" s="1" t="str">
        <f t="shared" si="3"/>
        <v/>
      </c>
      <c r="CZ40" s="1" t="str">
        <f t="shared" si="3"/>
        <v/>
      </c>
    </row>
    <row r="41" spans="1:104">
      <c r="A41" t="s">
        <v>357</v>
      </c>
      <c r="B41" s="59"/>
      <c r="C41" s="60"/>
      <c r="D41" s="62" t="s">
        <v>358</v>
      </c>
      <c r="E41" s="2" t="s">
        <v>71</v>
      </c>
      <c r="G41" s="3">
        <f t="array" ref="G41">SUM(IF(L41:W41&lt;&gt;"",L41:W41*Y41:AJ41,""))*627.509</f>
        <v>0</v>
      </c>
      <c r="H41" s="4">
        <v>135.72989185024238</v>
      </c>
      <c r="I41" s="5">
        <f t="shared" si="0"/>
        <v>-135.72989185024238</v>
      </c>
      <c r="J41" s="48">
        <f t="shared" si="1"/>
        <v>135.72989185024238</v>
      </c>
      <c r="L41" s="1">
        <f>B115</f>
        <v>0</v>
      </c>
      <c r="M41" s="1">
        <f>B135</f>
        <v>0</v>
      </c>
      <c r="N41" s="1">
        <f>B149</f>
        <v>0</v>
      </c>
      <c r="O41" s="1">
        <f>B132</f>
        <v>0</v>
      </c>
      <c r="Y41" s="1">
        <v>1</v>
      </c>
      <c r="Z41" s="1">
        <v>1</v>
      </c>
      <c r="AA41" s="1">
        <v>-1</v>
      </c>
      <c r="AB41" s="1">
        <v>-1</v>
      </c>
      <c r="BZ41" s="67">
        <v>237</v>
      </c>
      <c r="CA41" s="3">
        <v>236</v>
      </c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68"/>
      <c r="CN41" s="1" t="str">
        <f t="shared" si="3"/>
        <v>#=B237</v>
      </c>
      <c r="CO41" s="1" t="str">
        <f t="shared" si="3"/>
        <v>#=B236</v>
      </c>
      <c r="CP41" s="1" t="str">
        <f t="shared" si="3"/>
        <v/>
      </c>
      <c r="CQ41" s="1" t="str">
        <f t="shared" si="3"/>
        <v/>
      </c>
      <c r="CR41" s="1" t="str">
        <f t="shared" si="3"/>
        <v/>
      </c>
      <c r="CS41" s="1" t="str">
        <f t="shared" si="3"/>
        <v/>
      </c>
      <c r="CT41" s="1" t="str">
        <f t="shared" si="3"/>
        <v/>
      </c>
      <c r="CU41" s="1" t="str">
        <f t="shared" si="3"/>
        <v/>
      </c>
      <c r="CV41" s="1" t="str">
        <f t="shared" si="3"/>
        <v/>
      </c>
      <c r="CW41" s="1" t="str">
        <f t="shared" si="3"/>
        <v/>
      </c>
      <c r="CX41" s="1" t="str">
        <f t="shared" si="3"/>
        <v/>
      </c>
      <c r="CY41" s="1" t="str">
        <f t="shared" si="3"/>
        <v/>
      </c>
      <c r="CZ41" s="1" t="str">
        <f t="shared" si="3"/>
        <v/>
      </c>
    </row>
    <row r="42" spans="1:104">
      <c r="A42" t="s">
        <v>362</v>
      </c>
      <c r="B42" s="59"/>
      <c r="C42" s="60"/>
      <c r="D42" s="62" t="s">
        <v>363</v>
      </c>
      <c r="E42" s="2" t="s">
        <v>72</v>
      </c>
      <c r="G42" s="3">
        <f t="array" ref="G42">SUM(IF(L42:W42&lt;&gt;"",L42:W42*Y42:AJ42,""))*627.509</f>
        <v>0</v>
      </c>
      <c r="H42" s="4">
        <v>-68.739945227920558</v>
      </c>
      <c r="I42" s="5">
        <f t="shared" si="0"/>
        <v>68.739945227920558</v>
      </c>
      <c r="J42" s="48">
        <f t="shared" si="1"/>
        <v>68.739945227920558</v>
      </c>
      <c r="L42" s="1">
        <f>B186</f>
        <v>0</v>
      </c>
      <c r="M42" s="1">
        <f>B125</f>
        <v>0</v>
      </c>
      <c r="N42" s="1">
        <f>B181</f>
        <v>0</v>
      </c>
      <c r="O42" s="1">
        <f>B86</f>
        <v>0</v>
      </c>
      <c r="Y42" s="1">
        <v>1</v>
      </c>
      <c r="Z42" s="1">
        <v>1</v>
      </c>
      <c r="AA42" s="1">
        <v>-1</v>
      </c>
      <c r="AB42" s="1">
        <v>-1</v>
      </c>
      <c r="BZ42" s="67">
        <v>254</v>
      </c>
      <c r="CA42" s="3">
        <v>257</v>
      </c>
      <c r="CB42" s="3">
        <v>256</v>
      </c>
      <c r="CC42" s="3"/>
      <c r="CD42" s="3"/>
      <c r="CE42" s="3"/>
      <c r="CF42" s="3"/>
      <c r="CG42" s="3"/>
      <c r="CH42" s="3"/>
      <c r="CI42" s="3"/>
      <c r="CJ42" s="3"/>
      <c r="CK42" s="3"/>
      <c r="CL42" s="68"/>
      <c r="CN42" s="1" t="str">
        <f t="shared" si="3"/>
        <v>#=B254</v>
      </c>
      <c r="CO42" s="1" t="str">
        <f t="shared" si="3"/>
        <v>#=B257</v>
      </c>
      <c r="CP42" s="1" t="str">
        <f t="shared" si="3"/>
        <v>#=B256</v>
      </c>
      <c r="CQ42" s="1" t="str">
        <f t="shared" si="3"/>
        <v/>
      </c>
      <c r="CR42" s="1" t="str">
        <f t="shared" si="3"/>
        <v/>
      </c>
      <c r="CS42" s="1" t="str">
        <f t="shared" si="3"/>
        <v/>
      </c>
      <c r="CT42" s="1" t="str">
        <f t="shared" si="3"/>
        <v/>
      </c>
      <c r="CU42" s="1" t="str">
        <f t="shared" si="3"/>
        <v/>
      </c>
      <c r="CV42" s="1" t="str">
        <f t="shared" si="3"/>
        <v/>
      </c>
      <c r="CW42" s="1" t="str">
        <f t="shared" si="3"/>
        <v/>
      </c>
      <c r="CX42" s="1" t="str">
        <f t="shared" si="3"/>
        <v/>
      </c>
      <c r="CY42" s="1" t="str">
        <f t="shared" si="3"/>
        <v/>
      </c>
      <c r="CZ42" s="1" t="str">
        <f t="shared" si="3"/>
        <v/>
      </c>
    </row>
    <row r="43" spans="1:104">
      <c r="A43" t="s">
        <v>368</v>
      </c>
      <c r="B43" s="59"/>
      <c r="C43" s="60"/>
      <c r="D43" s="62" t="s">
        <v>369</v>
      </c>
      <c r="E43" s="2" t="s">
        <v>73</v>
      </c>
      <c r="G43" s="3">
        <f t="array" ref="G43">SUM(IF(L43:W43&lt;&gt;"",L43:W43*Y43:AJ43,""))*627.509</f>
        <v>0</v>
      </c>
      <c r="H43" s="4">
        <v>60.479951809494494</v>
      </c>
      <c r="I43" s="5">
        <f t="shared" si="0"/>
        <v>-60.479951809494494</v>
      </c>
      <c r="J43" s="48">
        <f t="shared" si="1"/>
        <v>60.479951809494494</v>
      </c>
      <c r="L43" s="1">
        <f>B124</f>
        <v>0</v>
      </c>
      <c r="M43" s="1">
        <f>B170</f>
        <v>0</v>
      </c>
      <c r="N43" s="1">
        <f>B181</f>
        <v>0</v>
      </c>
      <c r="O43" s="1">
        <f>B169</f>
        <v>0</v>
      </c>
      <c r="P43" s="1" t="s">
        <v>370</v>
      </c>
      <c r="Q43" s="1" t="s">
        <v>370</v>
      </c>
      <c r="R43" s="1" t="s">
        <v>370</v>
      </c>
      <c r="S43" s="1" t="s">
        <v>370</v>
      </c>
      <c r="T43" s="1" t="s">
        <v>370</v>
      </c>
      <c r="U43" s="1" t="s">
        <v>370</v>
      </c>
      <c r="V43" s="1" t="s">
        <v>370</v>
      </c>
      <c r="W43" s="1" t="s">
        <v>370</v>
      </c>
      <c r="Y43" s="1">
        <v>1</v>
      </c>
      <c r="Z43" s="1">
        <v>1</v>
      </c>
      <c r="AA43" s="1">
        <v>-1</v>
      </c>
      <c r="AB43" s="1">
        <v>-1</v>
      </c>
      <c r="BZ43" s="67">
        <v>261</v>
      </c>
      <c r="CA43" s="3">
        <v>260</v>
      </c>
      <c r="CB43" s="3">
        <v>262</v>
      </c>
      <c r="CC43" s="3"/>
      <c r="CD43" s="3"/>
      <c r="CE43" s="3"/>
      <c r="CF43" s="3"/>
      <c r="CG43" s="3"/>
      <c r="CH43" s="3"/>
      <c r="CI43" s="3"/>
      <c r="CJ43" s="3"/>
      <c r="CK43" s="3"/>
      <c r="CL43" s="68"/>
      <c r="CN43" s="1" t="str">
        <f t="shared" si="3"/>
        <v>#=B261</v>
      </c>
      <c r="CO43" s="1" t="str">
        <f t="shared" si="3"/>
        <v>#=B260</v>
      </c>
      <c r="CP43" s="1" t="str">
        <f t="shared" si="3"/>
        <v>#=B262</v>
      </c>
      <c r="CQ43" s="1" t="str">
        <f t="shared" si="3"/>
        <v/>
      </c>
      <c r="CR43" s="1" t="str">
        <f t="shared" si="3"/>
        <v/>
      </c>
      <c r="CS43" s="1" t="str">
        <f t="shared" si="3"/>
        <v/>
      </c>
      <c r="CT43" s="1" t="str">
        <f t="shared" si="3"/>
        <v/>
      </c>
      <c r="CU43" s="1" t="str">
        <f t="shared" si="3"/>
        <v/>
      </c>
      <c r="CV43" s="1" t="str">
        <f t="shared" si="3"/>
        <v/>
      </c>
      <c r="CW43" s="1" t="str">
        <f t="shared" si="3"/>
        <v/>
      </c>
      <c r="CX43" s="1" t="str">
        <f t="shared" si="3"/>
        <v/>
      </c>
      <c r="CY43" s="1" t="str">
        <f t="shared" si="3"/>
        <v/>
      </c>
      <c r="CZ43" s="1" t="str">
        <f t="shared" si="3"/>
        <v/>
      </c>
    </row>
    <row r="44" spans="1:104">
      <c r="A44" t="s">
        <v>373</v>
      </c>
      <c r="B44" s="59"/>
      <c r="C44" s="60"/>
      <c r="D44" s="62" t="s">
        <v>374</v>
      </c>
      <c r="E44" s="2" t="s">
        <v>74</v>
      </c>
      <c r="G44" s="3">
        <f t="array" ref="G44">SUM(IF(L44:W44&lt;&gt;"",L44:W44*Y44:AJ44,""))*627.509</f>
        <v>0</v>
      </c>
      <c r="H44" s="4">
        <v>-26.339979012269882</v>
      </c>
      <c r="I44" s="5">
        <f t="shared" si="0"/>
        <v>26.339979012269882</v>
      </c>
      <c r="J44" s="48">
        <f t="shared" si="1"/>
        <v>26.339979012269882</v>
      </c>
      <c r="L44" s="1">
        <f>B43</f>
        <v>0</v>
      </c>
      <c r="M44" s="1">
        <f>B162</f>
        <v>0</v>
      </c>
      <c r="N44" s="1" t="s">
        <v>370</v>
      </c>
      <c r="O44" s="1" t="s">
        <v>370</v>
      </c>
      <c r="P44" s="1" t="s">
        <v>370</v>
      </c>
      <c r="Q44" s="1" t="s">
        <v>370</v>
      </c>
      <c r="R44" s="1" t="s">
        <v>370</v>
      </c>
      <c r="S44" s="1" t="s">
        <v>370</v>
      </c>
      <c r="T44" s="1" t="s">
        <v>370</v>
      </c>
      <c r="U44" s="1" t="s">
        <v>370</v>
      </c>
      <c r="V44" s="1" t="s">
        <v>370</v>
      </c>
      <c r="W44" s="1" t="s">
        <v>370</v>
      </c>
      <c r="Y44" s="1">
        <v>1</v>
      </c>
      <c r="Z44" s="1">
        <v>-1</v>
      </c>
      <c r="BZ44" s="67">
        <v>287</v>
      </c>
      <c r="CA44" s="3">
        <v>288</v>
      </c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68"/>
      <c r="CN44" s="1" t="str">
        <f t="shared" si="3"/>
        <v>#=B287</v>
      </c>
      <c r="CO44" s="1" t="str">
        <f t="shared" si="3"/>
        <v>#=B288</v>
      </c>
      <c r="CP44" s="1" t="str">
        <f t="shared" si="3"/>
        <v/>
      </c>
      <c r="CQ44" s="1" t="str">
        <f t="shared" si="3"/>
        <v/>
      </c>
      <c r="CR44" s="1" t="str">
        <f t="shared" si="3"/>
        <v/>
      </c>
      <c r="CS44" s="1" t="str">
        <f t="shared" si="3"/>
        <v/>
      </c>
      <c r="CT44" s="1" t="str">
        <f t="shared" si="3"/>
        <v/>
      </c>
      <c r="CU44" s="1" t="str">
        <f t="shared" si="3"/>
        <v/>
      </c>
      <c r="CV44" s="1" t="str">
        <f t="shared" si="3"/>
        <v/>
      </c>
      <c r="CW44" s="1" t="str">
        <f t="shared" si="3"/>
        <v/>
      </c>
      <c r="CX44" s="1" t="str">
        <f t="shared" si="3"/>
        <v/>
      </c>
      <c r="CY44" s="1" t="str">
        <f t="shared" si="3"/>
        <v/>
      </c>
      <c r="CZ44" s="1" t="str">
        <f t="shared" si="3"/>
        <v/>
      </c>
    </row>
    <row r="45" spans="1:104">
      <c r="A45" t="s">
        <v>269</v>
      </c>
      <c r="B45" s="59"/>
      <c r="C45" s="60"/>
      <c r="D45" s="62" t="s">
        <v>376</v>
      </c>
      <c r="E45" s="2" t="s">
        <v>75</v>
      </c>
      <c r="G45" s="3">
        <f t="array" ref="G45">SUM(IF(L45:W45&lt;&gt;"",L45:W45*Y45:AJ45,""))*627.509</f>
        <v>0</v>
      </c>
      <c r="H45" s="4">
        <v>-9.8979921132668363</v>
      </c>
      <c r="I45" s="5">
        <f t="shared" si="0"/>
        <v>9.8979921132668363</v>
      </c>
      <c r="J45" s="48">
        <f t="shared" si="1"/>
        <v>9.8979921132668363</v>
      </c>
      <c r="L45" s="1">
        <f>B79</f>
        <v>0</v>
      </c>
      <c r="M45" s="1">
        <f>B80</f>
        <v>0</v>
      </c>
      <c r="N45" s="1">
        <f>B81</f>
        <v>0</v>
      </c>
      <c r="O45" s="1" t="s">
        <v>370</v>
      </c>
      <c r="P45" s="1" t="s">
        <v>370</v>
      </c>
      <c r="Q45" s="1" t="s">
        <v>370</v>
      </c>
      <c r="R45" s="1" t="s">
        <v>370</v>
      </c>
      <c r="S45" s="1" t="s">
        <v>370</v>
      </c>
      <c r="T45" s="1" t="s">
        <v>370</v>
      </c>
      <c r="U45" s="1" t="s">
        <v>370</v>
      </c>
      <c r="V45" s="1" t="s">
        <v>370</v>
      </c>
      <c r="W45" s="1" t="s">
        <v>370</v>
      </c>
      <c r="Y45" s="1">
        <v>1</v>
      </c>
      <c r="Z45" s="1">
        <v>-1</v>
      </c>
      <c r="AA45" s="1">
        <v>-1</v>
      </c>
      <c r="BZ45" s="67">
        <v>340</v>
      </c>
      <c r="CA45" s="3">
        <v>341</v>
      </c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68"/>
      <c r="CN45" s="1" t="str">
        <f t="shared" si="3"/>
        <v>#=B340</v>
      </c>
      <c r="CO45" s="1" t="str">
        <f t="shared" si="3"/>
        <v>#=B341</v>
      </c>
      <c r="CP45" s="1" t="str">
        <f t="shared" si="3"/>
        <v/>
      </c>
      <c r="CQ45" s="1" t="str">
        <f t="shared" si="3"/>
        <v/>
      </c>
      <c r="CR45" s="1" t="str">
        <f t="shared" si="3"/>
        <v/>
      </c>
      <c r="CS45" s="1" t="str">
        <f t="shared" si="3"/>
        <v/>
      </c>
      <c r="CT45" s="1" t="str">
        <f t="shared" si="3"/>
        <v/>
      </c>
      <c r="CU45" s="1" t="str">
        <f t="shared" si="3"/>
        <v/>
      </c>
      <c r="CV45" s="1" t="str">
        <f t="shared" si="3"/>
        <v/>
      </c>
      <c r="CW45" s="1" t="str">
        <f t="shared" si="3"/>
        <v/>
      </c>
      <c r="CX45" s="1" t="str">
        <f t="shared" si="3"/>
        <v/>
      </c>
      <c r="CY45" s="1" t="str">
        <f t="shared" si="3"/>
        <v/>
      </c>
      <c r="CZ45" s="1" t="str">
        <f t="shared" si="3"/>
        <v/>
      </c>
    </row>
    <row r="46" spans="1:104">
      <c r="A46" t="s">
        <v>380</v>
      </c>
      <c r="B46" s="59"/>
      <c r="C46" s="60"/>
      <c r="D46" s="62" t="s">
        <v>381</v>
      </c>
      <c r="E46" s="2" t="s">
        <v>76</v>
      </c>
      <c r="G46" s="3">
        <f t="array" ref="G46">SUM(IF(L46:W46&lt;&gt;"",L46:W46*Y46:AJ46,""))*627.509</f>
        <v>0</v>
      </c>
      <c r="H46" s="4">
        <v>138.69999975917401</v>
      </c>
      <c r="I46" s="5">
        <f t="shared" si="0"/>
        <v>-138.69999975917401</v>
      </c>
      <c r="J46" s="48">
        <f t="shared" si="1"/>
        <v>138.69999975917401</v>
      </c>
      <c r="L46" s="1">
        <f>B236</f>
        <v>0</v>
      </c>
      <c r="M46" s="1">
        <f>B73</f>
        <v>0</v>
      </c>
      <c r="N46" s="1">
        <f>B130</f>
        <v>0</v>
      </c>
      <c r="O46" s="1" t="s">
        <v>370</v>
      </c>
      <c r="P46" s="1" t="s">
        <v>370</v>
      </c>
      <c r="Q46" s="1" t="s">
        <v>370</v>
      </c>
      <c r="R46" s="1" t="s">
        <v>370</v>
      </c>
      <c r="S46" s="1" t="s">
        <v>370</v>
      </c>
      <c r="T46" s="1" t="s">
        <v>370</v>
      </c>
      <c r="U46" s="1" t="s">
        <v>370</v>
      </c>
      <c r="V46" s="1" t="s">
        <v>370</v>
      </c>
      <c r="W46" s="1" t="s">
        <v>370</v>
      </c>
      <c r="Y46" s="1">
        <v>-1</v>
      </c>
      <c r="Z46" s="1">
        <v>1</v>
      </c>
      <c r="AA46" s="1">
        <v>1</v>
      </c>
      <c r="BZ46" s="67">
        <v>366</v>
      </c>
      <c r="CA46" s="3">
        <v>365</v>
      </c>
      <c r="CB46" s="3">
        <v>363</v>
      </c>
      <c r="CC46" s="3"/>
      <c r="CD46" s="3"/>
      <c r="CE46" s="3"/>
      <c r="CF46" s="3"/>
      <c r="CG46" s="3"/>
      <c r="CH46" s="3"/>
      <c r="CI46" s="3"/>
      <c r="CJ46" s="3"/>
      <c r="CK46" s="3"/>
      <c r="CL46" s="68"/>
      <c r="CN46" s="1" t="str">
        <f t="shared" si="3"/>
        <v>#=B366</v>
      </c>
      <c r="CO46" s="1" t="str">
        <f t="shared" si="3"/>
        <v>#=B365</v>
      </c>
      <c r="CP46" s="1" t="str">
        <f t="shared" si="3"/>
        <v>#=B363</v>
      </c>
      <c r="CQ46" s="1" t="str">
        <f t="shared" si="3"/>
        <v/>
      </c>
      <c r="CR46" s="1" t="str">
        <f t="shared" si="3"/>
        <v/>
      </c>
      <c r="CS46" s="1" t="str">
        <f t="shared" si="3"/>
        <v/>
      </c>
      <c r="CT46" s="1" t="str">
        <f t="shared" si="3"/>
        <v/>
      </c>
      <c r="CU46" s="1" t="str">
        <f t="shared" si="3"/>
        <v/>
      </c>
      <c r="CV46" s="1" t="str">
        <f t="shared" si="3"/>
        <v/>
      </c>
      <c r="CW46" s="1" t="str">
        <f t="shared" si="3"/>
        <v/>
      </c>
      <c r="CX46" s="1" t="str">
        <f t="shared" si="3"/>
        <v/>
      </c>
      <c r="CY46" s="1" t="str">
        <f t="shared" si="3"/>
        <v/>
      </c>
      <c r="CZ46" s="1" t="str">
        <f t="shared" si="3"/>
        <v/>
      </c>
    </row>
    <row r="47" spans="1:104">
      <c r="A47" t="s">
        <v>385</v>
      </c>
      <c r="B47" s="59"/>
      <c r="C47" s="60"/>
      <c r="D47" s="62" t="s">
        <v>386</v>
      </c>
      <c r="E47" s="2" t="s">
        <v>77</v>
      </c>
      <c r="G47" s="3">
        <f t="array" ref="G47">SUM(IF(L47:W47&lt;&gt;"",L47:W47*Y47:AJ47,""))*627.509</f>
        <v>0</v>
      </c>
      <c r="H47" s="4">
        <v>-46.719999740535002</v>
      </c>
      <c r="I47" s="5">
        <f t="shared" si="0"/>
        <v>46.719999740535002</v>
      </c>
      <c r="J47" s="48">
        <f t="shared" si="1"/>
        <v>46.719999740535002</v>
      </c>
      <c r="L47" s="1">
        <f>B268</f>
        <v>0</v>
      </c>
      <c r="M47" s="1">
        <f>B267</f>
        <v>0</v>
      </c>
      <c r="N47" s="1">
        <f>B266</f>
        <v>0</v>
      </c>
      <c r="O47" s="1" t="s">
        <v>370</v>
      </c>
      <c r="P47" s="1" t="s">
        <v>370</v>
      </c>
      <c r="Q47" s="1" t="s">
        <v>370</v>
      </c>
      <c r="R47" s="1" t="s">
        <v>370</v>
      </c>
      <c r="S47" s="1" t="s">
        <v>370</v>
      </c>
      <c r="T47" s="1" t="s">
        <v>370</v>
      </c>
      <c r="U47" s="1" t="s">
        <v>370</v>
      </c>
      <c r="V47" s="1" t="s">
        <v>370</v>
      </c>
      <c r="W47" s="1" t="s">
        <v>370</v>
      </c>
      <c r="Y47" s="1">
        <v>-1</v>
      </c>
      <c r="Z47" s="1">
        <v>-1</v>
      </c>
      <c r="AA47" s="1">
        <v>1</v>
      </c>
      <c r="BZ47" s="67">
        <v>208</v>
      </c>
      <c r="CA47" s="3">
        <v>201</v>
      </c>
      <c r="CB47" s="3">
        <v>126</v>
      </c>
      <c r="CC47" s="3"/>
      <c r="CD47" s="3"/>
      <c r="CE47" s="3"/>
      <c r="CF47" s="3"/>
      <c r="CG47" s="3"/>
      <c r="CH47" s="3"/>
      <c r="CI47" s="3"/>
      <c r="CJ47" s="3"/>
      <c r="CK47" s="3"/>
      <c r="CL47" s="68"/>
      <c r="CN47" s="1" t="str">
        <f t="shared" si="3"/>
        <v>#=B208</v>
      </c>
      <c r="CO47" s="1" t="str">
        <f t="shared" si="3"/>
        <v>#=B201</v>
      </c>
      <c r="CP47" s="1" t="str">
        <f t="shared" si="3"/>
        <v>#=B126</v>
      </c>
      <c r="CQ47" s="1" t="str">
        <f t="shared" si="3"/>
        <v/>
      </c>
      <c r="CR47" s="1" t="str">
        <f t="shared" si="3"/>
        <v/>
      </c>
      <c r="CS47" s="1" t="str">
        <f t="shared" si="3"/>
        <v/>
      </c>
      <c r="CT47" s="1" t="str">
        <f t="shared" si="3"/>
        <v/>
      </c>
      <c r="CU47" s="1" t="str">
        <f t="shared" si="3"/>
        <v/>
      </c>
      <c r="CV47" s="1" t="str">
        <f t="shared" si="3"/>
        <v/>
      </c>
      <c r="CW47" s="1" t="str">
        <f t="shared" si="3"/>
        <v/>
      </c>
      <c r="CX47" s="1" t="str">
        <f t="shared" si="3"/>
        <v/>
      </c>
      <c r="CY47" s="1" t="str">
        <f t="shared" si="3"/>
        <v/>
      </c>
      <c r="CZ47" s="1" t="str">
        <f t="shared" si="3"/>
        <v/>
      </c>
    </row>
    <row r="48" spans="1:104">
      <c r="A48" t="s">
        <v>323</v>
      </c>
      <c r="B48" s="59"/>
      <c r="C48" s="60"/>
      <c r="D48" s="62" t="s">
        <v>390</v>
      </c>
      <c r="E48" s="2" t="s">
        <v>78</v>
      </c>
      <c r="G48" s="3">
        <f t="array" ref="G48">SUM(IF(L48:W48&lt;&gt;"",L48:W48*Y48:AJ48,""))*627.509</f>
        <v>0</v>
      </c>
      <c r="H48" s="4">
        <v>1.199999893407</v>
      </c>
      <c r="I48" s="5">
        <f t="shared" si="0"/>
        <v>-1.199999893407</v>
      </c>
      <c r="J48" s="48">
        <f t="shared" si="1"/>
        <v>1.199999893407</v>
      </c>
      <c r="L48" s="1">
        <f>B270</f>
        <v>0</v>
      </c>
      <c r="M48" s="1">
        <f>B269</f>
        <v>0</v>
      </c>
      <c r="N48" s="1" t="s">
        <v>370</v>
      </c>
      <c r="O48" s="1" t="s">
        <v>370</v>
      </c>
      <c r="P48" s="1" t="s">
        <v>370</v>
      </c>
      <c r="Q48" s="1" t="s">
        <v>370</v>
      </c>
      <c r="R48" s="1" t="s">
        <v>370</v>
      </c>
      <c r="S48" s="1" t="s">
        <v>370</v>
      </c>
      <c r="T48" s="1" t="s">
        <v>370</v>
      </c>
      <c r="U48" s="1" t="s">
        <v>370</v>
      </c>
      <c r="V48" s="1" t="s">
        <v>370</v>
      </c>
      <c r="W48" s="1" t="s">
        <v>370</v>
      </c>
      <c r="Y48" s="1">
        <v>1</v>
      </c>
      <c r="Z48" s="1">
        <v>-1</v>
      </c>
      <c r="BZ48" s="67">
        <v>213</v>
      </c>
      <c r="CA48" s="3">
        <v>214</v>
      </c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68"/>
      <c r="CN48" s="1" t="str">
        <f t="shared" si="3"/>
        <v>#=B213</v>
      </c>
      <c r="CO48" s="1" t="str">
        <f t="shared" si="3"/>
        <v>#=B214</v>
      </c>
      <c r="CP48" s="1" t="str">
        <f t="shared" si="3"/>
        <v/>
      </c>
      <c r="CQ48" s="1" t="str">
        <f t="shared" si="3"/>
        <v/>
      </c>
      <c r="CR48" s="1" t="str">
        <f t="shared" si="3"/>
        <v/>
      </c>
      <c r="CS48" s="1" t="str">
        <f t="shared" si="3"/>
        <v/>
      </c>
      <c r="CT48" s="1" t="str">
        <f t="shared" si="3"/>
        <v/>
      </c>
      <c r="CU48" s="1" t="str">
        <f t="shared" si="3"/>
        <v/>
      </c>
      <c r="CV48" s="1" t="str">
        <f t="shared" si="3"/>
        <v/>
      </c>
      <c r="CW48" s="1" t="str">
        <f t="shared" si="3"/>
        <v/>
      </c>
      <c r="CX48" s="1" t="str">
        <f t="shared" si="3"/>
        <v/>
      </c>
      <c r="CY48" s="1" t="str">
        <f t="shared" si="3"/>
        <v/>
      </c>
      <c r="CZ48" s="1" t="str">
        <f t="shared" si="3"/>
        <v/>
      </c>
    </row>
    <row r="49" spans="1:104">
      <c r="A49" t="s">
        <v>393</v>
      </c>
      <c r="B49" s="59"/>
      <c r="C49" s="60"/>
      <c r="D49" s="62" t="s">
        <v>394</v>
      </c>
      <c r="E49" s="2" t="s">
        <v>79</v>
      </c>
      <c r="G49" s="3">
        <f t="array" ref="G49">SUM(IF(L49:W49&lt;&gt;"",L49:W49*Y49:AJ49,""))*627.509</f>
        <v>0</v>
      </c>
      <c r="H49" s="4">
        <v>181.89999968688002</v>
      </c>
      <c r="I49" s="5">
        <f t="shared" si="0"/>
        <v>-181.89999968688002</v>
      </c>
      <c r="J49" s="48">
        <f t="shared" si="1"/>
        <v>181.89999968688002</v>
      </c>
      <c r="L49" s="1">
        <f>B336</f>
        <v>0</v>
      </c>
      <c r="M49" s="1">
        <f>B337</f>
        <v>0</v>
      </c>
      <c r="N49" s="1" t="s">
        <v>370</v>
      </c>
      <c r="O49" s="1" t="s">
        <v>370</v>
      </c>
      <c r="P49" s="1" t="s">
        <v>370</v>
      </c>
      <c r="Q49" s="1" t="s">
        <v>370</v>
      </c>
      <c r="R49" s="1" t="s">
        <v>370</v>
      </c>
      <c r="S49" s="1" t="s">
        <v>370</v>
      </c>
      <c r="T49" s="1" t="s">
        <v>370</v>
      </c>
      <c r="U49" s="1" t="s">
        <v>370</v>
      </c>
      <c r="V49" s="1" t="s">
        <v>370</v>
      </c>
      <c r="W49" s="1" t="s">
        <v>370</v>
      </c>
      <c r="Y49" s="1">
        <v>1</v>
      </c>
      <c r="Z49" s="1">
        <v>-1</v>
      </c>
      <c r="BZ49" s="67">
        <v>67</v>
      </c>
      <c r="CA49" s="3">
        <v>51</v>
      </c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68"/>
      <c r="CN49" s="1" t="str">
        <f t="shared" si="3"/>
        <v>#=B67</v>
      </c>
      <c r="CO49" s="1" t="str">
        <f t="shared" si="3"/>
        <v>#=B51</v>
      </c>
      <c r="CP49" s="1" t="str">
        <f t="shared" si="3"/>
        <v/>
      </c>
      <c r="CQ49" s="1" t="str">
        <f t="shared" si="3"/>
        <v/>
      </c>
      <c r="CR49" s="1" t="str">
        <f t="shared" si="3"/>
        <v/>
      </c>
      <c r="CS49" s="1" t="str">
        <f t="shared" si="3"/>
        <v/>
      </c>
      <c r="CT49" s="1" t="str">
        <f t="shared" si="3"/>
        <v/>
      </c>
      <c r="CU49" s="1" t="str">
        <f t="shared" si="3"/>
        <v/>
      </c>
      <c r="CV49" s="1" t="str">
        <f t="shared" si="3"/>
        <v/>
      </c>
      <c r="CW49" s="1" t="str">
        <f t="shared" si="3"/>
        <v/>
      </c>
      <c r="CX49" s="1" t="str">
        <f t="shared" si="3"/>
        <v/>
      </c>
      <c r="CY49" s="1" t="str">
        <f t="shared" si="3"/>
        <v/>
      </c>
      <c r="CZ49" s="1" t="str">
        <f t="shared" si="3"/>
        <v/>
      </c>
    </row>
    <row r="50" spans="1:104">
      <c r="A50" t="s">
        <v>397</v>
      </c>
      <c r="B50" s="59"/>
      <c r="C50" s="60"/>
      <c r="D50" s="62" t="s">
        <v>398</v>
      </c>
      <c r="E50" s="2" t="s">
        <v>80</v>
      </c>
      <c r="G50" s="3">
        <f t="array" ref="G50">SUM(IF(L50:W50&lt;&gt;"",L50:W50*Y50:AJ50,""))*627.509</f>
        <v>0</v>
      </c>
      <c r="H50" s="4">
        <v>1.179999926559</v>
      </c>
      <c r="I50" s="5">
        <f t="shared" si="0"/>
        <v>-1.179999926559</v>
      </c>
      <c r="J50" s="48">
        <f t="shared" si="1"/>
        <v>1.179999926559</v>
      </c>
      <c r="L50" s="1">
        <f>B343</f>
        <v>0</v>
      </c>
      <c r="M50" s="1">
        <f>B342</f>
        <v>0</v>
      </c>
      <c r="N50" s="1" t="s">
        <v>370</v>
      </c>
      <c r="O50" s="1" t="s">
        <v>370</v>
      </c>
      <c r="P50" s="1" t="s">
        <v>370</v>
      </c>
      <c r="Q50" s="1" t="s">
        <v>370</v>
      </c>
      <c r="R50" s="1" t="s">
        <v>370</v>
      </c>
      <c r="S50" s="1" t="s">
        <v>370</v>
      </c>
      <c r="T50" s="1" t="s">
        <v>370</v>
      </c>
      <c r="U50" s="1" t="s">
        <v>370</v>
      </c>
      <c r="V50" s="1" t="s">
        <v>370</v>
      </c>
      <c r="W50" s="1" t="s">
        <v>370</v>
      </c>
      <c r="Y50" s="1">
        <v>-1</v>
      </c>
      <c r="Z50" s="1">
        <v>3</v>
      </c>
      <c r="BZ50" s="67">
        <v>141</v>
      </c>
      <c r="CA50" s="3">
        <v>142</v>
      </c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68"/>
      <c r="CN50" s="1" t="str">
        <f t="shared" si="3"/>
        <v>#=B141</v>
      </c>
      <c r="CO50" s="1" t="str">
        <f t="shared" si="3"/>
        <v>#=B142</v>
      </c>
      <c r="CP50" s="1" t="str">
        <f t="shared" si="3"/>
        <v/>
      </c>
      <c r="CQ50" s="1" t="str">
        <f t="shared" si="3"/>
        <v/>
      </c>
      <c r="CR50" s="1" t="str">
        <f t="shared" si="3"/>
        <v/>
      </c>
      <c r="CS50" s="1" t="str">
        <f t="shared" si="3"/>
        <v/>
      </c>
      <c r="CT50" s="1" t="str">
        <f t="shared" si="3"/>
        <v/>
      </c>
      <c r="CU50" s="1" t="str">
        <f t="shared" si="3"/>
        <v/>
      </c>
      <c r="CV50" s="1" t="str">
        <f t="shared" si="3"/>
        <v/>
      </c>
      <c r="CW50" s="1" t="str">
        <f t="shared" si="3"/>
        <v/>
      </c>
      <c r="CX50" s="1" t="str">
        <f t="shared" si="3"/>
        <v/>
      </c>
      <c r="CY50" s="1" t="str">
        <f t="shared" si="3"/>
        <v/>
      </c>
      <c r="CZ50" s="1" t="str">
        <f t="shared" si="3"/>
        <v/>
      </c>
    </row>
    <row r="51" spans="1:104">
      <c r="A51" t="s">
        <v>351</v>
      </c>
      <c r="B51" s="59"/>
      <c r="C51" s="60"/>
      <c r="D51" s="62" t="s">
        <v>401</v>
      </c>
      <c r="E51" s="2" t="s">
        <v>81</v>
      </c>
      <c r="G51" s="3">
        <f t="array" ref="G51">SUM(IF(L51:W51&lt;&gt;"",L51:W51*Y51:AJ51,""))*627.509</f>
        <v>0</v>
      </c>
      <c r="H51" s="4">
        <v>190.74500008562401</v>
      </c>
      <c r="I51" s="5">
        <f t="shared" si="0"/>
        <v>-190.74500008562401</v>
      </c>
      <c r="J51" s="48">
        <f t="shared" si="1"/>
        <v>190.74500008562401</v>
      </c>
      <c r="L51" s="1">
        <f>B357</f>
        <v>0</v>
      </c>
      <c r="M51" s="1">
        <f>B90</f>
        <v>0</v>
      </c>
      <c r="N51" s="1">
        <f>B48</f>
        <v>0</v>
      </c>
      <c r="O51" s="1" t="s">
        <v>370</v>
      </c>
      <c r="P51" s="1" t="s">
        <v>370</v>
      </c>
      <c r="Q51" s="1" t="s">
        <v>370</v>
      </c>
      <c r="R51" s="1" t="s">
        <v>370</v>
      </c>
      <c r="S51" s="1" t="s">
        <v>370</v>
      </c>
      <c r="T51" s="1" t="s">
        <v>370</v>
      </c>
      <c r="U51" s="1" t="s">
        <v>370</v>
      </c>
      <c r="V51" s="1" t="s">
        <v>370</v>
      </c>
      <c r="W51" s="1" t="s">
        <v>370</v>
      </c>
      <c r="Y51" s="1">
        <v>-1</v>
      </c>
      <c r="Z51" s="1">
        <v>1</v>
      </c>
      <c r="AA51" s="1">
        <v>2</v>
      </c>
      <c r="BZ51" s="67">
        <v>364</v>
      </c>
      <c r="CA51" s="3">
        <v>363</v>
      </c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68"/>
      <c r="CN51" s="1" t="str">
        <f t="shared" si="3"/>
        <v>#=B364</v>
      </c>
      <c r="CO51" s="1" t="str">
        <f t="shared" si="3"/>
        <v>#=B363</v>
      </c>
      <c r="CP51" s="1" t="str">
        <f t="shared" si="3"/>
        <v/>
      </c>
      <c r="CQ51" s="1" t="str">
        <f t="shared" si="3"/>
        <v/>
      </c>
      <c r="CR51" s="1" t="str">
        <f t="shared" si="3"/>
        <v/>
      </c>
      <c r="CS51" s="1" t="str">
        <f t="shared" si="3"/>
        <v/>
      </c>
      <c r="CT51" s="1" t="str">
        <f t="shared" si="3"/>
        <v/>
      </c>
      <c r="CU51" s="1" t="str">
        <f t="shared" si="3"/>
        <v/>
      </c>
      <c r="CV51" s="1" t="str">
        <f t="shared" si="3"/>
        <v/>
      </c>
      <c r="CW51" s="1" t="str">
        <f t="shared" si="3"/>
        <v/>
      </c>
      <c r="CX51" s="1" t="str">
        <f t="shared" si="3"/>
        <v/>
      </c>
      <c r="CY51" s="1" t="str">
        <f t="shared" si="3"/>
        <v/>
      </c>
      <c r="CZ51" s="1" t="str">
        <f t="shared" si="3"/>
        <v/>
      </c>
    </row>
    <row r="52" spans="1:104" ht="17" thickBot="1">
      <c r="A52" t="s">
        <v>403</v>
      </c>
      <c r="B52" s="59"/>
      <c r="C52" s="60"/>
      <c r="D52" s="69" t="s">
        <v>404</v>
      </c>
      <c r="E52" s="2" t="s">
        <v>82</v>
      </c>
      <c r="G52" s="3">
        <f t="array" ref="G52">SUM(IF(L52:W52&lt;&gt;"",L52:W52*Y52:AJ52,""))*627.509</f>
        <v>0</v>
      </c>
      <c r="H52" s="4">
        <v>36.210000219168002</v>
      </c>
      <c r="I52" s="5">
        <f t="shared" si="0"/>
        <v>-36.210000219168002</v>
      </c>
      <c r="J52" s="48">
        <f t="shared" si="1"/>
        <v>36.210000219168002</v>
      </c>
      <c r="L52" s="1">
        <f>B365</f>
        <v>0</v>
      </c>
      <c r="M52" s="1">
        <f>B366</f>
        <v>0</v>
      </c>
      <c r="N52" s="1" t="s">
        <v>370</v>
      </c>
      <c r="O52" s="1" t="s">
        <v>370</v>
      </c>
      <c r="P52" s="1" t="s">
        <v>370</v>
      </c>
      <c r="Q52" s="1" t="s">
        <v>370</v>
      </c>
      <c r="R52" s="1" t="s">
        <v>370</v>
      </c>
      <c r="S52" s="1" t="s">
        <v>370</v>
      </c>
      <c r="T52" s="1" t="s">
        <v>370</v>
      </c>
      <c r="U52" s="1" t="s">
        <v>370</v>
      </c>
      <c r="V52" s="1" t="s">
        <v>370</v>
      </c>
      <c r="W52" s="1" t="s">
        <v>370</v>
      </c>
      <c r="Y52" s="1">
        <v>-1</v>
      </c>
      <c r="Z52" s="1">
        <v>1</v>
      </c>
      <c r="BZ52" s="67">
        <v>78</v>
      </c>
      <c r="CA52" s="3">
        <v>193</v>
      </c>
      <c r="CB52" s="3">
        <v>192</v>
      </c>
      <c r="CC52" s="3"/>
      <c r="CD52" s="3"/>
      <c r="CE52" s="3"/>
      <c r="CF52" s="3"/>
      <c r="CG52" s="3"/>
      <c r="CH52" s="3"/>
      <c r="CI52" s="3"/>
      <c r="CJ52" s="3"/>
      <c r="CK52" s="3"/>
      <c r="CL52" s="68"/>
      <c r="CN52" s="1" t="str">
        <f t="shared" si="3"/>
        <v>#=B78</v>
      </c>
      <c r="CO52" s="1" t="str">
        <f t="shared" si="3"/>
        <v>#=B193</v>
      </c>
      <c r="CP52" s="1" t="str">
        <f t="shared" si="3"/>
        <v>#=B192</v>
      </c>
      <c r="CQ52" s="1" t="str">
        <f t="shared" si="3"/>
        <v/>
      </c>
      <c r="CR52" s="1" t="str">
        <f t="shared" si="3"/>
        <v/>
      </c>
      <c r="CS52" s="1" t="str">
        <f t="shared" si="3"/>
        <v/>
      </c>
      <c r="CT52" s="1" t="str">
        <f t="shared" ref="CT52:CZ88" si="4">IF(CF52&lt;"",CONCATENATE("#=B",CF52),"")</f>
        <v/>
      </c>
      <c r="CU52" s="1" t="str">
        <f t="shared" si="4"/>
        <v/>
      </c>
      <c r="CV52" s="1" t="str">
        <f t="shared" si="4"/>
        <v/>
      </c>
      <c r="CW52" s="1" t="str">
        <f t="shared" si="4"/>
        <v/>
      </c>
      <c r="CX52" s="1" t="str">
        <f t="shared" si="4"/>
        <v/>
      </c>
      <c r="CY52" s="1" t="str">
        <f t="shared" si="4"/>
        <v/>
      </c>
      <c r="CZ52" s="1" t="str">
        <f t="shared" si="4"/>
        <v/>
      </c>
    </row>
    <row r="53" spans="1:104">
      <c r="A53" t="s">
        <v>407</v>
      </c>
      <c r="B53" s="59"/>
      <c r="C53" s="60"/>
      <c r="D53" s="62" t="s">
        <v>408</v>
      </c>
      <c r="E53" s="2" t="s">
        <v>83</v>
      </c>
      <c r="G53" s="3">
        <f t="array" ref="G53">SUM(IF(L53:W53&lt;&gt;"",L53:W53*Y53:AJ53,""))*627.509</f>
        <v>0</v>
      </c>
      <c r="H53" s="4">
        <v>-30.799975458538828</v>
      </c>
      <c r="I53" s="5">
        <f t="shared" si="0"/>
        <v>30.799975458538828</v>
      </c>
      <c r="J53" s="48">
        <f t="shared" si="1"/>
        <v>30.799975458538828</v>
      </c>
      <c r="L53" s="1">
        <f>B55</f>
        <v>0</v>
      </c>
      <c r="M53" s="1">
        <f>B46</f>
        <v>0</v>
      </c>
      <c r="N53" s="1">
        <f>B207</f>
        <v>0</v>
      </c>
      <c r="O53" s="1" t="s">
        <v>370</v>
      </c>
      <c r="P53" s="1" t="s">
        <v>370</v>
      </c>
      <c r="Q53" s="1" t="s">
        <v>370</v>
      </c>
      <c r="R53" s="1" t="s">
        <v>370</v>
      </c>
      <c r="S53" s="1" t="s">
        <v>370</v>
      </c>
      <c r="T53" s="1" t="s">
        <v>370</v>
      </c>
      <c r="U53" s="1" t="s">
        <v>370</v>
      </c>
      <c r="V53" s="1" t="s">
        <v>370</v>
      </c>
      <c r="W53" s="1" t="s">
        <v>370</v>
      </c>
      <c r="Y53" s="1">
        <v>1</v>
      </c>
      <c r="Z53" s="1">
        <v>-1</v>
      </c>
      <c r="AA53" s="1">
        <v>-1</v>
      </c>
      <c r="BZ53" s="67">
        <v>125</v>
      </c>
      <c r="CA53" s="3">
        <v>104</v>
      </c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68"/>
      <c r="CN53" s="1" t="str">
        <f t="shared" ref="CN53:CV93" si="5">IF(BZ53&lt;"",CONCATENATE("#=B",BZ53),"")</f>
        <v>#=B125</v>
      </c>
      <c r="CO53" s="1" t="str">
        <f t="shared" si="5"/>
        <v>#=B104</v>
      </c>
      <c r="CP53" s="1" t="str">
        <f t="shared" si="5"/>
        <v/>
      </c>
      <c r="CQ53" s="1" t="str">
        <f t="shared" si="5"/>
        <v/>
      </c>
      <c r="CR53" s="1" t="str">
        <f t="shared" si="5"/>
        <v/>
      </c>
      <c r="CS53" s="1" t="str">
        <f t="shared" si="5"/>
        <v/>
      </c>
      <c r="CT53" s="1" t="str">
        <f t="shared" si="4"/>
        <v/>
      </c>
      <c r="CU53" s="1" t="str">
        <f t="shared" si="4"/>
        <v/>
      </c>
      <c r="CV53" s="1" t="str">
        <f t="shared" si="4"/>
        <v/>
      </c>
      <c r="CW53" s="1" t="str">
        <f t="shared" si="4"/>
        <v/>
      </c>
      <c r="CX53" s="1" t="str">
        <f t="shared" si="4"/>
        <v/>
      </c>
      <c r="CY53" s="1" t="str">
        <f t="shared" si="4"/>
        <v/>
      </c>
      <c r="CZ53" s="1" t="str">
        <f t="shared" si="4"/>
        <v/>
      </c>
    </row>
    <row r="54" spans="1:104">
      <c r="A54" t="s">
        <v>339</v>
      </c>
      <c r="B54" s="59"/>
      <c r="C54" s="60"/>
      <c r="D54" s="62" t="s">
        <v>411</v>
      </c>
      <c r="E54" s="2" t="s">
        <v>84</v>
      </c>
      <c r="G54" s="3">
        <f t="array" ref="G54">SUM(IF(L54:W54&lt;&gt;"",L54:W54*Y54:AJ54,""))*627.509</f>
        <v>0</v>
      </c>
      <c r="H54" s="4">
        <v>-19.509984454418614</v>
      </c>
      <c r="I54" s="5">
        <f t="shared" si="0"/>
        <v>19.509984454418614</v>
      </c>
      <c r="J54" s="48">
        <f t="shared" si="1"/>
        <v>19.509984454418614</v>
      </c>
      <c r="L54" s="1">
        <f>B48</f>
        <v>0</v>
      </c>
      <c r="M54" s="1">
        <f>B208</f>
        <v>0</v>
      </c>
      <c r="N54" s="1">
        <f>B227</f>
        <v>0</v>
      </c>
      <c r="O54" s="1" t="s">
        <v>370</v>
      </c>
      <c r="P54" s="1" t="s">
        <v>370</v>
      </c>
      <c r="Q54" s="1" t="s">
        <v>370</v>
      </c>
      <c r="R54" s="1" t="s">
        <v>370</v>
      </c>
      <c r="S54" s="1" t="s">
        <v>370</v>
      </c>
      <c r="T54" s="1" t="s">
        <v>370</v>
      </c>
      <c r="U54" s="1" t="s">
        <v>370</v>
      </c>
      <c r="V54" s="1" t="s">
        <v>370</v>
      </c>
      <c r="W54" s="1" t="s">
        <v>370</v>
      </c>
      <c r="Y54" s="1">
        <v>-1</v>
      </c>
      <c r="Z54" s="1">
        <v>-1</v>
      </c>
      <c r="AA54" s="1">
        <v>1</v>
      </c>
      <c r="BZ54" s="67">
        <v>39</v>
      </c>
      <c r="CA54" s="3">
        <v>35</v>
      </c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68"/>
      <c r="CN54" s="1" t="str">
        <f t="shared" si="5"/>
        <v>#=B39</v>
      </c>
      <c r="CO54" s="1" t="str">
        <f t="shared" si="5"/>
        <v>#=B35</v>
      </c>
      <c r="CP54" s="1" t="str">
        <f t="shared" si="5"/>
        <v/>
      </c>
      <c r="CQ54" s="1" t="str">
        <f t="shared" si="5"/>
        <v/>
      </c>
      <c r="CR54" s="1" t="str">
        <f t="shared" si="5"/>
        <v/>
      </c>
      <c r="CS54" s="1" t="str">
        <f t="shared" si="5"/>
        <v/>
      </c>
      <c r="CT54" s="1" t="str">
        <f t="shared" si="4"/>
        <v/>
      </c>
      <c r="CU54" s="1" t="str">
        <f t="shared" si="4"/>
        <v/>
      </c>
      <c r="CV54" s="1" t="str">
        <f t="shared" si="4"/>
        <v/>
      </c>
      <c r="CW54" s="1" t="str">
        <f t="shared" si="4"/>
        <v/>
      </c>
      <c r="CX54" s="1" t="str">
        <f t="shared" si="4"/>
        <v/>
      </c>
      <c r="CY54" s="1" t="str">
        <f t="shared" si="4"/>
        <v/>
      </c>
      <c r="CZ54" s="1" t="str">
        <f t="shared" si="4"/>
        <v/>
      </c>
    </row>
    <row r="55" spans="1:104">
      <c r="A55" t="s">
        <v>409</v>
      </c>
      <c r="B55" s="59"/>
      <c r="C55" s="60"/>
      <c r="D55" s="62" t="s">
        <v>414</v>
      </c>
      <c r="E55" s="2" t="s">
        <v>85</v>
      </c>
      <c r="G55" s="3">
        <f t="array" ref="G55">SUM(IF(L55:W55&lt;&gt;"",L55:W55*Y55:AJ55,""))*627.509</f>
        <v>0</v>
      </c>
      <c r="H55" s="4">
        <v>9.34099255708478</v>
      </c>
      <c r="I55" s="5">
        <f t="shared" si="0"/>
        <v>-9.34099255708478</v>
      </c>
      <c r="J55" s="48">
        <f t="shared" si="1"/>
        <v>9.34099255708478</v>
      </c>
      <c r="L55" s="1">
        <f>B187</f>
        <v>0</v>
      </c>
      <c r="M55" s="1">
        <f>B188</f>
        <v>0</v>
      </c>
      <c r="N55" s="1">
        <f>B188</f>
        <v>0</v>
      </c>
      <c r="O55" s="1" t="s">
        <v>370</v>
      </c>
      <c r="P55" s="1" t="s">
        <v>370</v>
      </c>
      <c r="Q55" s="1" t="s">
        <v>370</v>
      </c>
      <c r="R55" s="1" t="s">
        <v>370</v>
      </c>
      <c r="S55" s="1" t="s">
        <v>370</v>
      </c>
      <c r="T55" s="1" t="s">
        <v>370</v>
      </c>
      <c r="U55" s="1" t="s">
        <v>370</v>
      </c>
      <c r="V55" s="1" t="s">
        <v>370</v>
      </c>
      <c r="W55" s="1" t="s">
        <v>370</v>
      </c>
      <c r="Y55" s="1">
        <v>1</v>
      </c>
      <c r="Z55" s="1">
        <v>-1</v>
      </c>
      <c r="AA55" s="1">
        <v>-1</v>
      </c>
      <c r="BZ55" s="67">
        <v>160</v>
      </c>
      <c r="CA55" s="3">
        <v>150</v>
      </c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68"/>
      <c r="CN55" s="1" t="str">
        <f t="shared" si="5"/>
        <v>#=B160</v>
      </c>
      <c r="CO55" s="1" t="str">
        <f t="shared" si="5"/>
        <v>#=B150</v>
      </c>
      <c r="CP55" s="1" t="str">
        <f t="shared" si="5"/>
        <v/>
      </c>
      <c r="CQ55" s="1" t="str">
        <f t="shared" si="5"/>
        <v/>
      </c>
      <c r="CR55" s="1" t="str">
        <f t="shared" si="5"/>
        <v/>
      </c>
      <c r="CS55" s="1" t="str">
        <f t="shared" si="5"/>
        <v/>
      </c>
      <c r="CT55" s="1" t="str">
        <f t="shared" si="4"/>
        <v/>
      </c>
      <c r="CU55" s="1" t="str">
        <f t="shared" si="4"/>
        <v/>
      </c>
      <c r="CV55" s="1" t="str">
        <f t="shared" si="4"/>
        <v/>
      </c>
      <c r="CW55" s="1" t="str">
        <f t="shared" si="4"/>
        <v/>
      </c>
      <c r="CX55" s="1" t="str">
        <f t="shared" si="4"/>
        <v/>
      </c>
      <c r="CY55" s="1" t="str">
        <f t="shared" si="4"/>
        <v/>
      </c>
      <c r="CZ55" s="1" t="str">
        <f t="shared" si="4"/>
        <v/>
      </c>
    </row>
    <row r="56" spans="1:104">
      <c r="A56" t="s">
        <v>417</v>
      </c>
      <c r="B56" s="59"/>
      <c r="C56" s="60"/>
      <c r="D56" s="62" t="s">
        <v>418</v>
      </c>
      <c r="E56" s="2" t="s">
        <v>86</v>
      </c>
      <c r="G56" s="3">
        <f t="array" ref="G56">SUM(IF(L56:W56&lt;&gt;"",L56:W56*Y56:AJ56,""))*627.509</f>
        <v>0</v>
      </c>
      <c r="H56" s="4">
        <v>-4.2549966096130758</v>
      </c>
      <c r="I56" s="5">
        <f t="shared" si="0"/>
        <v>4.2549966096130758</v>
      </c>
      <c r="J56" s="48">
        <f t="shared" si="1"/>
        <v>4.2549966096130758</v>
      </c>
      <c r="L56" s="1">
        <f>B232</f>
        <v>0</v>
      </c>
      <c r="M56" s="1">
        <f>B233</f>
        <v>0</v>
      </c>
      <c r="N56" s="1" t="s">
        <v>370</v>
      </c>
      <c r="O56" s="1" t="s">
        <v>370</v>
      </c>
      <c r="P56" s="1" t="s">
        <v>370</v>
      </c>
      <c r="Q56" s="1" t="s">
        <v>370</v>
      </c>
      <c r="R56" s="1" t="s">
        <v>370</v>
      </c>
      <c r="S56" s="1" t="s">
        <v>370</v>
      </c>
      <c r="T56" s="1" t="s">
        <v>370</v>
      </c>
      <c r="U56" s="1" t="s">
        <v>370</v>
      </c>
      <c r="V56" s="1" t="s">
        <v>370</v>
      </c>
      <c r="W56" s="1" t="s">
        <v>370</v>
      </c>
      <c r="Y56" s="1">
        <v>1</v>
      </c>
      <c r="Z56" s="1">
        <v>-2</v>
      </c>
      <c r="BZ56" s="67">
        <v>50</v>
      </c>
      <c r="CA56" s="3">
        <v>95</v>
      </c>
      <c r="CB56" s="3">
        <v>88</v>
      </c>
      <c r="CC56" s="3">
        <v>117</v>
      </c>
      <c r="CD56" s="3"/>
      <c r="CE56" s="3"/>
      <c r="CF56" s="3"/>
      <c r="CG56" s="3"/>
      <c r="CH56" s="3"/>
      <c r="CI56" s="3"/>
      <c r="CJ56" s="3"/>
      <c r="CK56" s="3"/>
      <c r="CL56" s="68"/>
      <c r="CN56" s="1" t="str">
        <f t="shared" si="5"/>
        <v>#=B50</v>
      </c>
      <c r="CO56" s="1" t="str">
        <f t="shared" si="5"/>
        <v>#=B95</v>
      </c>
      <c r="CP56" s="1" t="str">
        <f t="shared" si="5"/>
        <v>#=B88</v>
      </c>
      <c r="CQ56" s="1" t="str">
        <f t="shared" si="5"/>
        <v>#=B117</v>
      </c>
      <c r="CR56" s="1" t="str">
        <f t="shared" si="5"/>
        <v/>
      </c>
      <c r="CS56" s="1" t="str">
        <f t="shared" si="5"/>
        <v/>
      </c>
      <c r="CT56" s="1" t="str">
        <f t="shared" si="4"/>
        <v/>
      </c>
      <c r="CU56" s="1" t="str">
        <f t="shared" si="4"/>
        <v/>
      </c>
      <c r="CV56" s="1" t="str">
        <f t="shared" si="4"/>
        <v/>
      </c>
      <c r="CW56" s="1" t="str">
        <f t="shared" si="4"/>
        <v/>
      </c>
      <c r="CX56" s="1" t="str">
        <f t="shared" si="4"/>
        <v/>
      </c>
      <c r="CY56" s="1" t="str">
        <f t="shared" si="4"/>
        <v/>
      </c>
      <c r="CZ56" s="1" t="str">
        <f t="shared" si="4"/>
        <v/>
      </c>
    </row>
    <row r="57" spans="1:104">
      <c r="A57" t="s">
        <v>421</v>
      </c>
      <c r="B57" s="59"/>
      <c r="C57" s="60"/>
      <c r="D57" s="62" t="s">
        <v>422</v>
      </c>
      <c r="E57" s="2" t="s">
        <v>87</v>
      </c>
      <c r="G57" s="3">
        <f t="array" ref="G57">SUM(IF(L57:W57&lt;&gt;"",L57:W57*Y57:AJ57,""))*627.509</f>
        <v>0</v>
      </c>
      <c r="H57" s="4">
        <v>-9.7709922144604953</v>
      </c>
      <c r="I57" s="5">
        <f t="shared" si="0"/>
        <v>9.7709922144604953</v>
      </c>
      <c r="J57" s="48">
        <f t="shared" si="1"/>
        <v>9.7709922144604953</v>
      </c>
      <c r="L57" s="1">
        <f>B213</f>
        <v>0</v>
      </c>
      <c r="M57" s="1">
        <f>B214</f>
        <v>0</v>
      </c>
      <c r="N57" s="1" t="s">
        <v>370</v>
      </c>
      <c r="O57" s="1" t="s">
        <v>370</v>
      </c>
      <c r="P57" s="1" t="s">
        <v>370</v>
      </c>
      <c r="Q57" s="1" t="s">
        <v>370</v>
      </c>
      <c r="R57" s="1" t="s">
        <v>370</v>
      </c>
      <c r="S57" s="1" t="s">
        <v>370</v>
      </c>
      <c r="T57" s="1" t="s">
        <v>370</v>
      </c>
      <c r="U57" s="1" t="s">
        <v>370</v>
      </c>
      <c r="V57" s="1" t="s">
        <v>370</v>
      </c>
      <c r="W57" s="1" t="s">
        <v>370</v>
      </c>
      <c r="Y57" s="1">
        <v>1</v>
      </c>
      <c r="Z57" s="1">
        <v>-2</v>
      </c>
      <c r="BZ57" s="67">
        <v>117</v>
      </c>
      <c r="CA57" s="3">
        <v>161</v>
      </c>
      <c r="CB57" s="3">
        <v>95</v>
      </c>
      <c r="CC57" s="3">
        <v>183</v>
      </c>
      <c r="CD57" s="3"/>
      <c r="CE57" s="3"/>
      <c r="CF57" s="3"/>
      <c r="CG57" s="3"/>
      <c r="CH57" s="3"/>
      <c r="CI57" s="3"/>
      <c r="CJ57" s="3"/>
      <c r="CK57" s="3"/>
      <c r="CL57" s="68"/>
      <c r="CN57" s="1" t="str">
        <f t="shared" si="5"/>
        <v>#=B117</v>
      </c>
      <c r="CO57" s="1" t="str">
        <f t="shared" si="5"/>
        <v>#=B161</v>
      </c>
      <c r="CP57" s="1" t="str">
        <f t="shared" si="5"/>
        <v>#=B95</v>
      </c>
      <c r="CQ57" s="1" t="str">
        <f t="shared" si="5"/>
        <v>#=B183</v>
      </c>
      <c r="CR57" s="1" t="str">
        <f t="shared" si="5"/>
        <v/>
      </c>
      <c r="CS57" s="1" t="str">
        <f t="shared" si="5"/>
        <v/>
      </c>
      <c r="CT57" s="1" t="str">
        <f t="shared" si="4"/>
        <v/>
      </c>
      <c r="CU57" s="1" t="str">
        <f t="shared" si="4"/>
        <v/>
      </c>
      <c r="CV57" s="1" t="str">
        <f t="shared" si="4"/>
        <v/>
      </c>
      <c r="CW57" s="1" t="str">
        <f t="shared" si="4"/>
        <v/>
      </c>
      <c r="CX57" s="1" t="str">
        <f t="shared" si="4"/>
        <v/>
      </c>
      <c r="CY57" s="1" t="str">
        <f t="shared" si="4"/>
        <v/>
      </c>
      <c r="CZ57" s="1" t="str">
        <f t="shared" si="4"/>
        <v/>
      </c>
    </row>
    <row r="58" spans="1:104">
      <c r="A58" t="s">
        <v>425</v>
      </c>
      <c r="B58" s="59"/>
      <c r="C58" s="60"/>
      <c r="D58" s="62" t="s">
        <v>426</v>
      </c>
      <c r="E58" s="2" t="s">
        <v>88</v>
      </c>
      <c r="G58" s="3">
        <f t="array" ref="G58">SUM(IF(L58:W58&lt;&gt;"",L58:W58*Y58:AJ58,""))*627.509</f>
        <v>0</v>
      </c>
      <c r="H58" s="4">
        <v>-34.879972207592026</v>
      </c>
      <c r="I58" s="5">
        <f t="shared" si="0"/>
        <v>34.879972207592026</v>
      </c>
      <c r="J58" s="48">
        <f t="shared" si="1"/>
        <v>34.879972207592026</v>
      </c>
      <c r="L58" s="1">
        <f>B215</f>
        <v>0</v>
      </c>
      <c r="M58" s="1">
        <f>B217</f>
        <v>0</v>
      </c>
      <c r="N58" s="1" t="s">
        <v>370</v>
      </c>
      <c r="O58" s="1" t="s">
        <v>370</v>
      </c>
      <c r="P58" s="1" t="s">
        <v>370</v>
      </c>
      <c r="Q58" s="1" t="s">
        <v>370</v>
      </c>
      <c r="R58" s="1" t="s">
        <v>370</v>
      </c>
      <c r="S58" s="1" t="s">
        <v>370</v>
      </c>
      <c r="T58" s="1" t="s">
        <v>370</v>
      </c>
      <c r="U58" s="1" t="s">
        <v>370</v>
      </c>
      <c r="V58" s="1" t="s">
        <v>370</v>
      </c>
      <c r="W58" s="1" t="s">
        <v>370</v>
      </c>
      <c r="Y58" s="1">
        <v>1</v>
      </c>
      <c r="Z58" s="1">
        <v>-5</v>
      </c>
      <c r="BZ58" s="67">
        <v>126</v>
      </c>
      <c r="CA58" s="3">
        <v>154</v>
      </c>
      <c r="CB58" s="3">
        <v>152</v>
      </c>
      <c r="CC58" s="3">
        <v>90</v>
      </c>
      <c r="CD58" s="3"/>
      <c r="CE58" s="3"/>
      <c r="CF58" s="3"/>
      <c r="CG58" s="3"/>
      <c r="CH58" s="3"/>
      <c r="CI58" s="3"/>
      <c r="CJ58" s="3"/>
      <c r="CK58" s="3"/>
      <c r="CL58" s="68"/>
      <c r="CN58" s="1" t="str">
        <f t="shared" si="5"/>
        <v>#=B126</v>
      </c>
      <c r="CO58" s="1" t="str">
        <f t="shared" si="5"/>
        <v>#=B154</v>
      </c>
      <c r="CP58" s="1" t="str">
        <f t="shared" si="5"/>
        <v>#=B152</v>
      </c>
      <c r="CQ58" s="1" t="str">
        <f t="shared" si="5"/>
        <v>#=B90</v>
      </c>
      <c r="CR58" s="1" t="str">
        <f t="shared" si="5"/>
        <v/>
      </c>
      <c r="CS58" s="1" t="str">
        <f t="shared" si="5"/>
        <v/>
      </c>
      <c r="CT58" s="1" t="str">
        <f t="shared" si="4"/>
        <v/>
      </c>
      <c r="CU58" s="1" t="str">
        <f t="shared" si="4"/>
        <v/>
      </c>
      <c r="CV58" s="1" t="str">
        <f t="shared" si="4"/>
        <v/>
      </c>
      <c r="CW58" s="1" t="str">
        <f t="shared" si="4"/>
        <v/>
      </c>
      <c r="CX58" s="1" t="str">
        <f t="shared" si="4"/>
        <v/>
      </c>
      <c r="CY58" s="1" t="str">
        <f t="shared" si="4"/>
        <v/>
      </c>
      <c r="CZ58" s="1" t="str">
        <f t="shared" si="4"/>
        <v/>
      </c>
    </row>
    <row r="59" spans="1:104">
      <c r="A59" t="s">
        <v>429</v>
      </c>
      <c r="B59" s="59"/>
      <c r="C59" s="60"/>
      <c r="D59" s="62" t="s">
        <v>430</v>
      </c>
      <c r="E59" s="2" t="s">
        <v>89</v>
      </c>
      <c r="G59" s="3">
        <f t="array" ref="G59">SUM(IF(L59:W59&lt;&gt;"",L59:W59*Y59:AJ59,""))*627.509</f>
        <v>0</v>
      </c>
      <c r="H59" s="4">
        <v>-41.15705291707598</v>
      </c>
      <c r="I59" s="5">
        <f t="shared" si="0"/>
        <v>41.15705291707598</v>
      </c>
      <c r="J59" s="48">
        <f t="shared" si="1"/>
        <v>41.15705291707598</v>
      </c>
      <c r="L59" s="1">
        <f>B226</f>
        <v>0</v>
      </c>
      <c r="M59" s="1">
        <f>B205</f>
        <v>0</v>
      </c>
      <c r="N59" s="1">
        <f>B283</f>
        <v>0</v>
      </c>
      <c r="O59" s="1" t="s">
        <v>370</v>
      </c>
      <c r="P59" s="1" t="s">
        <v>370</v>
      </c>
      <c r="Q59" s="1" t="s">
        <v>370</v>
      </c>
      <c r="R59" s="1" t="s">
        <v>370</v>
      </c>
      <c r="S59" s="1" t="s">
        <v>370</v>
      </c>
      <c r="T59" s="1" t="s">
        <v>370</v>
      </c>
      <c r="U59" s="1" t="s">
        <v>370</v>
      </c>
      <c r="V59" s="1" t="s">
        <v>370</v>
      </c>
      <c r="W59" s="1" t="s">
        <v>370</v>
      </c>
      <c r="Y59" s="1">
        <v>1</v>
      </c>
      <c r="Z59" s="1">
        <v>-1</v>
      </c>
      <c r="AA59" s="1">
        <v>-2</v>
      </c>
      <c r="BZ59" s="67">
        <v>126</v>
      </c>
      <c r="CA59" s="3">
        <v>97</v>
      </c>
      <c r="CB59" s="3">
        <v>96</v>
      </c>
      <c r="CC59" s="3">
        <v>169</v>
      </c>
      <c r="CD59" s="3"/>
      <c r="CE59" s="3"/>
      <c r="CF59" s="3"/>
      <c r="CG59" s="3"/>
      <c r="CH59" s="3"/>
      <c r="CI59" s="3"/>
      <c r="CJ59" s="3"/>
      <c r="CK59" s="3"/>
      <c r="CL59" s="68"/>
      <c r="CN59" s="1" t="str">
        <f t="shared" si="5"/>
        <v>#=B126</v>
      </c>
      <c r="CO59" s="1" t="str">
        <f t="shared" si="5"/>
        <v>#=B97</v>
      </c>
      <c r="CP59" s="1" t="str">
        <f t="shared" si="5"/>
        <v>#=B96</v>
      </c>
      <c r="CQ59" s="1" t="str">
        <f t="shared" si="5"/>
        <v>#=B169</v>
      </c>
      <c r="CR59" s="1" t="str">
        <f t="shared" si="5"/>
        <v/>
      </c>
      <c r="CS59" s="1" t="str">
        <f t="shared" si="5"/>
        <v/>
      </c>
      <c r="CT59" s="1" t="str">
        <f t="shared" si="4"/>
        <v/>
      </c>
      <c r="CU59" s="1" t="str">
        <f t="shared" si="4"/>
        <v/>
      </c>
      <c r="CV59" s="1" t="str">
        <f t="shared" si="4"/>
        <v/>
      </c>
      <c r="CW59" s="1" t="str">
        <f t="shared" si="4"/>
        <v/>
      </c>
      <c r="CX59" s="1" t="str">
        <f t="shared" si="4"/>
        <v/>
      </c>
      <c r="CY59" s="1" t="str">
        <f t="shared" si="4"/>
        <v/>
      </c>
      <c r="CZ59" s="1" t="str">
        <f t="shared" si="4"/>
        <v/>
      </c>
    </row>
    <row r="60" spans="1:104">
      <c r="A60" t="s">
        <v>434</v>
      </c>
      <c r="B60" s="59"/>
      <c r="C60" s="60"/>
      <c r="D60" s="62" t="s">
        <v>435</v>
      </c>
      <c r="E60" s="2" t="s">
        <v>90</v>
      </c>
      <c r="G60" s="3">
        <f t="array" ref="G60">SUM(IF(L60:W60&lt;&gt;"",L60:W60*Y60:AJ60,""))*627.509</f>
        <v>0</v>
      </c>
      <c r="H60" s="4">
        <v>-107.62991424034161</v>
      </c>
      <c r="I60" s="5">
        <f t="shared" si="0"/>
        <v>107.62991424034161</v>
      </c>
      <c r="J60" s="48">
        <f t="shared" si="1"/>
        <v>107.62991424034161</v>
      </c>
      <c r="L60" s="1">
        <f>B166</f>
        <v>0</v>
      </c>
      <c r="M60" s="1">
        <f>B70</f>
        <v>0</v>
      </c>
      <c r="N60" s="1">
        <f>B78</f>
        <v>0</v>
      </c>
      <c r="O60" s="1" t="s">
        <v>370</v>
      </c>
      <c r="P60" s="1" t="s">
        <v>370</v>
      </c>
      <c r="Q60" s="1" t="s">
        <v>370</v>
      </c>
      <c r="R60" s="1" t="s">
        <v>370</v>
      </c>
      <c r="S60" s="1" t="s">
        <v>370</v>
      </c>
      <c r="T60" s="1" t="s">
        <v>370</v>
      </c>
      <c r="U60" s="1" t="s">
        <v>370</v>
      </c>
      <c r="V60" s="1" t="s">
        <v>370</v>
      </c>
      <c r="W60" s="1" t="s">
        <v>370</v>
      </c>
      <c r="Y60" s="1">
        <v>1</v>
      </c>
      <c r="Z60" s="1">
        <v>-1</v>
      </c>
      <c r="AA60" s="1">
        <v>-1</v>
      </c>
      <c r="BZ60" s="67">
        <v>188</v>
      </c>
      <c r="CA60" s="3">
        <v>45</v>
      </c>
      <c r="CB60" s="3">
        <v>98</v>
      </c>
      <c r="CC60" s="3">
        <v>145</v>
      </c>
      <c r="CD60" s="3"/>
      <c r="CE60" s="3"/>
      <c r="CF60" s="3"/>
      <c r="CG60" s="3"/>
      <c r="CH60" s="3"/>
      <c r="CI60" s="3"/>
      <c r="CJ60" s="3"/>
      <c r="CK60" s="3"/>
      <c r="CL60" s="68"/>
      <c r="CN60" s="1" t="str">
        <f t="shared" si="5"/>
        <v>#=B188</v>
      </c>
      <c r="CO60" s="1" t="str">
        <f t="shared" si="5"/>
        <v>#=B45</v>
      </c>
      <c r="CP60" s="1" t="str">
        <f t="shared" si="5"/>
        <v>#=B98</v>
      </c>
      <c r="CQ60" s="1" t="str">
        <f t="shared" si="5"/>
        <v>#=B145</v>
      </c>
      <c r="CR60" s="1" t="str">
        <f t="shared" si="5"/>
        <v/>
      </c>
      <c r="CS60" s="1" t="str">
        <f t="shared" si="5"/>
        <v/>
      </c>
      <c r="CT60" s="1" t="str">
        <f t="shared" si="4"/>
        <v/>
      </c>
      <c r="CU60" s="1" t="str">
        <f t="shared" si="4"/>
        <v/>
      </c>
      <c r="CV60" s="1" t="str">
        <f t="shared" si="4"/>
        <v/>
      </c>
      <c r="CW60" s="1" t="str">
        <f t="shared" si="4"/>
        <v/>
      </c>
      <c r="CX60" s="1" t="str">
        <f t="shared" si="4"/>
        <v/>
      </c>
      <c r="CY60" s="1" t="str">
        <f t="shared" si="4"/>
        <v/>
      </c>
      <c r="CZ60" s="1" t="str">
        <f t="shared" si="4"/>
        <v/>
      </c>
    </row>
    <row r="61" spans="1:104">
      <c r="A61" t="s">
        <v>439</v>
      </c>
      <c r="B61" s="59"/>
      <c r="C61" s="60"/>
      <c r="D61" s="62" t="s">
        <v>440</v>
      </c>
      <c r="E61" s="2" t="s">
        <v>91</v>
      </c>
      <c r="G61" s="3">
        <f t="array" ref="G61">SUM(IF(L61:W61&lt;&gt;"",L61:W61*Y61:AJ61,""))*627.509</f>
        <v>0</v>
      </c>
      <c r="H61" s="4">
        <v>-17.325986194631302</v>
      </c>
      <c r="I61" s="5">
        <f t="shared" si="0"/>
        <v>17.325986194631302</v>
      </c>
      <c r="J61" s="48">
        <f t="shared" si="1"/>
        <v>17.325986194631302</v>
      </c>
      <c r="L61" s="1">
        <f>B41</f>
        <v>0</v>
      </c>
      <c r="M61" s="1">
        <f>B40</f>
        <v>0</v>
      </c>
      <c r="N61" s="1" t="s">
        <v>370</v>
      </c>
      <c r="O61" s="1" t="s">
        <v>370</v>
      </c>
      <c r="P61" s="1" t="s">
        <v>370</v>
      </c>
      <c r="Q61" s="1" t="s">
        <v>370</v>
      </c>
      <c r="R61" s="1" t="s">
        <v>370</v>
      </c>
      <c r="S61" s="1" t="s">
        <v>370</v>
      </c>
      <c r="T61" s="1" t="s">
        <v>370</v>
      </c>
      <c r="U61" s="1" t="s">
        <v>370</v>
      </c>
      <c r="V61" s="1" t="s">
        <v>370</v>
      </c>
      <c r="W61" s="1" t="s">
        <v>370</v>
      </c>
      <c r="Y61" s="1">
        <v>1</v>
      </c>
      <c r="Z61" s="1">
        <v>-3</v>
      </c>
      <c r="BZ61" s="67">
        <v>188</v>
      </c>
      <c r="CA61" s="3">
        <v>186</v>
      </c>
      <c r="CB61" s="3">
        <v>183</v>
      </c>
      <c r="CC61" s="3">
        <v>138</v>
      </c>
      <c r="CD61" s="3"/>
      <c r="CE61" s="3"/>
      <c r="CF61" s="3"/>
      <c r="CG61" s="3"/>
      <c r="CH61" s="3"/>
      <c r="CI61" s="3"/>
      <c r="CJ61" s="3"/>
      <c r="CK61" s="3"/>
      <c r="CL61" s="68"/>
      <c r="CN61" s="1" t="str">
        <f t="shared" si="5"/>
        <v>#=B188</v>
      </c>
      <c r="CO61" s="1" t="str">
        <f t="shared" si="5"/>
        <v>#=B186</v>
      </c>
      <c r="CP61" s="1" t="str">
        <f t="shared" si="5"/>
        <v>#=B183</v>
      </c>
      <c r="CQ61" s="1" t="str">
        <f t="shared" si="5"/>
        <v>#=B138</v>
      </c>
      <c r="CR61" s="1" t="str">
        <f t="shared" si="5"/>
        <v/>
      </c>
      <c r="CS61" s="1" t="str">
        <f t="shared" si="5"/>
        <v/>
      </c>
      <c r="CT61" s="1" t="str">
        <f t="shared" si="4"/>
        <v/>
      </c>
      <c r="CU61" s="1" t="str">
        <f t="shared" si="4"/>
        <v/>
      </c>
      <c r="CV61" s="1" t="str">
        <f t="shared" si="4"/>
        <v/>
      </c>
      <c r="CW61" s="1" t="str">
        <f t="shared" si="4"/>
        <v/>
      </c>
      <c r="CX61" s="1" t="str">
        <f t="shared" si="4"/>
        <v/>
      </c>
      <c r="CY61" s="1" t="str">
        <f t="shared" si="4"/>
        <v/>
      </c>
      <c r="CZ61" s="1" t="str">
        <f t="shared" si="4"/>
        <v/>
      </c>
    </row>
    <row r="62" spans="1:104">
      <c r="A62" t="s">
        <v>441</v>
      </c>
      <c r="B62" s="59"/>
      <c r="C62" s="60"/>
      <c r="D62" s="62" t="s">
        <v>442</v>
      </c>
      <c r="E62" s="2" t="s">
        <v>92</v>
      </c>
      <c r="G62" s="3">
        <f t="array" ref="G62">SUM(IF(L62:W62&lt;&gt;"",L62:W62*Y62:AJ62,""))*627.509</f>
        <v>0</v>
      </c>
      <c r="H62" s="4">
        <v>-28.206977524643044</v>
      </c>
      <c r="I62" s="5">
        <f t="shared" si="0"/>
        <v>28.206977524643044</v>
      </c>
      <c r="J62" s="48">
        <f t="shared" si="1"/>
        <v>28.206977524643044</v>
      </c>
      <c r="L62" s="1">
        <f>B100</f>
        <v>0</v>
      </c>
      <c r="M62" s="1">
        <f>B99</f>
        <v>0</v>
      </c>
      <c r="N62" s="1" t="s">
        <v>370</v>
      </c>
      <c r="O62" s="1" t="s">
        <v>370</v>
      </c>
      <c r="P62" s="1" t="s">
        <v>370</v>
      </c>
      <c r="Q62" s="1" t="s">
        <v>370</v>
      </c>
      <c r="R62" s="1" t="s">
        <v>370</v>
      </c>
      <c r="S62" s="1" t="s">
        <v>370</v>
      </c>
      <c r="T62" s="1" t="s">
        <v>370</v>
      </c>
      <c r="U62" s="1" t="s">
        <v>370</v>
      </c>
      <c r="V62" s="1" t="s">
        <v>370</v>
      </c>
      <c r="W62" s="1" t="s">
        <v>370</v>
      </c>
      <c r="Y62" s="1">
        <v>1</v>
      </c>
      <c r="Z62" s="1">
        <v>-3</v>
      </c>
      <c r="BZ62" s="67">
        <v>192</v>
      </c>
      <c r="CA62" s="3">
        <v>154</v>
      </c>
      <c r="CB62" s="3">
        <v>90</v>
      </c>
      <c r="CC62" s="3">
        <v>90</v>
      </c>
      <c r="CD62" s="3"/>
      <c r="CE62" s="3"/>
      <c r="CF62" s="3"/>
      <c r="CG62" s="3"/>
      <c r="CH62" s="3"/>
      <c r="CI62" s="3"/>
      <c r="CJ62" s="3"/>
      <c r="CK62" s="3"/>
      <c r="CL62" s="68"/>
      <c r="CN62" s="1" t="str">
        <f t="shared" si="5"/>
        <v>#=B192</v>
      </c>
      <c r="CO62" s="1" t="str">
        <f t="shared" si="5"/>
        <v>#=B154</v>
      </c>
      <c r="CP62" s="1" t="str">
        <f t="shared" si="5"/>
        <v>#=B90</v>
      </c>
      <c r="CQ62" s="1" t="str">
        <f t="shared" si="5"/>
        <v>#=B90</v>
      </c>
      <c r="CR62" s="1" t="str">
        <f t="shared" si="5"/>
        <v/>
      </c>
      <c r="CS62" s="1" t="str">
        <f t="shared" si="5"/>
        <v/>
      </c>
      <c r="CT62" s="1" t="str">
        <f t="shared" si="4"/>
        <v/>
      </c>
      <c r="CU62" s="1" t="str">
        <f t="shared" si="4"/>
        <v/>
      </c>
      <c r="CV62" s="1" t="str">
        <f t="shared" si="4"/>
        <v/>
      </c>
      <c r="CW62" s="1" t="str">
        <f t="shared" si="4"/>
        <v/>
      </c>
      <c r="CX62" s="1" t="str">
        <f t="shared" si="4"/>
        <v/>
      </c>
      <c r="CY62" s="1" t="str">
        <f t="shared" si="4"/>
        <v/>
      </c>
      <c r="CZ62" s="1" t="str">
        <f t="shared" si="4"/>
        <v/>
      </c>
    </row>
    <row r="63" spans="1:104">
      <c r="A63" t="s">
        <v>445</v>
      </c>
      <c r="B63" s="59"/>
      <c r="C63" s="60"/>
      <c r="D63" s="62" t="s">
        <v>446</v>
      </c>
      <c r="E63" s="2" t="s">
        <v>93</v>
      </c>
      <c r="G63" s="3">
        <f t="array" ref="G63">SUM(IF(L63:W63&lt;&gt;"",L63:W63*Y63:AJ63,""))*627.509</f>
        <v>0</v>
      </c>
      <c r="H63" s="4">
        <v>0.42099966454691151</v>
      </c>
      <c r="I63" s="5">
        <f t="shared" si="0"/>
        <v>-0.42099966454691151</v>
      </c>
      <c r="J63" s="48">
        <f t="shared" si="1"/>
        <v>0.42099966454691151</v>
      </c>
      <c r="L63" s="1">
        <f>B56</f>
        <v>0</v>
      </c>
      <c r="M63" s="1">
        <f>B72</f>
        <v>0</v>
      </c>
      <c r="N63" s="1" t="s">
        <v>370</v>
      </c>
      <c r="O63" s="1" t="s">
        <v>370</v>
      </c>
      <c r="P63" s="1" t="s">
        <v>370</v>
      </c>
      <c r="Q63" s="1" t="s">
        <v>370</v>
      </c>
      <c r="R63" s="1" t="s">
        <v>370</v>
      </c>
      <c r="S63" s="1" t="s">
        <v>370</v>
      </c>
      <c r="T63" s="1" t="s">
        <v>370</v>
      </c>
      <c r="U63" s="1" t="s">
        <v>370</v>
      </c>
      <c r="V63" s="1" t="s">
        <v>370</v>
      </c>
      <c r="W63" s="1" t="s">
        <v>370</v>
      </c>
      <c r="Y63" s="1">
        <v>1</v>
      </c>
      <c r="Z63" s="1">
        <v>-1</v>
      </c>
      <c r="BZ63" s="67">
        <v>360</v>
      </c>
      <c r="CA63" s="3">
        <v>92</v>
      </c>
      <c r="CB63" s="3">
        <v>50</v>
      </c>
      <c r="CC63" s="3"/>
      <c r="CD63" s="3"/>
      <c r="CE63" s="3"/>
      <c r="CF63" s="3"/>
      <c r="CG63" s="3"/>
      <c r="CH63" s="3"/>
      <c r="CI63" s="3"/>
      <c r="CJ63" s="3"/>
      <c r="CK63" s="3"/>
      <c r="CL63" s="68"/>
      <c r="CN63" s="1" t="str">
        <f t="shared" si="5"/>
        <v>#=B360</v>
      </c>
      <c r="CO63" s="1" t="str">
        <f t="shared" si="5"/>
        <v>#=B92</v>
      </c>
      <c r="CP63" s="1" t="str">
        <f t="shared" si="5"/>
        <v>#=B50</v>
      </c>
      <c r="CQ63" s="1" t="str">
        <f t="shared" si="5"/>
        <v/>
      </c>
      <c r="CR63" s="1" t="str">
        <f t="shared" si="5"/>
        <v/>
      </c>
      <c r="CS63" s="1" t="str">
        <f t="shared" si="5"/>
        <v/>
      </c>
      <c r="CT63" s="1" t="str">
        <f t="shared" si="4"/>
        <v/>
      </c>
      <c r="CU63" s="1" t="str">
        <f t="shared" si="4"/>
        <v/>
      </c>
      <c r="CV63" s="1" t="str">
        <f t="shared" si="4"/>
        <v/>
      </c>
      <c r="CW63" s="1" t="str">
        <f t="shared" si="4"/>
        <v/>
      </c>
      <c r="CX63" s="1" t="str">
        <f t="shared" si="4"/>
        <v/>
      </c>
      <c r="CY63" s="1" t="str">
        <f t="shared" si="4"/>
        <v/>
      </c>
      <c r="CZ63" s="1" t="str">
        <f t="shared" si="4"/>
        <v/>
      </c>
    </row>
    <row r="64" spans="1:104">
      <c r="A64" t="s">
        <v>448</v>
      </c>
      <c r="B64" s="59"/>
      <c r="C64" s="60"/>
      <c r="D64" s="62" t="s">
        <v>449</v>
      </c>
      <c r="E64" s="2" t="s">
        <v>94</v>
      </c>
      <c r="G64" s="3">
        <f t="array" ref="G64">SUM(IF(L64:W64&lt;&gt;"",L64:W64*Y64:AJ64,""))*627.509</f>
        <v>0</v>
      </c>
      <c r="H64" s="4">
        <v>9.1299927252097284</v>
      </c>
      <c r="I64" s="5">
        <f t="shared" si="0"/>
        <v>-9.1299927252097284</v>
      </c>
      <c r="J64" s="48">
        <f t="shared" si="1"/>
        <v>9.1299927252097284</v>
      </c>
      <c r="L64" s="1">
        <f>B62</f>
        <v>0</v>
      </c>
      <c r="M64" s="1">
        <f>B221</f>
        <v>0</v>
      </c>
      <c r="N64" s="1">
        <f>B101</f>
        <v>0</v>
      </c>
      <c r="O64" s="1" t="s">
        <v>370</v>
      </c>
      <c r="P64" s="1" t="s">
        <v>370</v>
      </c>
      <c r="Q64" s="1" t="s">
        <v>370</v>
      </c>
      <c r="R64" s="1" t="s">
        <v>370</v>
      </c>
      <c r="S64" s="1" t="s">
        <v>370</v>
      </c>
      <c r="T64" s="1" t="s">
        <v>370</v>
      </c>
      <c r="U64" s="1" t="s">
        <v>370</v>
      </c>
      <c r="V64" s="1" t="s">
        <v>370</v>
      </c>
      <c r="W64" s="1" t="s">
        <v>370</v>
      </c>
      <c r="Y64" s="1">
        <v>7</v>
      </c>
      <c r="Z64" s="1">
        <v>-1</v>
      </c>
      <c r="AA64" s="1">
        <v>-7</v>
      </c>
      <c r="BZ64" s="67">
        <v>134</v>
      </c>
      <c r="CA64" s="3">
        <v>50</v>
      </c>
      <c r="CB64" s="3">
        <v>132</v>
      </c>
      <c r="CC64" s="3"/>
      <c r="CD64" s="3"/>
      <c r="CE64" s="3"/>
      <c r="CF64" s="3"/>
      <c r="CG64" s="3"/>
      <c r="CH64" s="3"/>
      <c r="CI64" s="3"/>
      <c r="CJ64" s="3"/>
      <c r="CK64" s="3"/>
      <c r="CL64" s="68"/>
      <c r="CN64" s="1" t="str">
        <f t="shared" si="5"/>
        <v>#=B134</v>
      </c>
      <c r="CO64" s="1" t="str">
        <f t="shared" si="5"/>
        <v>#=B50</v>
      </c>
      <c r="CP64" s="1" t="str">
        <f t="shared" si="5"/>
        <v>#=B132</v>
      </c>
      <c r="CQ64" s="1" t="str">
        <f t="shared" si="5"/>
        <v/>
      </c>
      <c r="CR64" s="1" t="str">
        <f t="shared" si="5"/>
        <v/>
      </c>
      <c r="CS64" s="1" t="str">
        <f t="shared" si="5"/>
        <v/>
      </c>
      <c r="CT64" s="1" t="str">
        <f t="shared" si="4"/>
        <v/>
      </c>
      <c r="CU64" s="1" t="str">
        <f t="shared" si="4"/>
        <v/>
      </c>
      <c r="CV64" s="1" t="str">
        <f t="shared" si="4"/>
        <v/>
      </c>
      <c r="CW64" s="1" t="str">
        <f t="shared" si="4"/>
        <v/>
      </c>
      <c r="CX64" s="1" t="str">
        <f t="shared" si="4"/>
        <v/>
      </c>
      <c r="CY64" s="1" t="str">
        <f t="shared" si="4"/>
        <v/>
      </c>
      <c r="CZ64" s="1" t="str">
        <f t="shared" si="4"/>
        <v/>
      </c>
    </row>
    <row r="65" spans="1:104">
      <c r="A65" t="s">
        <v>452</v>
      </c>
      <c r="B65" s="59"/>
      <c r="C65" s="60"/>
      <c r="D65" s="62" t="s">
        <v>453</v>
      </c>
      <c r="E65" s="2" t="s">
        <v>95</v>
      </c>
      <c r="G65" s="3">
        <f t="array" ref="G65">SUM(IF(L65:W65&lt;&gt;"",L65:W65*Y65:AJ65,""))*627.509</f>
        <v>0</v>
      </c>
      <c r="H65" s="4">
        <v>56.978922094339524</v>
      </c>
      <c r="I65" s="5">
        <f t="shared" si="0"/>
        <v>-56.978922094339524</v>
      </c>
      <c r="J65" s="48">
        <f t="shared" si="1"/>
        <v>56.978922094339524</v>
      </c>
      <c r="L65" s="1">
        <f>B165</f>
        <v>0</v>
      </c>
      <c r="M65" s="1">
        <f>B173</f>
        <v>0</v>
      </c>
      <c r="N65" s="1">
        <f>B222</f>
        <v>0</v>
      </c>
      <c r="O65" s="1" t="s">
        <v>370</v>
      </c>
      <c r="P65" s="1" t="s">
        <v>370</v>
      </c>
      <c r="Q65" s="1" t="s">
        <v>370</v>
      </c>
      <c r="R65" s="1" t="s">
        <v>370</v>
      </c>
      <c r="S65" s="1" t="s">
        <v>370</v>
      </c>
      <c r="T65" s="1" t="s">
        <v>370</v>
      </c>
      <c r="U65" s="1" t="s">
        <v>370</v>
      </c>
      <c r="V65" s="1" t="s">
        <v>370</v>
      </c>
      <c r="W65" s="1" t="s">
        <v>370</v>
      </c>
      <c r="Y65" s="1">
        <v>-1</v>
      </c>
      <c r="Z65" s="1">
        <v>1</v>
      </c>
      <c r="AA65" s="1">
        <v>1</v>
      </c>
      <c r="BZ65" s="67">
        <v>100</v>
      </c>
      <c r="CA65" s="3">
        <v>132</v>
      </c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68"/>
      <c r="CN65" s="1" t="str">
        <f t="shared" si="5"/>
        <v>#=B100</v>
      </c>
      <c r="CO65" s="1" t="str">
        <f t="shared" si="5"/>
        <v>#=B132</v>
      </c>
      <c r="CP65" s="1" t="str">
        <f t="shared" si="5"/>
        <v/>
      </c>
      <c r="CQ65" s="1" t="str">
        <f t="shared" si="5"/>
        <v/>
      </c>
      <c r="CR65" s="1" t="str">
        <f t="shared" si="5"/>
        <v/>
      </c>
      <c r="CS65" s="1" t="str">
        <f t="shared" si="5"/>
        <v/>
      </c>
      <c r="CT65" s="1" t="str">
        <f t="shared" si="4"/>
        <v/>
      </c>
      <c r="CU65" s="1" t="str">
        <f t="shared" si="4"/>
        <v/>
      </c>
      <c r="CV65" s="1" t="str">
        <f t="shared" si="4"/>
        <v/>
      </c>
      <c r="CW65" s="1" t="str">
        <f t="shared" si="4"/>
        <v/>
      </c>
      <c r="CX65" s="1" t="str">
        <f t="shared" si="4"/>
        <v/>
      </c>
      <c r="CY65" s="1" t="str">
        <f t="shared" si="4"/>
        <v/>
      </c>
      <c r="CZ65" s="1" t="str">
        <f t="shared" si="4"/>
        <v/>
      </c>
    </row>
    <row r="66" spans="1:104">
      <c r="A66" t="s">
        <v>457</v>
      </c>
      <c r="B66" s="59"/>
      <c r="C66" s="60"/>
      <c r="D66" s="62" t="s">
        <v>458</v>
      </c>
      <c r="E66" s="2" t="s">
        <v>96</v>
      </c>
      <c r="G66" s="3">
        <f t="array" ref="G66">SUM(IF(L66:W66&lt;&gt;"",L66:W66*Y66:AJ66,""))*627.509</f>
        <v>0</v>
      </c>
      <c r="H66" s="4">
        <v>4.5999999051479996</v>
      </c>
      <c r="I66" s="5">
        <f t="shared" si="0"/>
        <v>-4.5999999051479996</v>
      </c>
      <c r="J66" s="48">
        <f t="shared" si="1"/>
        <v>4.5999999051479996</v>
      </c>
      <c r="L66" s="1">
        <f>B235</f>
        <v>0</v>
      </c>
      <c r="M66" s="1">
        <f>B234</f>
        <v>0</v>
      </c>
      <c r="N66" s="1" t="s">
        <v>370</v>
      </c>
      <c r="O66" s="1" t="s">
        <v>370</v>
      </c>
      <c r="P66" s="1" t="s">
        <v>370</v>
      </c>
      <c r="Q66" s="1" t="s">
        <v>370</v>
      </c>
      <c r="R66" s="1" t="s">
        <v>370</v>
      </c>
      <c r="S66" s="1" t="s">
        <v>370</v>
      </c>
      <c r="T66" s="1" t="s">
        <v>370</v>
      </c>
      <c r="U66" s="1" t="s">
        <v>370</v>
      </c>
      <c r="V66" s="1" t="s">
        <v>370</v>
      </c>
      <c r="W66" s="1" t="s">
        <v>370</v>
      </c>
      <c r="Y66" s="1">
        <v>2</v>
      </c>
      <c r="Z66" s="1">
        <v>-1</v>
      </c>
      <c r="BZ66" s="67">
        <v>274</v>
      </c>
      <c r="CA66" s="3">
        <v>273</v>
      </c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68"/>
      <c r="CN66" s="1" t="str">
        <f t="shared" si="5"/>
        <v>#=B274</v>
      </c>
      <c r="CO66" s="1" t="str">
        <f t="shared" si="5"/>
        <v>#=B273</v>
      </c>
      <c r="CP66" s="1" t="str">
        <f t="shared" si="5"/>
        <v/>
      </c>
      <c r="CQ66" s="1" t="str">
        <f t="shared" si="5"/>
        <v/>
      </c>
      <c r="CR66" s="1" t="str">
        <f t="shared" si="5"/>
        <v/>
      </c>
      <c r="CS66" s="1" t="str">
        <f t="shared" si="5"/>
        <v/>
      </c>
      <c r="CT66" s="1" t="str">
        <f t="shared" si="4"/>
        <v/>
      </c>
      <c r="CU66" s="1" t="str">
        <f t="shared" si="4"/>
        <v/>
      </c>
      <c r="CV66" s="1" t="str">
        <f t="shared" si="4"/>
        <v/>
      </c>
      <c r="CW66" s="1" t="str">
        <f t="shared" si="4"/>
        <v/>
      </c>
      <c r="CX66" s="1" t="str">
        <f t="shared" si="4"/>
        <v/>
      </c>
      <c r="CY66" s="1" t="str">
        <f t="shared" si="4"/>
        <v/>
      </c>
      <c r="CZ66" s="1" t="str">
        <f t="shared" si="4"/>
        <v/>
      </c>
    </row>
    <row r="67" spans="1:104">
      <c r="A67" t="s">
        <v>461</v>
      </c>
      <c r="B67" s="59"/>
      <c r="C67" s="60"/>
      <c r="D67" s="62" t="s">
        <v>462</v>
      </c>
      <c r="E67" s="2" t="s">
        <v>97</v>
      </c>
      <c r="G67" s="3">
        <f t="array" ref="G67">SUM(IF(L67:W67&lt;&gt;"",L67:W67*Y67:AJ67,""))*627.509</f>
        <v>0</v>
      </c>
      <c r="H67" s="4">
        <v>10.100000200983001</v>
      </c>
      <c r="I67" s="5">
        <f t="shared" si="0"/>
        <v>-10.100000200983001</v>
      </c>
      <c r="J67" s="48">
        <f t="shared" si="1"/>
        <v>10.100000200983001</v>
      </c>
      <c r="L67" s="1">
        <f>B252</f>
        <v>0</v>
      </c>
      <c r="M67" s="1">
        <f>B255</f>
        <v>0</v>
      </c>
      <c r="N67" s="1">
        <f>B254</f>
        <v>0</v>
      </c>
      <c r="O67" s="1" t="s">
        <v>370</v>
      </c>
      <c r="P67" s="1" t="s">
        <v>370</v>
      </c>
      <c r="Q67" s="1" t="s">
        <v>370</v>
      </c>
      <c r="R67" s="1" t="s">
        <v>370</v>
      </c>
      <c r="S67" s="1" t="s">
        <v>370</v>
      </c>
      <c r="T67" s="1" t="s">
        <v>370</v>
      </c>
      <c r="U67" s="1" t="s">
        <v>370</v>
      </c>
      <c r="V67" s="1" t="s">
        <v>370</v>
      </c>
      <c r="W67" s="1" t="s">
        <v>370</v>
      </c>
      <c r="Y67" s="1">
        <v>7</v>
      </c>
      <c r="Z67" s="1">
        <v>-1</v>
      </c>
      <c r="AA67" s="1">
        <v>-7</v>
      </c>
      <c r="BZ67" s="67">
        <v>279</v>
      </c>
      <c r="CA67" s="3">
        <v>275</v>
      </c>
      <c r="CB67" s="3">
        <v>277</v>
      </c>
      <c r="CC67" s="3">
        <v>276</v>
      </c>
      <c r="CD67" s="3"/>
      <c r="CE67" s="3"/>
      <c r="CF67" s="3"/>
      <c r="CG67" s="3"/>
      <c r="CH67" s="3"/>
      <c r="CI67" s="3"/>
      <c r="CJ67" s="3"/>
      <c r="CK67" s="3"/>
      <c r="CL67" s="68"/>
      <c r="CN67" s="1" t="str">
        <f t="shared" si="5"/>
        <v>#=B279</v>
      </c>
      <c r="CO67" s="1" t="str">
        <f t="shared" si="5"/>
        <v>#=B275</v>
      </c>
      <c r="CP67" s="1" t="str">
        <f t="shared" si="5"/>
        <v>#=B277</v>
      </c>
      <c r="CQ67" s="1" t="str">
        <f t="shared" si="5"/>
        <v>#=B276</v>
      </c>
      <c r="CR67" s="1" t="str">
        <f t="shared" si="5"/>
        <v/>
      </c>
      <c r="CS67" s="1" t="str">
        <f t="shared" si="5"/>
        <v/>
      </c>
      <c r="CT67" s="1" t="str">
        <f t="shared" si="4"/>
        <v/>
      </c>
      <c r="CU67" s="1" t="str">
        <f t="shared" si="4"/>
        <v/>
      </c>
      <c r="CV67" s="1" t="str">
        <f t="shared" si="4"/>
        <v/>
      </c>
      <c r="CW67" s="1" t="str">
        <f t="shared" si="4"/>
        <v/>
      </c>
      <c r="CX67" s="1" t="str">
        <f t="shared" si="4"/>
        <v/>
      </c>
      <c r="CY67" s="1" t="str">
        <f t="shared" si="4"/>
        <v/>
      </c>
      <c r="CZ67" s="1" t="str">
        <f t="shared" si="4"/>
        <v/>
      </c>
    </row>
    <row r="68" spans="1:104">
      <c r="A68" t="s">
        <v>292</v>
      </c>
      <c r="B68" s="59"/>
      <c r="C68" s="60"/>
      <c r="D68" s="62" t="s">
        <v>466</v>
      </c>
      <c r="E68" s="2" t="s">
        <v>98</v>
      </c>
      <c r="G68" s="3">
        <f t="array" ref="G68">SUM(IF(L68:W68&lt;&gt;"",L68:W68*Y68:AJ68,""))*627.509</f>
        <v>0</v>
      </c>
      <c r="H68" s="4">
        <v>-60.800000246868997</v>
      </c>
      <c r="I68" s="5">
        <f t="shared" si="0"/>
        <v>60.800000246868997</v>
      </c>
      <c r="J68" s="48">
        <f t="shared" si="1"/>
        <v>60.800000246868997</v>
      </c>
      <c r="L68" s="1">
        <f>B259</f>
        <v>0</v>
      </c>
      <c r="M68" s="1">
        <f>B258</f>
        <v>0</v>
      </c>
      <c r="N68" s="1">
        <f>B260</f>
        <v>0</v>
      </c>
      <c r="O68" s="1" t="s">
        <v>370</v>
      </c>
      <c r="P68" s="1" t="s">
        <v>370</v>
      </c>
      <c r="Q68" s="1" t="s">
        <v>370</v>
      </c>
      <c r="R68" s="1" t="s">
        <v>370</v>
      </c>
      <c r="S68" s="1" t="s">
        <v>370</v>
      </c>
      <c r="T68" s="1" t="s">
        <v>370</v>
      </c>
      <c r="U68" s="1" t="s">
        <v>370</v>
      </c>
      <c r="V68" s="1" t="s">
        <v>370</v>
      </c>
      <c r="W68" s="1" t="s">
        <v>370</v>
      </c>
      <c r="Y68" s="1">
        <v>-1</v>
      </c>
      <c r="Z68" s="1">
        <v>-1</v>
      </c>
      <c r="AA68" s="1">
        <v>1</v>
      </c>
      <c r="BZ68" s="67">
        <v>289</v>
      </c>
      <c r="CA68" s="3">
        <v>290</v>
      </c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68"/>
      <c r="CN68" s="1" t="str">
        <f t="shared" si="5"/>
        <v>#=B289</v>
      </c>
      <c r="CO68" s="1" t="str">
        <f t="shared" si="5"/>
        <v>#=B290</v>
      </c>
      <c r="CP68" s="1" t="str">
        <f t="shared" si="5"/>
        <v/>
      </c>
      <c r="CQ68" s="1" t="str">
        <f t="shared" si="5"/>
        <v/>
      </c>
      <c r="CR68" s="1" t="str">
        <f t="shared" si="5"/>
        <v/>
      </c>
      <c r="CS68" s="1" t="str">
        <f t="shared" si="5"/>
        <v/>
      </c>
      <c r="CT68" s="1" t="str">
        <f t="shared" si="4"/>
        <v/>
      </c>
      <c r="CU68" s="1" t="str">
        <f t="shared" si="4"/>
        <v/>
      </c>
      <c r="CV68" s="1" t="str">
        <f t="shared" si="4"/>
        <v/>
      </c>
      <c r="CW68" s="1" t="str">
        <f t="shared" si="4"/>
        <v/>
      </c>
      <c r="CX68" s="1" t="str">
        <f t="shared" si="4"/>
        <v/>
      </c>
      <c r="CY68" s="1" t="str">
        <f t="shared" si="4"/>
        <v/>
      </c>
      <c r="CZ68" s="1" t="str">
        <f t="shared" si="4"/>
        <v/>
      </c>
    </row>
    <row r="69" spans="1:104">
      <c r="A69" t="s">
        <v>470</v>
      </c>
      <c r="B69" s="59"/>
      <c r="C69" s="60"/>
      <c r="D69" s="62" t="s">
        <v>471</v>
      </c>
      <c r="E69" s="2" t="s">
        <v>99</v>
      </c>
      <c r="G69" s="3">
        <f t="array" ref="G69">SUM(IF(L69:W69&lt;&gt;"",L69:W69*Y69:AJ69,""))*627.509</f>
        <v>0</v>
      </c>
      <c r="H69" s="4">
        <v>9.8300000210260006</v>
      </c>
      <c r="I69" s="5">
        <f t="shared" si="0"/>
        <v>-9.8300000210260006</v>
      </c>
      <c r="J69" s="48">
        <f t="shared" si="1"/>
        <v>9.8300000210260006</v>
      </c>
      <c r="L69" s="1">
        <f>B285</f>
        <v>0</v>
      </c>
      <c r="M69" s="1">
        <f>B286</f>
        <v>0</v>
      </c>
      <c r="N69" s="1" t="s">
        <v>370</v>
      </c>
      <c r="O69" s="1" t="s">
        <v>370</v>
      </c>
      <c r="P69" s="1" t="s">
        <v>370</v>
      </c>
      <c r="Q69" s="1" t="s">
        <v>370</v>
      </c>
      <c r="R69" s="1" t="s">
        <v>370</v>
      </c>
      <c r="S69" s="1" t="s">
        <v>370</v>
      </c>
      <c r="T69" s="1" t="s">
        <v>370</v>
      </c>
      <c r="U69" s="1" t="s">
        <v>370</v>
      </c>
      <c r="V69" s="1" t="s">
        <v>370</v>
      </c>
      <c r="W69" s="1" t="s">
        <v>370</v>
      </c>
      <c r="Y69" s="1">
        <v>-1</v>
      </c>
      <c r="Z69" s="1">
        <v>1</v>
      </c>
      <c r="BZ69" s="67">
        <v>360</v>
      </c>
      <c r="CA69" s="3">
        <v>92</v>
      </c>
      <c r="CB69" s="3">
        <v>50</v>
      </c>
      <c r="CC69" s="3"/>
      <c r="CD69" s="3"/>
      <c r="CE69" s="3"/>
      <c r="CF69" s="3"/>
      <c r="CG69" s="3"/>
      <c r="CH69" s="3"/>
      <c r="CI69" s="3"/>
      <c r="CJ69" s="3"/>
      <c r="CK69" s="3"/>
      <c r="CL69" s="68"/>
      <c r="CN69" s="1" t="str">
        <f t="shared" si="5"/>
        <v>#=B360</v>
      </c>
      <c r="CO69" s="1" t="str">
        <f t="shared" si="5"/>
        <v>#=B92</v>
      </c>
      <c r="CP69" s="1" t="str">
        <f t="shared" si="5"/>
        <v>#=B50</v>
      </c>
      <c r="CQ69" s="1" t="str">
        <f t="shared" si="5"/>
        <v/>
      </c>
      <c r="CR69" s="1" t="str">
        <f t="shared" si="5"/>
        <v/>
      </c>
      <c r="CS69" s="1" t="str">
        <f t="shared" si="5"/>
        <v/>
      </c>
      <c r="CT69" s="1" t="str">
        <f t="shared" si="4"/>
        <v/>
      </c>
      <c r="CU69" s="1" t="str">
        <f t="shared" si="4"/>
        <v/>
      </c>
      <c r="CV69" s="1" t="str">
        <f t="shared" si="4"/>
        <v/>
      </c>
      <c r="CW69" s="1" t="str">
        <f t="shared" si="4"/>
        <v/>
      </c>
      <c r="CX69" s="1" t="str">
        <f t="shared" si="4"/>
        <v/>
      </c>
      <c r="CY69" s="1" t="str">
        <f t="shared" si="4"/>
        <v/>
      </c>
      <c r="CZ69" s="1" t="str">
        <f t="shared" si="4"/>
        <v/>
      </c>
    </row>
    <row r="70" spans="1:104">
      <c r="A70" t="s">
        <v>437</v>
      </c>
      <c r="B70" s="59"/>
      <c r="C70" s="60"/>
      <c r="D70" s="62" t="s">
        <v>474</v>
      </c>
      <c r="E70" s="2" t="s">
        <v>100</v>
      </c>
      <c r="G70" s="3">
        <f t="array" ref="G70">SUM(IF(L70:W70&lt;&gt;"",L70:W70*Y70:AJ70,""))*627.509</f>
        <v>0</v>
      </c>
      <c r="H70" s="4">
        <v>1.070000108895</v>
      </c>
      <c r="I70" s="5">
        <f t="shared" si="0"/>
        <v>-1.070000108895</v>
      </c>
      <c r="J70" s="48">
        <f t="shared" si="1"/>
        <v>1.070000108895</v>
      </c>
      <c r="L70" s="1">
        <f>B338</f>
        <v>0</v>
      </c>
      <c r="M70" s="1">
        <f>B339</f>
        <v>0</v>
      </c>
      <c r="N70" s="1" t="s">
        <v>370</v>
      </c>
      <c r="O70" s="1" t="s">
        <v>370</v>
      </c>
      <c r="P70" s="1" t="s">
        <v>370</v>
      </c>
      <c r="Q70" s="1" t="s">
        <v>370</v>
      </c>
      <c r="R70" s="1" t="s">
        <v>370</v>
      </c>
      <c r="S70" s="1" t="s">
        <v>370</v>
      </c>
      <c r="T70" s="1" t="s">
        <v>370</v>
      </c>
      <c r="U70" s="1" t="s">
        <v>370</v>
      </c>
      <c r="V70" s="1" t="s">
        <v>370</v>
      </c>
      <c r="W70" s="1" t="s">
        <v>370</v>
      </c>
      <c r="Y70" s="1">
        <v>-1</v>
      </c>
      <c r="Z70" s="1">
        <v>1</v>
      </c>
      <c r="BZ70" s="67">
        <v>355</v>
      </c>
      <c r="CA70" s="3">
        <v>84</v>
      </c>
      <c r="CB70" s="3">
        <v>50</v>
      </c>
      <c r="CC70" s="3">
        <v>132</v>
      </c>
      <c r="CD70" s="3"/>
      <c r="CE70" s="3"/>
      <c r="CF70" s="3"/>
      <c r="CG70" s="3"/>
      <c r="CH70" s="3"/>
      <c r="CI70" s="3"/>
      <c r="CJ70" s="3"/>
      <c r="CK70" s="3"/>
      <c r="CL70" s="68"/>
      <c r="CN70" s="1" t="str">
        <f t="shared" si="5"/>
        <v>#=B355</v>
      </c>
      <c r="CO70" s="1" t="str">
        <f t="shared" si="5"/>
        <v>#=B84</v>
      </c>
      <c r="CP70" s="1" t="str">
        <f t="shared" si="5"/>
        <v>#=B50</v>
      </c>
      <c r="CQ70" s="1" t="str">
        <f t="shared" si="5"/>
        <v>#=B132</v>
      </c>
      <c r="CR70" s="1" t="str">
        <f t="shared" si="5"/>
        <v/>
      </c>
      <c r="CS70" s="1" t="str">
        <f t="shared" si="5"/>
        <v/>
      </c>
      <c r="CT70" s="1" t="str">
        <f t="shared" si="4"/>
        <v/>
      </c>
      <c r="CU70" s="1" t="str">
        <f t="shared" si="4"/>
        <v/>
      </c>
      <c r="CV70" s="1" t="str">
        <f t="shared" si="4"/>
        <v/>
      </c>
      <c r="CW70" s="1" t="str">
        <f t="shared" si="4"/>
        <v/>
      </c>
      <c r="CX70" s="1" t="str">
        <f t="shared" si="4"/>
        <v/>
      </c>
      <c r="CY70" s="1" t="str">
        <f t="shared" si="4"/>
        <v/>
      </c>
      <c r="CZ70" s="1" t="str">
        <f t="shared" si="4"/>
        <v/>
      </c>
    </row>
    <row r="71" spans="1:104">
      <c r="A71" t="s">
        <v>293</v>
      </c>
      <c r="B71" s="59"/>
      <c r="C71" s="60"/>
      <c r="D71" s="62" t="s">
        <v>477</v>
      </c>
      <c r="E71" s="2" t="s">
        <v>101</v>
      </c>
      <c r="G71" s="3">
        <f t="array" ref="G71">SUM(IF(L71:W71&lt;&gt;"",L71:W71*Y71:AJ71,""))*627.509</f>
        <v>0</v>
      </c>
      <c r="H71" s="4">
        <v>114.900000304496</v>
      </c>
      <c r="I71" s="5">
        <f t="shared" si="0"/>
        <v>-114.900000304496</v>
      </c>
      <c r="J71" s="48">
        <f t="shared" si="1"/>
        <v>114.900000304496</v>
      </c>
      <c r="L71" s="1">
        <f>B364</f>
        <v>0</v>
      </c>
      <c r="M71" s="1">
        <f>B363</f>
        <v>0</v>
      </c>
      <c r="N71" s="1">
        <f>B361</f>
        <v>0</v>
      </c>
      <c r="O71" s="1" t="s">
        <v>370</v>
      </c>
      <c r="P71" s="1" t="s">
        <v>370</v>
      </c>
      <c r="Q71" s="1" t="s">
        <v>370</v>
      </c>
      <c r="R71" s="1" t="s">
        <v>370</v>
      </c>
      <c r="S71" s="1" t="s">
        <v>370</v>
      </c>
      <c r="T71" s="1" t="s">
        <v>370</v>
      </c>
      <c r="U71" s="1" t="s">
        <v>370</v>
      </c>
      <c r="V71" s="1" t="s">
        <v>370</v>
      </c>
      <c r="W71" s="1" t="s">
        <v>370</v>
      </c>
      <c r="Y71" s="1">
        <v>-1</v>
      </c>
      <c r="Z71" s="1">
        <v>1</v>
      </c>
      <c r="AA71" s="1">
        <v>6</v>
      </c>
      <c r="BZ71" s="67">
        <v>19</v>
      </c>
      <c r="CA71" s="3">
        <v>92</v>
      </c>
      <c r="CB71" s="3">
        <v>50</v>
      </c>
      <c r="CC71" s="3"/>
      <c r="CD71" s="3"/>
      <c r="CE71" s="3"/>
      <c r="CF71" s="3"/>
      <c r="CG71" s="3"/>
      <c r="CH71" s="3"/>
      <c r="CI71" s="3"/>
      <c r="CJ71" s="3"/>
      <c r="CK71" s="3"/>
      <c r="CL71" s="68"/>
      <c r="CN71" s="1" t="str">
        <f t="shared" si="5"/>
        <v>#=B19</v>
      </c>
      <c r="CO71" s="1" t="str">
        <f t="shared" si="5"/>
        <v>#=B92</v>
      </c>
      <c r="CP71" s="1" t="str">
        <f t="shared" si="5"/>
        <v>#=B50</v>
      </c>
      <c r="CQ71" s="1" t="str">
        <f t="shared" si="5"/>
        <v/>
      </c>
      <c r="CR71" s="1" t="str">
        <f t="shared" si="5"/>
        <v/>
      </c>
      <c r="CS71" s="1" t="str">
        <f t="shared" si="5"/>
        <v/>
      </c>
      <c r="CT71" s="1" t="str">
        <f t="shared" si="4"/>
        <v/>
      </c>
      <c r="CU71" s="1" t="str">
        <f t="shared" si="4"/>
        <v/>
      </c>
      <c r="CV71" s="1" t="str">
        <f t="shared" si="4"/>
        <v/>
      </c>
      <c r="CW71" s="1" t="str">
        <f t="shared" si="4"/>
        <v/>
      </c>
      <c r="CX71" s="1" t="str">
        <f t="shared" si="4"/>
        <v/>
      </c>
      <c r="CY71" s="1" t="str">
        <f t="shared" si="4"/>
        <v/>
      </c>
      <c r="CZ71" s="1" t="str">
        <f t="shared" si="4"/>
        <v/>
      </c>
    </row>
    <row r="72" spans="1:104">
      <c r="A72" t="s">
        <v>447</v>
      </c>
      <c r="B72" s="59"/>
      <c r="C72" s="60"/>
      <c r="D72" s="62" t="s">
        <v>481</v>
      </c>
      <c r="E72" s="2" t="s">
        <v>102</v>
      </c>
      <c r="G72" s="3">
        <f t="array" ref="G72">SUM(IF(L72:W72&lt;&gt;"",L72:W72*Y72:AJ72,""))*627.509</f>
        <v>0</v>
      </c>
      <c r="H72" s="4">
        <v>150.97866540000001</v>
      </c>
      <c r="I72" s="5">
        <f t="shared" si="0"/>
        <v>-150.97866540000001</v>
      </c>
      <c r="J72" s="48">
        <f t="shared" si="1"/>
        <v>150.97866540000001</v>
      </c>
      <c r="L72" s="1">
        <f>B206</f>
        <v>0</v>
      </c>
      <c r="M72" s="1">
        <f>B199</f>
        <v>0</v>
      </c>
      <c r="N72" s="1">
        <f>B124</f>
        <v>0</v>
      </c>
      <c r="O72" s="1" t="s">
        <v>370</v>
      </c>
      <c r="P72" s="1" t="s">
        <v>370</v>
      </c>
      <c r="Q72" s="1" t="s">
        <v>370</v>
      </c>
      <c r="R72" s="1" t="s">
        <v>370</v>
      </c>
      <c r="S72" s="1" t="s">
        <v>370</v>
      </c>
      <c r="T72" s="1" t="s">
        <v>370</v>
      </c>
      <c r="U72" s="1" t="s">
        <v>370</v>
      </c>
      <c r="V72" s="1" t="s">
        <v>370</v>
      </c>
      <c r="W72" s="1" t="s">
        <v>370</v>
      </c>
      <c r="Y72" s="1">
        <v>-1</v>
      </c>
      <c r="Z72" s="1">
        <v>1</v>
      </c>
      <c r="AA72" s="1">
        <v>1</v>
      </c>
      <c r="BZ72" s="67">
        <v>286</v>
      </c>
      <c r="CA72" s="3">
        <v>258</v>
      </c>
      <c r="CB72" s="3">
        <v>259</v>
      </c>
      <c r="CC72" s="3"/>
      <c r="CD72" s="3"/>
      <c r="CE72" s="3"/>
      <c r="CF72" s="3"/>
      <c r="CG72" s="3"/>
      <c r="CH72" s="3"/>
      <c r="CI72" s="3"/>
      <c r="CJ72" s="3"/>
      <c r="CK72" s="3"/>
      <c r="CL72" s="68"/>
      <c r="CN72" s="1" t="str">
        <f t="shared" si="5"/>
        <v>#=B286</v>
      </c>
      <c r="CO72" s="1" t="str">
        <f t="shared" si="5"/>
        <v>#=B258</v>
      </c>
      <c r="CP72" s="1" t="str">
        <f t="shared" si="5"/>
        <v>#=B259</v>
      </c>
      <c r="CQ72" s="1" t="str">
        <f t="shared" si="5"/>
        <v/>
      </c>
      <c r="CR72" s="1" t="str">
        <f t="shared" si="5"/>
        <v/>
      </c>
      <c r="CS72" s="1" t="str">
        <f t="shared" si="5"/>
        <v/>
      </c>
      <c r="CT72" s="1" t="str">
        <f t="shared" si="4"/>
        <v/>
      </c>
      <c r="CU72" s="1" t="str">
        <f t="shared" si="4"/>
        <v/>
      </c>
      <c r="CV72" s="1" t="str">
        <f t="shared" si="4"/>
        <v/>
      </c>
      <c r="CW72" s="1" t="str">
        <f t="shared" si="4"/>
        <v/>
      </c>
      <c r="CX72" s="1" t="str">
        <f t="shared" si="4"/>
        <v/>
      </c>
      <c r="CY72" s="1" t="str">
        <f t="shared" si="4"/>
        <v/>
      </c>
      <c r="CZ72" s="1" t="str">
        <f t="shared" si="4"/>
        <v/>
      </c>
    </row>
    <row r="73" spans="1:104" ht="17" thickBot="1">
      <c r="A73" t="s">
        <v>383</v>
      </c>
      <c r="B73" s="59"/>
      <c r="C73" s="60"/>
      <c r="D73" s="62" t="s">
        <v>484</v>
      </c>
      <c r="E73" s="2" t="s">
        <v>103</v>
      </c>
      <c r="G73" s="3">
        <f t="array" ref="G73">SUM(IF(L73:W73&lt;&gt;"",L73:W73*Y73:AJ73,""))*627.509</f>
        <v>0</v>
      </c>
      <c r="H73" s="63">
        <v>169.86241923880002</v>
      </c>
      <c r="I73" s="5">
        <f t="shared" si="0"/>
        <v>-169.86241923880002</v>
      </c>
      <c r="J73" s="48">
        <f t="shared" si="1"/>
        <v>169.86241923880002</v>
      </c>
      <c r="L73" s="1">
        <f>B211</f>
        <v>0</v>
      </c>
      <c r="M73" s="1">
        <f>B212</f>
        <v>0</v>
      </c>
      <c r="N73" s="1" t="s">
        <v>370</v>
      </c>
      <c r="O73" s="1" t="s">
        <v>370</v>
      </c>
      <c r="P73" s="1" t="s">
        <v>370</v>
      </c>
      <c r="Q73" s="1" t="s">
        <v>370</v>
      </c>
      <c r="R73" s="1" t="s">
        <v>370</v>
      </c>
      <c r="S73" s="1" t="s">
        <v>370</v>
      </c>
      <c r="T73" s="1" t="s">
        <v>370</v>
      </c>
      <c r="U73" s="1" t="s">
        <v>370</v>
      </c>
      <c r="V73" s="1" t="s">
        <v>370</v>
      </c>
      <c r="W73" s="1" t="s">
        <v>370</v>
      </c>
      <c r="Y73" s="1">
        <v>-1</v>
      </c>
      <c r="Z73" s="1">
        <v>1</v>
      </c>
      <c r="BZ73" s="67">
        <v>32</v>
      </c>
      <c r="CA73" s="3">
        <v>126</v>
      </c>
      <c r="CB73" s="3">
        <v>192</v>
      </c>
      <c r="CC73" s="3"/>
      <c r="CD73" s="3"/>
      <c r="CE73" s="3"/>
      <c r="CF73" s="3"/>
      <c r="CG73" s="3"/>
      <c r="CH73" s="3"/>
      <c r="CI73" s="3"/>
      <c r="CJ73" s="3"/>
      <c r="CK73" s="3"/>
      <c r="CL73" s="68"/>
      <c r="CN73" s="1" t="str">
        <f t="shared" si="5"/>
        <v>#=B32</v>
      </c>
      <c r="CO73" s="1" t="str">
        <f t="shared" si="5"/>
        <v>#=B126</v>
      </c>
      <c r="CP73" s="1" t="str">
        <f t="shared" si="5"/>
        <v>#=B192</v>
      </c>
      <c r="CQ73" s="1" t="str">
        <f t="shared" si="5"/>
        <v/>
      </c>
      <c r="CR73" s="1" t="str">
        <f t="shared" si="5"/>
        <v/>
      </c>
      <c r="CS73" s="1" t="str">
        <f t="shared" si="5"/>
        <v/>
      </c>
      <c r="CT73" s="1" t="str">
        <f t="shared" si="4"/>
        <v/>
      </c>
      <c r="CU73" s="1" t="str">
        <f t="shared" si="4"/>
        <v/>
      </c>
      <c r="CV73" s="1" t="str">
        <f t="shared" si="4"/>
        <v/>
      </c>
      <c r="CW73" s="1" t="str">
        <f t="shared" si="4"/>
        <v/>
      </c>
      <c r="CX73" s="1" t="str">
        <f t="shared" si="4"/>
        <v/>
      </c>
      <c r="CY73" s="1" t="str">
        <f t="shared" si="4"/>
        <v/>
      </c>
      <c r="CZ73" s="1" t="str">
        <f t="shared" si="4"/>
        <v/>
      </c>
    </row>
    <row r="74" spans="1:104">
      <c r="A74" t="s">
        <v>487</v>
      </c>
      <c r="B74" s="59"/>
      <c r="C74" s="60"/>
      <c r="D74" s="70" t="s">
        <v>488</v>
      </c>
      <c r="E74" s="2" t="s">
        <v>104</v>
      </c>
      <c r="G74" s="3">
        <f t="array" ref="G74">SUM(IF(L74:W74&lt;&gt;"",L74:W74*Y74:AJ74,""))*627.509</f>
        <v>0</v>
      </c>
      <c r="H74" s="4">
        <v>-209.69983291089611</v>
      </c>
      <c r="I74" s="5">
        <f t="shared" si="0"/>
        <v>209.69983291089611</v>
      </c>
      <c r="J74" s="48">
        <f t="shared" si="1"/>
        <v>209.69983291089611</v>
      </c>
      <c r="L74" s="1">
        <f>B65</f>
        <v>0</v>
      </c>
      <c r="M74" s="1">
        <f>B49</f>
        <v>0</v>
      </c>
      <c r="N74" s="1" t="s">
        <v>370</v>
      </c>
      <c r="O74" s="1" t="s">
        <v>370</v>
      </c>
      <c r="P74" s="1" t="s">
        <v>370</v>
      </c>
      <c r="Q74" s="1" t="s">
        <v>370</v>
      </c>
      <c r="R74" s="1" t="s">
        <v>370</v>
      </c>
      <c r="S74" s="1" t="s">
        <v>370</v>
      </c>
      <c r="T74" s="1" t="s">
        <v>370</v>
      </c>
      <c r="U74" s="1" t="s">
        <v>370</v>
      </c>
      <c r="V74" s="1" t="s">
        <v>370</v>
      </c>
      <c r="W74" s="1" t="s">
        <v>370</v>
      </c>
      <c r="Y74" s="1">
        <v>1</v>
      </c>
      <c r="Z74" s="1">
        <v>-20</v>
      </c>
      <c r="BZ74" s="67">
        <v>336</v>
      </c>
      <c r="CA74" s="3">
        <v>333</v>
      </c>
      <c r="CB74" s="3">
        <v>337</v>
      </c>
      <c r="CC74" s="3"/>
      <c r="CD74" s="3"/>
      <c r="CE74" s="3"/>
      <c r="CF74" s="3"/>
      <c r="CG74" s="3"/>
      <c r="CH74" s="3"/>
      <c r="CI74" s="3"/>
      <c r="CJ74" s="3"/>
      <c r="CK74" s="3"/>
      <c r="CL74" s="68"/>
      <c r="CN74" s="1" t="str">
        <f t="shared" si="5"/>
        <v>#=B336</v>
      </c>
      <c r="CO74" s="1" t="str">
        <f t="shared" si="5"/>
        <v>#=B333</v>
      </c>
      <c r="CP74" s="1" t="str">
        <f t="shared" si="5"/>
        <v>#=B337</v>
      </c>
      <c r="CQ74" s="1" t="str">
        <f t="shared" si="5"/>
        <v/>
      </c>
      <c r="CR74" s="1" t="str">
        <f t="shared" si="5"/>
        <v/>
      </c>
      <c r="CS74" s="1" t="str">
        <f t="shared" si="5"/>
        <v/>
      </c>
      <c r="CT74" s="1" t="str">
        <f t="shared" si="4"/>
        <v/>
      </c>
      <c r="CU74" s="1" t="str">
        <f t="shared" si="4"/>
        <v/>
      </c>
      <c r="CV74" s="1" t="str">
        <f t="shared" si="4"/>
        <v/>
      </c>
      <c r="CW74" s="1" t="str">
        <f t="shared" si="4"/>
        <v/>
      </c>
      <c r="CX74" s="1" t="str">
        <f t="shared" si="4"/>
        <v/>
      </c>
      <c r="CY74" s="1" t="str">
        <f t="shared" si="4"/>
        <v/>
      </c>
      <c r="CZ74" s="1" t="str">
        <f t="shared" si="4"/>
        <v/>
      </c>
    </row>
    <row r="75" spans="1:104">
      <c r="A75" t="s">
        <v>489</v>
      </c>
      <c r="B75" s="59"/>
      <c r="C75" s="60"/>
      <c r="D75" s="62" t="s">
        <v>490</v>
      </c>
      <c r="E75" s="2" t="s">
        <v>105</v>
      </c>
      <c r="G75" s="3">
        <f t="array" ref="G75">SUM(IF(L75:W75&lt;&gt;"",L75:W75*Y75:AJ75,""))*627.509</f>
        <v>0</v>
      </c>
      <c r="H75" s="4">
        <v>-196.58984335695288</v>
      </c>
      <c r="I75" s="5">
        <f t="shared" si="0"/>
        <v>196.58984335695288</v>
      </c>
      <c r="J75" s="48">
        <f t="shared" si="1"/>
        <v>196.58984335695288</v>
      </c>
      <c r="L75" s="1">
        <f>B139</f>
        <v>0</v>
      </c>
      <c r="M75" s="1">
        <f>B140</f>
        <v>0</v>
      </c>
      <c r="N75" s="1" t="s">
        <v>370</v>
      </c>
      <c r="O75" s="1" t="s">
        <v>370</v>
      </c>
      <c r="P75" s="1" t="s">
        <v>370</v>
      </c>
      <c r="Q75" s="1" t="s">
        <v>370</v>
      </c>
      <c r="R75" s="1" t="s">
        <v>370</v>
      </c>
      <c r="S75" s="1" t="s">
        <v>370</v>
      </c>
      <c r="T75" s="1" t="s">
        <v>370</v>
      </c>
      <c r="U75" s="1" t="s">
        <v>370</v>
      </c>
      <c r="V75" s="1" t="s">
        <v>370</v>
      </c>
      <c r="W75" s="1" t="s">
        <v>370</v>
      </c>
      <c r="Y75" s="1">
        <v>1</v>
      </c>
      <c r="Z75" s="1">
        <v>-20</v>
      </c>
      <c r="BZ75" s="67">
        <v>200</v>
      </c>
      <c r="CA75" s="3">
        <v>148</v>
      </c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68"/>
      <c r="CN75" s="1" t="str">
        <f t="shared" si="5"/>
        <v>#=B200</v>
      </c>
      <c r="CO75" s="1" t="str">
        <f t="shared" si="5"/>
        <v>#=B148</v>
      </c>
      <c r="CP75" s="1" t="str">
        <f t="shared" si="5"/>
        <v/>
      </c>
      <c r="CQ75" s="1" t="str">
        <f t="shared" si="5"/>
        <v/>
      </c>
      <c r="CR75" s="1" t="str">
        <f t="shared" si="5"/>
        <v/>
      </c>
      <c r="CS75" s="1" t="str">
        <f t="shared" si="5"/>
        <v/>
      </c>
      <c r="CT75" s="1" t="str">
        <f t="shared" si="4"/>
        <v/>
      </c>
      <c r="CU75" s="1" t="str">
        <f t="shared" si="4"/>
        <v/>
      </c>
      <c r="CV75" s="1" t="str">
        <f t="shared" si="4"/>
        <v/>
      </c>
      <c r="CW75" s="1" t="str">
        <f t="shared" si="4"/>
        <v/>
      </c>
      <c r="CX75" s="1" t="str">
        <f t="shared" si="4"/>
        <v/>
      </c>
      <c r="CY75" s="1" t="str">
        <f t="shared" si="4"/>
        <v/>
      </c>
      <c r="CZ75" s="1" t="str">
        <f t="shared" si="4"/>
        <v/>
      </c>
    </row>
    <row r="76" spans="1:104" ht="17" thickBot="1">
      <c r="A76" t="s">
        <v>493</v>
      </c>
      <c r="B76" s="59"/>
      <c r="C76" s="60"/>
      <c r="D76" s="69" t="s">
        <v>494</v>
      </c>
      <c r="E76" s="2" t="s">
        <v>106</v>
      </c>
      <c r="G76" s="3">
        <f t="array" ref="G76">SUM(IF(L76:W76&lt;&gt;"",L76:W76*Y76:AJ76,""))*627.509</f>
        <v>0</v>
      </c>
      <c r="H76" s="4">
        <v>209.70000004126601</v>
      </c>
      <c r="I76" s="5">
        <f t="shared" si="0"/>
        <v>-209.70000004126601</v>
      </c>
      <c r="J76" s="48">
        <f t="shared" si="1"/>
        <v>209.70000004126601</v>
      </c>
      <c r="L76" s="1">
        <f>B362</f>
        <v>0</v>
      </c>
      <c r="M76" s="1">
        <f>B361</f>
        <v>0</v>
      </c>
      <c r="N76" s="1" t="s">
        <v>370</v>
      </c>
      <c r="O76" s="1" t="s">
        <v>370</v>
      </c>
      <c r="P76" s="1" t="s">
        <v>370</v>
      </c>
      <c r="Q76" s="1" t="s">
        <v>370</v>
      </c>
      <c r="R76" s="1" t="s">
        <v>370</v>
      </c>
      <c r="S76" s="1" t="s">
        <v>370</v>
      </c>
      <c r="T76" s="1" t="s">
        <v>370</v>
      </c>
      <c r="U76" s="1" t="s">
        <v>370</v>
      </c>
      <c r="V76" s="1" t="s">
        <v>370</v>
      </c>
      <c r="W76" s="1" t="s">
        <v>370</v>
      </c>
      <c r="Y76" s="1">
        <v>-1</v>
      </c>
      <c r="Z76" s="1">
        <v>20</v>
      </c>
      <c r="BZ76" s="67">
        <v>50</v>
      </c>
      <c r="CA76" s="3">
        <v>211</v>
      </c>
      <c r="CB76" s="3">
        <v>230</v>
      </c>
      <c r="CC76" s="3"/>
      <c r="CD76" s="3"/>
      <c r="CE76" s="3"/>
      <c r="CF76" s="3"/>
      <c r="CG76" s="3"/>
      <c r="CH76" s="3"/>
      <c r="CI76" s="3"/>
      <c r="CJ76" s="3"/>
      <c r="CK76" s="3"/>
      <c r="CL76" s="68"/>
      <c r="CN76" s="1" t="str">
        <f t="shared" si="5"/>
        <v>#=B50</v>
      </c>
      <c r="CO76" s="1" t="str">
        <f t="shared" si="5"/>
        <v>#=B211</v>
      </c>
      <c r="CP76" s="1" t="str">
        <f t="shared" si="5"/>
        <v>#=B230</v>
      </c>
      <c r="CQ76" s="1" t="str">
        <f t="shared" si="5"/>
        <v/>
      </c>
      <c r="CR76" s="1" t="str">
        <f t="shared" si="5"/>
        <v/>
      </c>
      <c r="CS76" s="1" t="str">
        <f t="shared" si="5"/>
        <v/>
      </c>
      <c r="CT76" s="1" t="str">
        <f t="shared" si="4"/>
        <v/>
      </c>
      <c r="CU76" s="1" t="str">
        <f t="shared" si="4"/>
        <v/>
      </c>
      <c r="CV76" s="1" t="str">
        <f t="shared" si="4"/>
        <v/>
      </c>
      <c r="CW76" s="1" t="str">
        <f t="shared" si="4"/>
        <v/>
      </c>
      <c r="CX76" s="1" t="str">
        <f t="shared" si="4"/>
        <v/>
      </c>
      <c r="CY76" s="1" t="str">
        <f t="shared" si="4"/>
        <v/>
      </c>
      <c r="CZ76" s="1" t="str">
        <f t="shared" si="4"/>
        <v/>
      </c>
    </row>
    <row r="77" spans="1:104">
      <c r="A77" t="s">
        <v>496</v>
      </c>
      <c r="B77" s="59"/>
      <c r="C77" s="60"/>
      <c r="D77" s="70" t="s">
        <v>497</v>
      </c>
      <c r="E77" s="2" t="s">
        <v>107</v>
      </c>
      <c r="G77" s="3">
        <f t="array" ref="G77">SUM(IF(L77:W77&lt;&gt;"",L77:W77*Y77:AJ77,""))*627.509</f>
        <v>0</v>
      </c>
      <c r="H77" s="63">
        <v>181.12990809190001</v>
      </c>
      <c r="I77" s="5">
        <f t="shared" si="0"/>
        <v>-181.12990809190001</v>
      </c>
      <c r="J77" s="48">
        <f t="shared" si="1"/>
        <v>181.12990809190001</v>
      </c>
      <c r="L77" s="1">
        <f>B76</f>
        <v>0</v>
      </c>
      <c r="M77" s="1">
        <f>B191</f>
        <v>0</v>
      </c>
      <c r="N77" s="1">
        <f>B190</f>
        <v>0</v>
      </c>
      <c r="O77" s="1" t="s">
        <v>370</v>
      </c>
      <c r="P77" s="1" t="s">
        <v>370</v>
      </c>
      <c r="Q77" s="1" t="s">
        <v>370</v>
      </c>
      <c r="R77" s="1" t="s">
        <v>370</v>
      </c>
      <c r="S77" s="1" t="s">
        <v>370</v>
      </c>
      <c r="T77" s="1" t="s">
        <v>370</v>
      </c>
      <c r="U77" s="1" t="s">
        <v>370</v>
      </c>
      <c r="V77" s="1" t="s">
        <v>370</v>
      </c>
      <c r="W77" s="1" t="s">
        <v>370</v>
      </c>
      <c r="Y77" s="1">
        <v>-1</v>
      </c>
      <c r="Z77" s="1">
        <v>1</v>
      </c>
      <c r="AA77" s="1">
        <v>2</v>
      </c>
      <c r="BZ77" s="67">
        <v>66</v>
      </c>
      <c r="CA77" s="3">
        <v>77</v>
      </c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68"/>
      <c r="CN77" s="1" t="str">
        <f t="shared" si="5"/>
        <v>#=B66</v>
      </c>
      <c r="CO77" s="1" t="str">
        <f t="shared" si="5"/>
        <v>#=B77</v>
      </c>
      <c r="CP77" s="1" t="str">
        <f t="shared" si="5"/>
        <v/>
      </c>
      <c r="CQ77" s="1" t="str">
        <f t="shared" si="5"/>
        <v/>
      </c>
      <c r="CR77" s="1" t="str">
        <f t="shared" si="5"/>
        <v/>
      </c>
      <c r="CS77" s="1" t="str">
        <f t="shared" si="5"/>
        <v/>
      </c>
      <c r="CT77" s="1" t="str">
        <f t="shared" si="4"/>
        <v/>
      </c>
      <c r="CU77" s="1" t="str">
        <f t="shared" si="4"/>
        <v/>
      </c>
      <c r="CV77" s="1" t="str">
        <f t="shared" si="4"/>
        <v/>
      </c>
      <c r="CW77" s="1" t="str">
        <f t="shared" si="4"/>
        <v/>
      </c>
      <c r="CX77" s="1" t="str">
        <f t="shared" si="4"/>
        <v/>
      </c>
      <c r="CY77" s="1" t="str">
        <f t="shared" si="4"/>
        <v/>
      </c>
      <c r="CZ77" s="1" t="str">
        <f t="shared" si="4"/>
        <v/>
      </c>
    </row>
    <row r="78" spans="1:104">
      <c r="A78" t="s">
        <v>438</v>
      </c>
      <c r="B78" s="59"/>
      <c r="C78" s="60"/>
      <c r="D78" s="62" t="s">
        <v>500</v>
      </c>
      <c r="E78" s="2" t="s">
        <v>108</v>
      </c>
      <c r="G78" s="3">
        <f t="array" ref="G78">SUM(IF(L78:W78&lt;&gt;"",L78:W78*Y78:AJ78,""))*627.509</f>
        <v>0</v>
      </c>
      <c r="H78" s="63">
        <v>47.199971961999999</v>
      </c>
      <c r="I78" s="5">
        <f t="shared" si="0"/>
        <v>-47.199971961999999</v>
      </c>
      <c r="J78" s="48">
        <f t="shared" si="1"/>
        <v>47.199971961999999</v>
      </c>
      <c r="L78" s="1">
        <f>B123</f>
        <v>0</v>
      </c>
      <c r="M78" s="1">
        <f>B102</f>
        <v>0</v>
      </c>
      <c r="N78" s="1" t="s">
        <v>370</v>
      </c>
      <c r="O78" s="1" t="s">
        <v>370</v>
      </c>
      <c r="P78" s="1" t="s">
        <v>370</v>
      </c>
      <c r="Q78" s="1" t="s">
        <v>370</v>
      </c>
      <c r="R78" s="1" t="s">
        <v>370</v>
      </c>
      <c r="S78" s="1" t="s">
        <v>370</v>
      </c>
      <c r="T78" s="1" t="s">
        <v>370</v>
      </c>
      <c r="U78" s="1" t="s">
        <v>370</v>
      </c>
      <c r="V78" s="1" t="s">
        <v>370</v>
      </c>
      <c r="W78" s="1" t="s">
        <v>370</v>
      </c>
      <c r="Y78" s="1">
        <v>-1</v>
      </c>
      <c r="Z78" s="1">
        <v>2</v>
      </c>
      <c r="BZ78" s="67">
        <v>177</v>
      </c>
      <c r="CA78" s="3">
        <v>52</v>
      </c>
      <c r="CB78" s="3">
        <v>132</v>
      </c>
      <c r="CC78" s="3"/>
      <c r="CD78" s="3"/>
      <c r="CE78" s="3"/>
      <c r="CF78" s="3"/>
      <c r="CG78" s="3"/>
      <c r="CH78" s="3"/>
      <c r="CI78" s="3"/>
      <c r="CJ78" s="3"/>
      <c r="CK78" s="3"/>
      <c r="CL78" s="68"/>
      <c r="CN78" s="1" t="str">
        <f t="shared" si="5"/>
        <v>#=B177</v>
      </c>
      <c r="CO78" s="1" t="str">
        <f t="shared" si="5"/>
        <v>#=B52</v>
      </c>
      <c r="CP78" s="1" t="str">
        <f t="shared" si="5"/>
        <v>#=B132</v>
      </c>
      <c r="CQ78" s="1" t="str">
        <f t="shared" si="5"/>
        <v/>
      </c>
      <c r="CR78" s="1" t="str">
        <f t="shared" si="5"/>
        <v/>
      </c>
      <c r="CS78" s="1" t="str">
        <f t="shared" si="5"/>
        <v/>
      </c>
      <c r="CT78" s="1" t="str">
        <f t="shared" si="4"/>
        <v/>
      </c>
      <c r="CU78" s="1" t="str">
        <f t="shared" si="4"/>
        <v/>
      </c>
      <c r="CV78" s="1" t="str">
        <f t="shared" si="4"/>
        <v/>
      </c>
      <c r="CW78" s="1" t="str">
        <f t="shared" si="4"/>
        <v/>
      </c>
      <c r="CX78" s="1" t="str">
        <f t="shared" si="4"/>
        <v/>
      </c>
      <c r="CY78" s="1" t="str">
        <f t="shared" si="4"/>
        <v/>
      </c>
      <c r="CZ78" s="1" t="str">
        <f t="shared" si="4"/>
        <v/>
      </c>
    </row>
    <row r="79" spans="1:104">
      <c r="A79" t="s">
        <v>377</v>
      </c>
      <c r="B79" s="59"/>
      <c r="C79" s="60"/>
      <c r="D79" s="62" t="s">
        <v>503</v>
      </c>
      <c r="E79" s="2" t="s">
        <v>109</v>
      </c>
      <c r="G79" s="3">
        <f t="array" ref="G79">SUM(IF(L79:W79&lt;&gt;"",L79:W79*Y79:AJ79,""))*627.509</f>
        <v>0</v>
      </c>
      <c r="H79" s="63">
        <v>21.962815000000003</v>
      </c>
      <c r="I79" s="5">
        <f t="shared" si="0"/>
        <v>-21.962815000000003</v>
      </c>
      <c r="J79" s="48">
        <f t="shared" si="1"/>
        <v>21.962815000000003</v>
      </c>
      <c r="L79" s="1">
        <f>B37</f>
        <v>0</v>
      </c>
      <c r="M79" s="1">
        <f>B33</f>
        <v>0</v>
      </c>
      <c r="N79" s="1" t="s">
        <v>370</v>
      </c>
      <c r="O79" s="1" t="s">
        <v>370</v>
      </c>
      <c r="P79" s="1" t="s">
        <v>370</v>
      </c>
      <c r="Q79" s="1" t="s">
        <v>370</v>
      </c>
      <c r="R79" s="1" t="s">
        <v>370</v>
      </c>
      <c r="S79" s="1" t="s">
        <v>370</v>
      </c>
      <c r="T79" s="1" t="s">
        <v>370</v>
      </c>
      <c r="U79" s="1" t="s">
        <v>370</v>
      </c>
      <c r="V79" s="1" t="s">
        <v>370</v>
      </c>
      <c r="W79" s="1" t="s">
        <v>370</v>
      </c>
      <c r="Y79" s="1">
        <v>-1</v>
      </c>
      <c r="Z79" s="1">
        <v>1</v>
      </c>
      <c r="BZ79" s="67">
        <v>117</v>
      </c>
      <c r="CA79" s="3">
        <v>45</v>
      </c>
      <c r="CB79" s="3">
        <v>151</v>
      </c>
      <c r="CC79" s="3">
        <v>63</v>
      </c>
      <c r="CD79" s="3"/>
      <c r="CE79" s="3"/>
      <c r="CF79" s="3"/>
      <c r="CG79" s="3"/>
      <c r="CH79" s="3"/>
      <c r="CI79" s="3"/>
      <c r="CJ79" s="3"/>
      <c r="CK79" s="3"/>
      <c r="CL79" s="68"/>
      <c r="CN79" s="1" t="str">
        <f t="shared" si="5"/>
        <v>#=B117</v>
      </c>
      <c r="CO79" s="1" t="str">
        <f t="shared" si="5"/>
        <v>#=B45</v>
      </c>
      <c r="CP79" s="1" t="str">
        <f t="shared" si="5"/>
        <v>#=B151</v>
      </c>
      <c r="CQ79" s="1" t="str">
        <f t="shared" si="5"/>
        <v>#=B63</v>
      </c>
      <c r="CR79" s="1" t="str">
        <f t="shared" si="5"/>
        <v/>
      </c>
      <c r="CS79" s="1" t="str">
        <f t="shared" si="5"/>
        <v/>
      </c>
      <c r="CT79" s="1" t="str">
        <f t="shared" si="4"/>
        <v/>
      </c>
      <c r="CU79" s="1" t="str">
        <f t="shared" si="4"/>
        <v/>
      </c>
      <c r="CV79" s="1" t="str">
        <f t="shared" si="4"/>
        <v/>
      </c>
      <c r="CW79" s="1" t="str">
        <f t="shared" si="4"/>
        <v/>
      </c>
      <c r="CX79" s="1" t="str">
        <f t="shared" si="4"/>
        <v/>
      </c>
      <c r="CY79" s="1" t="str">
        <f t="shared" si="4"/>
        <v/>
      </c>
      <c r="CZ79" s="1" t="str">
        <f t="shared" si="4"/>
        <v/>
      </c>
    </row>
    <row r="80" spans="1:104">
      <c r="A80" t="s">
        <v>378</v>
      </c>
      <c r="B80" s="59"/>
      <c r="C80" s="60"/>
      <c r="D80" s="62" t="s">
        <v>504</v>
      </c>
      <c r="E80" s="2" t="s">
        <v>110</v>
      </c>
      <c r="G80" s="3">
        <f t="array" ref="G80">SUM(IF(L80:W80&lt;&gt;"",L80:W80*Y80:AJ80,""))*627.509</f>
        <v>0</v>
      </c>
      <c r="H80" s="4">
        <v>42.29996629533094</v>
      </c>
      <c r="I80" s="5">
        <f t="shared" si="0"/>
        <v>-42.29996629533094</v>
      </c>
      <c r="J80" s="48">
        <f t="shared" si="1"/>
        <v>42.29996629533094</v>
      </c>
      <c r="L80" s="1">
        <f>B158</f>
        <v>0</v>
      </c>
      <c r="M80" s="1">
        <f>B148</f>
        <v>0</v>
      </c>
      <c r="N80" s="1" t="s">
        <v>370</v>
      </c>
      <c r="O80" s="1" t="s">
        <v>370</v>
      </c>
      <c r="P80" s="1" t="s">
        <v>370</v>
      </c>
      <c r="Q80" s="1" t="s">
        <v>370</v>
      </c>
      <c r="R80" s="1" t="s">
        <v>370</v>
      </c>
      <c r="S80" s="1" t="s">
        <v>370</v>
      </c>
      <c r="T80" s="1" t="s">
        <v>370</v>
      </c>
      <c r="U80" s="1" t="s">
        <v>370</v>
      </c>
      <c r="V80" s="1" t="s">
        <v>370</v>
      </c>
      <c r="W80" s="1" t="s">
        <v>370</v>
      </c>
      <c r="Y80" s="1">
        <v>1</v>
      </c>
      <c r="Z80" s="1">
        <v>-1</v>
      </c>
      <c r="BZ80" s="67">
        <v>132</v>
      </c>
      <c r="CA80" s="3">
        <v>46</v>
      </c>
      <c r="CB80" s="3">
        <v>89</v>
      </c>
      <c r="CC80" s="3">
        <v>166</v>
      </c>
      <c r="CD80" s="3"/>
      <c r="CE80" s="3"/>
      <c r="CF80" s="3"/>
      <c r="CG80" s="3"/>
      <c r="CH80" s="3"/>
      <c r="CI80" s="3"/>
      <c r="CJ80" s="3"/>
      <c r="CK80" s="3"/>
      <c r="CL80" s="68"/>
      <c r="CN80" s="1" t="str">
        <f t="shared" si="5"/>
        <v>#=B132</v>
      </c>
      <c r="CO80" s="1" t="str">
        <f t="shared" si="5"/>
        <v>#=B46</v>
      </c>
      <c r="CP80" s="1" t="str">
        <f t="shared" si="5"/>
        <v>#=B89</v>
      </c>
      <c r="CQ80" s="1" t="str">
        <f t="shared" si="5"/>
        <v>#=B166</v>
      </c>
      <c r="CR80" s="1" t="str">
        <f t="shared" si="5"/>
        <v/>
      </c>
      <c r="CS80" s="1" t="str">
        <f t="shared" si="5"/>
        <v/>
      </c>
      <c r="CT80" s="1" t="str">
        <f t="shared" si="4"/>
        <v/>
      </c>
      <c r="CU80" s="1" t="str">
        <f t="shared" si="4"/>
        <v/>
      </c>
      <c r="CV80" s="1" t="str">
        <f t="shared" si="4"/>
        <v/>
      </c>
      <c r="CW80" s="1" t="str">
        <f t="shared" si="4"/>
        <v/>
      </c>
      <c r="CX80" s="1" t="str">
        <f t="shared" si="4"/>
        <v/>
      </c>
      <c r="CY80" s="1" t="str">
        <f t="shared" si="4"/>
        <v/>
      </c>
      <c r="CZ80" s="1" t="str">
        <f t="shared" si="4"/>
        <v/>
      </c>
    </row>
    <row r="81" spans="1:104">
      <c r="A81" t="s">
        <v>379</v>
      </c>
      <c r="B81" s="59"/>
      <c r="C81" s="60"/>
      <c r="D81" s="62" t="s">
        <v>507</v>
      </c>
      <c r="E81" s="2" t="s">
        <v>111</v>
      </c>
      <c r="G81" s="3">
        <f t="array" ref="G81">SUM(IF(L81:W81&lt;&gt;"",L81:W81*Y81:AJ81,""))*627.509</f>
        <v>0</v>
      </c>
      <c r="H81" s="4">
        <v>-97.129922606749219</v>
      </c>
      <c r="I81" s="5">
        <f t="shared" si="0"/>
        <v>97.129922606749219</v>
      </c>
      <c r="J81" s="48">
        <f t="shared" si="1"/>
        <v>97.129922606749219</v>
      </c>
      <c r="L81" s="1">
        <f>B48</f>
        <v>0</v>
      </c>
      <c r="M81" s="1">
        <f>B93</f>
        <v>0</v>
      </c>
      <c r="N81" s="1">
        <f>B86</f>
        <v>0</v>
      </c>
      <c r="O81" s="1">
        <f>B115</f>
        <v>0</v>
      </c>
      <c r="P81" s="1" t="s">
        <v>370</v>
      </c>
      <c r="Q81" s="1" t="s">
        <v>370</v>
      </c>
      <c r="R81" s="1" t="s">
        <v>370</v>
      </c>
      <c r="S81" s="1" t="s">
        <v>370</v>
      </c>
      <c r="T81" s="1" t="s">
        <v>370</v>
      </c>
      <c r="U81" s="1" t="s">
        <v>370</v>
      </c>
      <c r="V81" s="1" t="s">
        <v>370</v>
      </c>
      <c r="W81" s="1" t="s">
        <v>370</v>
      </c>
      <c r="Y81" s="1">
        <v>1</v>
      </c>
      <c r="Z81" s="1">
        <v>1</v>
      </c>
      <c r="AA81" s="1">
        <v>-1</v>
      </c>
      <c r="AB81" s="1">
        <v>-1</v>
      </c>
      <c r="BZ81" s="67">
        <v>132</v>
      </c>
      <c r="CA81" s="3">
        <v>62</v>
      </c>
      <c r="CB81" s="3">
        <v>71</v>
      </c>
      <c r="CC81" s="3">
        <v>79</v>
      </c>
      <c r="CD81" s="3"/>
      <c r="CE81" s="3"/>
      <c r="CF81" s="3"/>
      <c r="CG81" s="3"/>
      <c r="CH81" s="3"/>
      <c r="CI81" s="3"/>
      <c r="CJ81" s="3"/>
      <c r="CK81" s="3"/>
      <c r="CL81" s="68"/>
      <c r="CN81" s="1" t="str">
        <f t="shared" si="5"/>
        <v>#=B132</v>
      </c>
      <c r="CO81" s="1" t="str">
        <f t="shared" si="5"/>
        <v>#=B62</v>
      </c>
      <c r="CP81" s="1" t="str">
        <f t="shared" si="5"/>
        <v>#=B71</v>
      </c>
      <c r="CQ81" s="1" t="str">
        <f t="shared" si="5"/>
        <v>#=B79</v>
      </c>
      <c r="CR81" s="1" t="str">
        <f t="shared" si="5"/>
        <v/>
      </c>
      <c r="CS81" s="1" t="str">
        <f t="shared" si="5"/>
        <v/>
      </c>
      <c r="CT81" s="1" t="str">
        <f t="shared" si="4"/>
        <v/>
      </c>
      <c r="CU81" s="1" t="str">
        <f t="shared" si="4"/>
        <v/>
      </c>
      <c r="CV81" s="1" t="str">
        <f t="shared" si="4"/>
        <v/>
      </c>
      <c r="CW81" s="1" t="str">
        <f t="shared" si="4"/>
        <v/>
      </c>
      <c r="CX81" s="1" t="str">
        <f t="shared" si="4"/>
        <v/>
      </c>
      <c r="CY81" s="1" t="str">
        <f t="shared" si="4"/>
        <v/>
      </c>
      <c r="CZ81" s="1" t="str">
        <f t="shared" si="4"/>
        <v/>
      </c>
    </row>
    <row r="82" spans="1:104">
      <c r="A82" t="s">
        <v>509</v>
      </c>
      <c r="B82" s="59"/>
      <c r="C82" s="60"/>
      <c r="D82" s="62" t="s">
        <v>510</v>
      </c>
      <c r="E82" s="2" t="s">
        <v>112</v>
      </c>
      <c r="G82" s="3">
        <f t="array" ref="G82">SUM(IF(L82:W82&lt;&gt;"",L82:W82*Y82:AJ82,""))*627.509</f>
        <v>0</v>
      </c>
      <c r="H82" s="4">
        <v>-27.929977745356805</v>
      </c>
      <c r="I82" s="5">
        <f t="shared" ref="I82:I145" si="6">G82-H82</f>
        <v>27.929977745356805</v>
      </c>
      <c r="J82" s="48">
        <f t="shared" ref="J82:J145" si="7">ABS(I82)</f>
        <v>27.929977745356805</v>
      </c>
      <c r="L82" s="1">
        <f>B115</f>
        <v>0</v>
      </c>
      <c r="M82" s="1">
        <f>B159</f>
        <v>0</v>
      </c>
      <c r="N82" s="1">
        <f>B93</f>
        <v>0</v>
      </c>
      <c r="O82" s="1">
        <f>B181</f>
        <v>0</v>
      </c>
      <c r="P82" s="1" t="s">
        <v>370</v>
      </c>
      <c r="Q82" s="1" t="s">
        <v>370</v>
      </c>
      <c r="R82" s="1" t="s">
        <v>370</v>
      </c>
      <c r="S82" s="1" t="s">
        <v>370</v>
      </c>
      <c r="T82" s="1" t="s">
        <v>370</v>
      </c>
      <c r="U82" s="1" t="s">
        <v>370</v>
      </c>
      <c r="V82" s="1" t="s">
        <v>370</v>
      </c>
      <c r="W82" s="1" t="s">
        <v>370</v>
      </c>
      <c r="Y82" s="1">
        <v>1</v>
      </c>
      <c r="Z82" s="1">
        <v>1</v>
      </c>
      <c r="AA82" s="1">
        <v>-1</v>
      </c>
      <c r="AB82" s="1">
        <v>-1</v>
      </c>
      <c r="BZ82" s="67">
        <v>55</v>
      </c>
      <c r="CA82" s="3">
        <v>92</v>
      </c>
      <c r="CB82" s="3">
        <v>50</v>
      </c>
      <c r="CC82" s="3"/>
      <c r="CD82" s="3"/>
      <c r="CE82" s="3"/>
      <c r="CF82" s="3"/>
      <c r="CG82" s="3"/>
      <c r="CH82" s="3"/>
      <c r="CI82" s="3"/>
      <c r="CJ82" s="3"/>
      <c r="CK82" s="3"/>
      <c r="CL82" s="68"/>
      <c r="CN82" s="1" t="str">
        <f t="shared" si="5"/>
        <v>#=B55</v>
      </c>
      <c r="CO82" s="1" t="str">
        <f t="shared" si="5"/>
        <v>#=B92</v>
      </c>
      <c r="CP82" s="1" t="str">
        <f t="shared" si="5"/>
        <v>#=B50</v>
      </c>
      <c r="CQ82" s="1" t="str">
        <f t="shared" si="5"/>
        <v/>
      </c>
      <c r="CR82" s="1" t="str">
        <f t="shared" si="5"/>
        <v/>
      </c>
      <c r="CS82" s="1" t="str">
        <f t="shared" si="5"/>
        <v/>
      </c>
      <c r="CT82" s="1" t="str">
        <f t="shared" si="4"/>
        <v/>
      </c>
      <c r="CU82" s="1" t="str">
        <f t="shared" si="4"/>
        <v/>
      </c>
      <c r="CV82" s="1" t="str">
        <f t="shared" si="4"/>
        <v/>
      </c>
      <c r="CW82" s="1" t="str">
        <f t="shared" si="4"/>
        <v/>
      </c>
      <c r="CX82" s="1" t="str">
        <f t="shared" si="4"/>
        <v/>
      </c>
      <c r="CY82" s="1" t="str">
        <f t="shared" si="4"/>
        <v/>
      </c>
      <c r="CZ82" s="1" t="str">
        <f t="shared" si="4"/>
        <v/>
      </c>
    </row>
    <row r="83" spans="1:104">
      <c r="A83" t="s">
        <v>268</v>
      </c>
      <c r="B83" s="59"/>
      <c r="C83" s="60"/>
      <c r="D83" s="62" t="s">
        <v>512</v>
      </c>
      <c r="E83" s="2" t="s">
        <v>113</v>
      </c>
      <c r="G83" s="3">
        <f t="array" ref="G83">SUM(IF(L83:W83&lt;&gt;"",L83:W83*Y83:AJ83,""))*627.509</f>
        <v>0</v>
      </c>
      <c r="H83" s="4">
        <v>58.149953666040155</v>
      </c>
      <c r="I83" s="5">
        <f t="shared" si="6"/>
        <v>-58.149953666040155</v>
      </c>
      <c r="J83" s="48">
        <f t="shared" si="7"/>
        <v>58.149953666040155</v>
      </c>
      <c r="L83" s="1">
        <f>B124</f>
        <v>0</v>
      </c>
      <c r="M83" s="1">
        <f>B152</f>
        <v>0</v>
      </c>
      <c r="N83" s="1">
        <f>B150</f>
        <v>0</v>
      </c>
      <c r="O83" s="1">
        <f>B88</f>
        <v>0</v>
      </c>
      <c r="P83" s="1" t="s">
        <v>370</v>
      </c>
      <c r="Q83" s="1" t="s">
        <v>370</v>
      </c>
      <c r="R83" s="1" t="s">
        <v>370</v>
      </c>
      <c r="S83" s="1" t="s">
        <v>370</v>
      </c>
      <c r="T83" s="1" t="s">
        <v>370</v>
      </c>
      <c r="U83" s="1" t="s">
        <v>370</v>
      </c>
      <c r="V83" s="1" t="s">
        <v>370</v>
      </c>
      <c r="W83" s="1" t="s">
        <v>370</v>
      </c>
      <c r="Y83" s="1">
        <v>1</v>
      </c>
      <c r="Z83" s="1">
        <v>1</v>
      </c>
      <c r="AA83" s="1">
        <v>-1</v>
      </c>
      <c r="AB83" s="1">
        <v>-1</v>
      </c>
      <c r="BZ83" s="67">
        <v>165</v>
      </c>
      <c r="CA83" s="3">
        <v>92</v>
      </c>
      <c r="CB83" s="3">
        <v>126</v>
      </c>
      <c r="CC83" s="3">
        <v>50</v>
      </c>
      <c r="CD83" s="3"/>
      <c r="CE83" s="3"/>
      <c r="CF83" s="3"/>
      <c r="CG83" s="3"/>
      <c r="CH83" s="3"/>
      <c r="CI83" s="3"/>
      <c r="CJ83" s="3"/>
      <c r="CK83" s="3"/>
      <c r="CL83" s="68"/>
      <c r="CN83" s="1" t="str">
        <f t="shared" si="5"/>
        <v>#=B165</v>
      </c>
      <c r="CO83" s="1" t="str">
        <f t="shared" si="5"/>
        <v>#=B92</v>
      </c>
      <c r="CP83" s="1" t="str">
        <f t="shared" si="5"/>
        <v>#=B126</v>
      </c>
      <c r="CQ83" s="1" t="str">
        <f t="shared" si="5"/>
        <v>#=B50</v>
      </c>
      <c r="CR83" s="1" t="str">
        <f t="shared" si="5"/>
        <v/>
      </c>
      <c r="CS83" s="1" t="str">
        <f t="shared" si="5"/>
        <v/>
      </c>
      <c r="CT83" s="1" t="str">
        <f t="shared" si="4"/>
        <v/>
      </c>
      <c r="CU83" s="1" t="str">
        <f t="shared" si="4"/>
        <v/>
      </c>
      <c r="CV83" s="1" t="str">
        <f t="shared" si="4"/>
        <v/>
      </c>
      <c r="CW83" s="1" t="str">
        <f t="shared" si="4"/>
        <v/>
      </c>
      <c r="CX83" s="1" t="str">
        <f t="shared" si="4"/>
        <v/>
      </c>
      <c r="CY83" s="1" t="str">
        <f t="shared" si="4"/>
        <v/>
      </c>
      <c r="CZ83" s="1" t="str">
        <f t="shared" si="4"/>
        <v/>
      </c>
    </row>
    <row r="84" spans="1:104">
      <c r="A84" t="s">
        <v>516</v>
      </c>
      <c r="B84" s="59"/>
      <c r="C84" s="60"/>
      <c r="D84" s="62" t="s">
        <v>517</v>
      </c>
      <c r="E84" s="2" t="s">
        <v>114</v>
      </c>
      <c r="G84" s="3">
        <f t="array" ref="G84">SUM(IF(L84:W84&lt;&gt;"",L84:W84*Y84:AJ84,""))*627.509</f>
        <v>0</v>
      </c>
      <c r="H84" s="4">
        <v>83.199933706182648</v>
      </c>
      <c r="I84" s="5">
        <f t="shared" si="6"/>
        <v>-83.199933706182648</v>
      </c>
      <c r="J84" s="48">
        <f t="shared" si="7"/>
        <v>83.199933706182648</v>
      </c>
      <c r="L84" s="1">
        <f>B124</f>
        <v>0</v>
      </c>
      <c r="M84" s="1">
        <f>B95</f>
        <v>0</v>
      </c>
      <c r="N84" s="1">
        <f>B94</f>
        <v>0</v>
      </c>
      <c r="O84" s="1">
        <f>B167</f>
        <v>0</v>
      </c>
      <c r="P84" s="1" t="s">
        <v>370</v>
      </c>
      <c r="Q84" s="1" t="s">
        <v>370</v>
      </c>
      <c r="R84" s="1" t="s">
        <v>370</v>
      </c>
      <c r="S84" s="1" t="s">
        <v>370</v>
      </c>
      <c r="T84" s="1" t="s">
        <v>370</v>
      </c>
      <c r="U84" s="1" t="s">
        <v>370</v>
      </c>
      <c r="V84" s="1" t="s">
        <v>370</v>
      </c>
      <c r="W84" s="1" t="s">
        <v>370</v>
      </c>
      <c r="Y84" s="1">
        <v>1</v>
      </c>
      <c r="Z84" s="1">
        <v>1</v>
      </c>
      <c r="AA84" s="1">
        <v>-1</v>
      </c>
      <c r="AB84" s="1">
        <v>-1</v>
      </c>
      <c r="BZ84" s="67">
        <v>99</v>
      </c>
      <c r="CA84" s="3">
        <v>92</v>
      </c>
      <c r="CB84" s="3">
        <v>126</v>
      </c>
      <c r="CC84" s="3">
        <v>132</v>
      </c>
      <c r="CD84" s="3"/>
      <c r="CE84" s="3"/>
      <c r="CF84" s="3"/>
      <c r="CG84" s="3"/>
      <c r="CH84" s="3"/>
      <c r="CI84" s="3"/>
      <c r="CJ84" s="3"/>
      <c r="CK84" s="3"/>
      <c r="CL84" s="68"/>
      <c r="CN84" s="1" t="str">
        <f t="shared" si="5"/>
        <v>#=B99</v>
      </c>
      <c r="CO84" s="1" t="str">
        <f t="shared" si="5"/>
        <v>#=B92</v>
      </c>
      <c r="CP84" s="1" t="str">
        <f t="shared" si="5"/>
        <v>#=B126</v>
      </c>
      <c r="CQ84" s="1" t="str">
        <f t="shared" si="5"/>
        <v>#=B132</v>
      </c>
      <c r="CR84" s="1" t="str">
        <f t="shared" si="5"/>
        <v/>
      </c>
      <c r="CS84" s="1" t="str">
        <f t="shared" si="5"/>
        <v/>
      </c>
      <c r="CT84" s="1" t="str">
        <f t="shared" si="4"/>
        <v/>
      </c>
      <c r="CU84" s="1" t="str">
        <f t="shared" si="4"/>
        <v/>
      </c>
      <c r="CV84" s="1" t="str">
        <f t="shared" si="4"/>
        <v/>
      </c>
      <c r="CW84" s="1" t="str">
        <f t="shared" si="4"/>
        <v/>
      </c>
      <c r="CX84" s="1" t="str">
        <f t="shared" si="4"/>
        <v/>
      </c>
      <c r="CY84" s="1" t="str">
        <f t="shared" si="4"/>
        <v/>
      </c>
      <c r="CZ84" s="1" t="str">
        <f t="shared" si="4"/>
        <v/>
      </c>
    </row>
    <row r="85" spans="1:104">
      <c r="A85" t="s">
        <v>276</v>
      </c>
      <c r="B85" s="59"/>
      <c r="C85" s="60"/>
      <c r="D85" s="62" t="s">
        <v>521</v>
      </c>
      <c r="E85" s="2" t="s">
        <v>115</v>
      </c>
      <c r="G85" s="3">
        <f t="array" ref="G85">SUM(IF(L85:W85&lt;&gt;"",L85:W85*Y85:AJ85,""))*627.509</f>
        <v>0</v>
      </c>
      <c r="H85" s="4">
        <v>7.8599937371466098</v>
      </c>
      <c r="I85" s="5">
        <f t="shared" si="6"/>
        <v>-7.8599937371466098</v>
      </c>
      <c r="J85" s="48">
        <f t="shared" si="7"/>
        <v>7.8599937371466098</v>
      </c>
      <c r="L85" s="1">
        <f>B186</f>
        <v>0</v>
      </c>
      <c r="M85" s="1">
        <f>B43</f>
        <v>0</v>
      </c>
      <c r="N85" s="1">
        <f>B96</f>
        <v>0</v>
      </c>
      <c r="O85" s="1">
        <f>B143</f>
        <v>0</v>
      </c>
      <c r="P85" s="1" t="s">
        <v>370</v>
      </c>
      <c r="Q85" s="1" t="s">
        <v>370</v>
      </c>
      <c r="R85" s="1" t="s">
        <v>370</v>
      </c>
      <c r="S85" s="1" t="s">
        <v>370</v>
      </c>
      <c r="T85" s="1" t="s">
        <v>370</v>
      </c>
      <c r="U85" s="1" t="s">
        <v>370</v>
      </c>
      <c r="V85" s="1" t="s">
        <v>370</v>
      </c>
      <c r="W85" s="1" t="s">
        <v>370</v>
      </c>
      <c r="Y85" s="1">
        <v>1</v>
      </c>
      <c r="Z85" s="1">
        <v>1</v>
      </c>
      <c r="AA85" s="1">
        <v>-1</v>
      </c>
      <c r="AB85" s="1">
        <v>-1</v>
      </c>
      <c r="BZ85" s="67">
        <v>135</v>
      </c>
      <c r="CA85" s="3">
        <v>92</v>
      </c>
      <c r="CB85" s="3">
        <v>126</v>
      </c>
      <c r="CC85" s="3">
        <v>117</v>
      </c>
      <c r="CD85" s="3">
        <v>50</v>
      </c>
      <c r="CE85" s="3"/>
      <c r="CF85" s="3"/>
      <c r="CG85" s="3"/>
      <c r="CH85" s="3"/>
      <c r="CI85" s="3"/>
      <c r="CJ85" s="3"/>
      <c r="CK85" s="3"/>
      <c r="CL85" s="68"/>
      <c r="CN85" s="1" t="str">
        <f t="shared" si="5"/>
        <v>#=B135</v>
      </c>
      <c r="CO85" s="1" t="str">
        <f t="shared" si="5"/>
        <v>#=B92</v>
      </c>
      <c r="CP85" s="1" t="str">
        <f t="shared" si="5"/>
        <v>#=B126</v>
      </c>
      <c r="CQ85" s="1" t="str">
        <f t="shared" si="5"/>
        <v>#=B117</v>
      </c>
      <c r="CR85" s="1" t="str">
        <f t="shared" si="5"/>
        <v>#=B50</v>
      </c>
      <c r="CS85" s="1" t="str">
        <f t="shared" si="5"/>
        <v/>
      </c>
      <c r="CT85" s="1" t="str">
        <f t="shared" si="4"/>
        <v/>
      </c>
      <c r="CU85" s="1" t="str">
        <f t="shared" si="4"/>
        <v/>
      </c>
      <c r="CV85" s="1" t="str">
        <f t="shared" si="4"/>
        <v/>
      </c>
      <c r="CW85" s="1" t="str">
        <f t="shared" si="4"/>
        <v/>
      </c>
      <c r="CX85" s="1" t="str">
        <f t="shared" si="4"/>
        <v/>
      </c>
      <c r="CY85" s="1" t="str">
        <f t="shared" si="4"/>
        <v/>
      </c>
      <c r="CZ85" s="1" t="str">
        <f t="shared" si="4"/>
        <v/>
      </c>
    </row>
    <row r="86" spans="1:104">
      <c r="A86" t="s">
        <v>367</v>
      </c>
      <c r="B86" s="59"/>
      <c r="C86" s="60"/>
      <c r="D86" s="62" t="s">
        <v>524</v>
      </c>
      <c r="E86" s="2" t="s">
        <v>116</v>
      </c>
      <c r="G86" s="3">
        <f t="array" ref="G86">SUM(IF(L86:W86&lt;&gt;"",L86:W86*Y86:AJ86,""))*627.509</f>
        <v>0</v>
      </c>
      <c r="H86" s="4">
        <v>68.699945259792514</v>
      </c>
      <c r="I86" s="5">
        <f t="shared" si="6"/>
        <v>-68.699945259792514</v>
      </c>
      <c r="J86" s="48">
        <f t="shared" si="7"/>
        <v>68.699945259792514</v>
      </c>
      <c r="L86" s="1">
        <f>B186</f>
        <v>0</v>
      </c>
      <c r="M86" s="1">
        <f>B184</f>
        <v>0</v>
      </c>
      <c r="N86" s="1">
        <f>B181</f>
        <v>0</v>
      </c>
      <c r="O86" s="1">
        <f>B136</f>
        <v>0</v>
      </c>
      <c r="P86" s="1" t="s">
        <v>370</v>
      </c>
      <c r="Q86" s="1" t="s">
        <v>370</v>
      </c>
      <c r="R86" s="1" t="s">
        <v>370</v>
      </c>
      <c r="S86" s="1" t="s">
        <v>370</v>
      </c>
      <c r="T86" s="1" t="s">
        <v>370</v>
      </c>
      <c r="U86" s="1" t="s">
        <v>370</v>
      </c>
      <c r="V86" s="1" t="s">
        <v>370</v>
      </c>
      <c r="W86" s="1" t="s">
        <v>370</v>
      </c>
      <c r="Y86" s="1">
        <v>1</v>
      </c>
      <c r="Z86" s="1">
        <v>1</v>
      </c>
      <c r="AA86" s="1">
        <v>-1</v>
      </c>
      <c r="AB86" s="1">
        <v>-1</v>
      </c>
      <c r="BZ86" s="67">
        <v>136</v>
      </c>
      <c r="CA86" s="3">
        <v>50</v>
      </c>
      <c r="CB86" s="3">
        <v>117</v>
      </c>
      <c r="CC86" s="3">
        <v>126</v>
      </c>
      <c r="CD86" s="3"/>
      <c r="CE86" s="3"/>
      <c r="CF86" s="3"/>
      <c r="CG86" s="3"/>
      <c r="CH86" s="3"/>
      <c r="CI86" s="3"/>
      <c r="CJ86" s="3"/>
      <c r="CK86" s="3"/>
      <c r="CL86" s="68"/>
      <c r="CN86" s="1" t="str">
        <f t="shared" si="5"/>
        <v>#=B136</v>
      </c>
      <c r="CO86" s="1" t="str">
        <f t="shared" si="5"/>
        <v>#=B50</v>
      </c>
      <c r="CP86" s="1" t="str">
        <f t="shared" si="5"/>
        <v>#=B117</v>
      </c>
      <c r="CQ86" s="1" t="str">
        <f t="shared" si="5"/>
        <v>#=B126</v>
      </c>
      <c r="CR86" s="1" t="str">
        <f t="shared" si="5"/>
        <v/>
      </c>
      <c r="CS86" s="1" t="str">
        <f t="shared" si="5"/>
        <v/>
      </c>
      <c r="CT86" s="1" t="str">
        <f t="shared" si="4"/>
        <v/>
      </c>
      <c r="CU86" s="1" t="str">
        <f t="shared" si="4"/>
        <v/>
      </c>
      <c r="CV86" s="1" t="str">
        <f t="shared" si="4"/>
        <v/>
      </c>
      <c r="CW86" s="1" t="str">
        <f t="shared" si="4"/>
        <v/>
      </c>
      <c r="CX86" s="1" t="str">
        <f t="shared" si="4"/>
        <v/>
      </c>
      <c r="CY86" s="1" t="str">
        <f t="shared" si="4"/>
        <v/>
      </c>
      <c r="CZ86" s="1" t="str">
        <f t="shared" si="4"/>
        <v/>
      </c>
    </row>
    <row r="87" spans="1:104">
      <c r="A87" t="s">
        <v>527</v>
      </c>
      <c r="B87" s="59"/>
      <c r="C87" s="60"/>
      <c r="D87" s="62" t="s">
        <v>528</v>
      </c>
      <c r="E87" s="2" t="s">
        <v>117</v>
      </c>
      <c r="G87" s="3">
        <f t="array" ref="G87">SUM(IF(L87:W87&lt;&gt;"",L87:W87*Y87:AJ87,""))*627.509</f>
        <v>0</v>
      </c>
      <c r="H87" s="4">
        <v>2.7699977928620947</v>
      </c>
      <c r="I87" s="5">
        <f t="shared" si="6"/>
        <v>-2.7699977928620947</v>
      </c>
      <c r="J87" s="48">
        <f t="shared" si="7"/>
        <v>2.7699977928620947</v>
      </c>
      <c r="L87" s="1">
        <f>B190</f>
        <v>0</v>
      </c>
      <c r="M87" s="1">
        <f>B152</f>
        <v>0</v>
      </c>
      <c r="N87" s="1">
        <f>B88</f>
        <v>0</v>
      </c>
      <c r="O87" s="1">
        <f>B88</f>
        <v>0</v>
      </c>
      <c r="P87" s="1" t="s">
        <v>370</v>
      </c>
      <c r="Q87" s="1" t="s">
        <v>370</v>
      </c>
      <c r="R87" s="1" t="s">
        <v>370</v>
      </c>
      <c r="S87" s="1" t="s">
        <v>370</v>
      </c>
      <c r="T87" s="1" t="s">
        <v>370</v>
      </c>
      <c r="U87" s="1" t="s">
        <v>370</v>
      </c>
      <c r="V87" s="1" t="s">
        <v>370</v>
      </c>
      <c r="W87" s="1" t="s">
        <v>370</v>
      </c>
      <c r="Y87" s="1">
        <v>1</v>
      </c>
      <c r="Z87" s="1">
        <v>1</v>
      </c>
      <c r="AA87" s="1">
        <v>-1</v>
      </c>
      <c r="AB87" s="1">
        <v>-1</v>
      </c>
      <c r="BZ87" s="67">
        <v>249</v>
      </c>
      <c r="CA87" s="3">
        <v>244</v>
      </c>
      <c r="CB87" s="3">
        <v>250</v>
      </c>
      <c r="CC87" s="3"/>
      <c r="CD87" s="3"/>
      <c r="CE87" s="3"/>
      <c r="CF87" s="3"/>
      <c r="CG87" s="3"/>
      <c r="CH87" s="3"/>
      <c r="CI87" s="3"/>
      <c r="CJ87" s="3"/>
      <c r="CK87" s="3"/>
      <c r="CL87" s="68"/>
      <c r="CN87" s="1" t="str">
        <f t="shared" si="5"/>
        <v>#=B249</v>
      </c>
      <c r="CO87" s="1" t="str">
        <f t="shared" si="5"/>
        <v>#=B244</v>
      </c>
      <c r="CP87" s="1" t="str">
        <f t="shared" si="5"/>
        <v>#=B250</v>
      </c>
      <c r="CQ87" s="1" t="str">
        <f t="shared" si="5"/>
        <v/>
      </c>
      <c r="CR87" s="1" t="str">
        <f t="shared" si="5"/>
        <v/>
      </c>
      <c r="CS87" s="1" t="str">
        <f t="shared" si="5"/>
        <v/>
      </c>
      <c r="CT87" s="1" t="str">
        <f t="shared" si="4"/>
        <v/>
      </c>
      <c r="CU87" s="1" t="str">
        <f t="shared" si="4"/>
        <v/>
      </c>
      <c r="CV87" s="1" t="str">
        <f t="shared" si="4"/>
        <v/>
      </c>
      <c r="CW87" s="1" t="str">
        <f t="shared" si="4"/>
        <v/>
      </c>
      <c r="CX87" s="1" t="str">
        <f t="shared" si="4"/>
        <v/>
      </c>
      <c r="CY87" s="1" t="str">
        <f t="shared" si="4"/>
        <v/>
      </c>
      <c r="CZ87" s="1" t="str">
        <f t="shared" si="4"/>
        <v/>
      </c>
    </row>
    <row r="88" spans="1:104">
      <c r="A88" t="s">
        <v>515</v>
      </c>
      <c r="B88" s="59"/>
      <c r="C88" s="60"/>
      <c r="D88" s="62" t="s">
        <v>529</v>
      </c>
      <c r="E88" s="2" t="s">
        <v>118</v>
      </c>
      <c r="G88" s="3">
        <f t="array" ref="G88">SUM(IF(L88:W88&lt;&gt;"",L88:W88*Y88:AJ88,""))*627.509</f>
        <v>0</v>
      </c>
      <c r="H88" s="4">
        <v>-420.41966500905511</v>
      </c>
      <c r="I88" s="5">
        <f t="shared" si="6"/>
        <v>420.41966500905511</v>
      </c>
      <c r="J88" s="48">
        <f t="shared" si="7"/>
        <v>420.41966500905511</v>
      </c>
      <c r="L88" s="1">
        <f>B358</f>
        <v>0</v>
      </c>
      <c r="M88" s="1">
        <f>B90</f>
        <v>0</v>
      </c>
      <c r="N88" s="1">
        <f>B48</f>
        <v>0</v>
      </c>
      <c r="O88" s="1" t="s">
        <v>370</v>
      </c>
      <c r="P88" s="1" t="s">
        <v>370</v>
      </c>
      <c r="Q88" s="1" t="s">
        <v>370</v>
      </c>
      <c r="R88" s="1" t="s">
        <v>370</v>
      </c>
      <c r="S88" s="1" t="s">
        <v>370</v>
      </c>
      <c r="T88" s="1" t="s">
        <v>370</v>
      </c>
      <c r="U88" s="1" t="s">
        <v>370</v>
      </c>
      <c r="V88" s="1" t="s">
        <v>370</v>
      </c>
      <c r="W88" s="1" t="s">
        <v>370</v>
      </c>
      <c r="Y88" s="1">
        <v>1</v>
      </c>
      <c r="Z88" s="1">
        <v>-1</v>
      </c>
      <c r="AA88" s="1">
        <v>-4</v>
      </c>
      <c r="BZ88" s="67">
        <v>249</v>
      </c>
      <c r="CA88" s="3">
        <v>243</v>
      </c>
      <c r="CB88" s="3">
        <v>251</v>
      </c>
      <c r="CC88" s="3"/>
      <c r="CD88" s="3"/>
      <c r="CE88" s="3"/>
      <c r="CF88" s="3"/>
      <c r="CG88" s="3"/>
      <c r="CH88" s="3"/>
      <c r="CI88" s="3"/>
      <c r="CJ88" s="3"/>
      <c r="CK88" s="3"/>
      <c r="CL88" s="68"/>
      <c r="CN88" s="1" t="str">
        <f t="shared" si="5"/>
        <v>#=B249</v>
      </c>
      <c r="CO88" s="1" t="str">
        <f t="shared" si="5"/>
        <v>#=B243</v>
      </c>
      <c r="CP88" s="1" t="str">
        <f t="shared" si="5"/>
        <v>#=B251</v>
      </c>
      <c r="CQ88" s="1" t="str">
        <f t="shared" si="5"/>
        <v/>
      </c>
      <c r="CR88" s="1" t="str">
        <f t="shared" si="5"/>
        <v/>
      </c>
      <c r="CS88" s="1" t="str">
        <f t="shared" si="5"/>
        <v/>
      </c>
      <c r="CT88" s="1" t="str">
        <f t="shared" si="4"/>
        <v/>
      </c>
      <c r="CU88" s="1" t="str">
        <f t="shared" si="4"/>
        <v/>
      </c>
      <c r="CV88" s="1" t="str">
        <f t="shared" si="4"/>
        <v/>
      </c>
      <c r="CW88" s="1" t="str">
        <f t="shared" ref="CW88:CZ151" si="8">IF(CI88&lt;"",CONCATENATE("#=B",CI88),"")</f>
        <v/>
      </c>
      <c r="CX88" s="1" t="str">
        <f t="shared" si="8"/>
        <v/>
      </c>
      <c r="CY88" s="1" t="str">
        <f t="shared" si="8"/>
        <v/>
      </c>
      <c r="CZ88" s="1" t="str">
        <f t="shared" si="8"/>
        <v/>
      </c>
    </row>
    <row r="89" spans="1:104">
      <c r="A89" t="s">
        <v>531</v>
      </c>
      <c r="B89" s="59"/>
      <c r="C89" s="60"/>
      <c r="D89" s="62" t="s">
        <v>532</v>
      </c>
      <c r="E89" s="2" t="s">
        <v>119</v>
      </c>
      <c r="G89" s="3">
        <f t="array" ref="G89">SUM(IF(L89:W89&lt;&gt;"",L89:W89*Y89:AJ89,""))*627.509</f>
        <v>0</v>
      </c>
      <c r="H89" s="4">
        <v>-141.63988714115041</v>
      </c>
      <c r="I89" s="5">
        <f t="shared" si="6"/>
        <v>141.63988714115041</v>
      </c>
      <c r="J89" s="48">
        <f t="shared" si="7"/>
        <v>141.63988714115041</v>
      </c>
      <c r="L89" s="1">
        <f>B132</f>
        <v>0</v>
      </c>
      <c r="M89" s="1">
        <f>B48</f>
        <v>0</v>
      </c>
      <c r="N89" s="1">
        <f>B130</f>
        <v>0</v>
      </c>
      <c r="O89" s="1" t="s">
        <v>370</v>
      </c>
      <c r="P89" s="1" t="s">
        <v>370</v>
      </c>
      <c r="Q89" s="1" t="s">
        <v>370</v>
      </c>
      <c r="R89" s="1" t="s">
        <v>370</v>
      </c>
      <c r="S89" s="1" t="s">
        <v>370</v>
      </c>
      <c r="T89" s="1" t="s">
        <v>370</v>
      </c>
      <c r="U89" s="1" t="s">
        <v>370</v>
      </c>
      <c r="V89" s="1" t="s">
        <v>370</v>
      </c>
      <c r="W89" s="1" t="s">
        <v>370</v>
      </c>
      <c r="Y89" s="1">
        <v>1</v>
      </c>
      <c r="Z89" s="1">
        <v>-1</v>
      </c>
      <c r="AA89" s="1">
        <v>-1</v>
      </c>
      <c r="BZ89" s="67">
        <v>126</v>
      </c>
      <c r="CA89" s="3">
        <v>244</v>
      </c>
      <c r="CB89" s="3">
        <v>252</v>
      </c>
      <c r="CC89" s="3"/>
      <c r="CD89" s="3"/>
      <c r="CE89" s="3"/>
      <c r="CF89" s="3"/>
      <c r="CG89" s="3"/>
      <c r="CH89" s="3"/>
      <c r="CI89" s="3"/>
      <c r="CJ89" s="3"/>
      <c r="CK89" s="3"/>
      <c r="CL89" s="68"/>
      <c r="CN89" s="1" t="str">
        <f t="shared" si="5"/>
        <v>#=B126</v>
      </c>
      <c r="CO89" s="1" t="str">
        <f t="shared" si="5"/>
        <v>#=B244</v>
      </c>
      <c r="CP89" s="1" t="str">
        <f t="shared" si="5"/>
        <v>#=B252</v>
      </c>
      <c r="CQ89" s="1" t="str">
        <f t="shared" si="5"/>
        <v/>
      </c>
      <c r="CR89" s="1" t="str">
        <f t="shared" si="5"/>
        <v/>
      </c>
      <c r="CS89" s="1" t="str">
        <f t="shared" si="5"/>
        <v/>
      </c>
      <c r="CT89" s="1" t="str">
        <f t="shared" si="5"/>
        <v/>
      </c>
      <c r="CU89" s="1" t="str">
        <f t="shared" si="5"/>
        <v/>
      </c>
      <c r="CV89" s="1" t="str">
        <f t="shared" si="5"/>
        <v/>
      </c>
      <c r="CW89" s="1" t="str">
        <f t="shared" si="8"/>
        <v/>
      </c>
      <c r="CX89" s="1" t="str">
        <f t="shared" si="8"/>
        <v/>
      </c>
      <c r="CY89" s="1" t="str">
        <f t="shared" si="8"/>
        <v/>
      </c>
      <c r="CZ89" s="1" t="str">
        <f t="shared" si="8"/>
        <v/>
      </c>
    </row>
    <row r="90" spans="1:104">
      <c r="A90" t="s">
        <v>321</v>
      </c>
      <c r="B90" s="59"/>
      <c r="C90" s="60"/>
      <c r="D90" s="62" t="s">
        <v>533</v>
      </c>
      <c r="E90" s="2" t="s">
        <v>120</v>
      </c>
      <c r="G90" s="3">
        <f t="array" ref="G90">SUM(IF(L90:W90&lt;&gt;"",L90:W90*Y90:AJ90,""))*627.509</f>
        <v>0</v>
      </c>
      <c r="H90" s="4">
        <v>-39.041968891307626</v>
      </c>
      <c r="I90" s="5">
        <f t="shared" si="6"/>
        <v>39.041968891307626</v>
      </c>
      <c r="J90" s="48">
        <f t="shared" si="7"/>
        <v>39.041968891307626</v>
      </c>
      <c r="L90" s="1">
        <f>B98</f>
        <v>0</v>
      </c>
      <c r="M90" s="1">
        <f>B130</f>
        <v>0</v>
      </c>
      <c r="N90" s="1" t="s">
        <v>370</v>
      </c>
      <c r="O90" s="1" t="s">
        <v>370</v>
      </c>
      <c r="P90" s="1" t="s">
        <v>370</v>
      </c>
      <c r="Q90" s="1" t="s">
        <v>370</v>
      </c>
      <c r="R90" s="1" t="s">
        <v>370</v>
      </c>
      <c r="S90" s="1" t="s">
        <v>370</v>
      </c>
      <c r="T90" s="1" t="s">
        <v>370</v>
      </c>
      <c r="U90" s="1" t="s">
        <v>370</v>
      </c>
      <c r="V90" s="1" t="s">
        <v>370</v>
      </c>
      <c r="W90" s="1" t="s">
        <v>370</v>
      </c>
      <c r="Y90" s="1">
        <v>1</v>
      </c>
      <c r="Z90" s="1">
        <v>-2</v>
      </c>
      <c r="BZ90" s="67">
        <v>352</v>
      </c>
      <c r="CA90" s="3">
        <v>353</v>
      </c>
      <c r="CB90" s="3">
        <v>354</v>
      </c>
      <c r="CC90" s="3"/>
      <c r="CD90" s="3"/>
      <c r="CE90" s="3"/>
      <c r="CF90" s="3"/>
      <c r="CG90" s="3"/>
      <c r="CH90" s="3"/>
      <c r="CI90" s="3"/>
      <c r="CJ90" s="3"/>
      <c r="CK90" s="3"/>
      <c r="CL90" s="68"/>
      <c r="CN90" s="1" t="str">
        <f t="shared" si="5"/>
        <v>#=B352</v>
      </c>
      <c r="CO90" s="1" t="str">
        <f t="shared" si="5"/>
        <v>#=B353</v>
      </c>
      <c r="CP90" s="1" t="str">
        <f t="shared" si="5"/>
        <v>#=B354</v>
      </c>
      <c r="CQ90" s="1" t="str">
        <f t="shared" si="5"/>
        <v/>
      </c>
      <c r="CR90" s="1" t="str">
        <f t="shared" si="5"/>
        <v/>
      </c>
      <c r="CS90" s="1" t="str">
        <f t="shared" si="5"/>
        <v/>
      </c>
      <c r="CT90" s="1" t="str">
        <f t="shared" si="5"/>
        <v/>
      </c>
      <c r="CU90" s="1" t="str">
        <f t="shared" si="5"/>
        <v/>
      </c>
      <c r="CV90" s="1" t="str">
        <f t="shared" si="5"/>
        <v/>
      </c>
      <c r="CW90" s="1" t="str">
        <f t="shared" si="8"/>
        <v/>
      </c>
      <c r="CX90" s="1" t="str">
        <f t="shared" si="8"/>
        <v/>
      </c>
      <c r="CY90" s="1" t="str">
        <f t="shared" si="8"/>
        <v/>
      </c>
      <c r="CZ90" s="1" t="str">
        <f t="shared" si="8"/>
        <v/>
      </c>
    </row>
    <row r="91" spans="1:104">
      <c r="A91" t="s">
        <v>535</v>
      </c>
      <c r="B91" s="59"/>
      <c r="C91" s="60"/>
      <c r="D91" s="62" t="s">
        <v>536</v>
      </c>
      <c r="E91" s="2" t="s">
        <v>121</v>
      </c>
      <c r="G91" s="3">
        <f t="array" ref="G91">SUM(IF(L91:W91&lt;&gt;"",L91:W91*Y91:AJ91,""))*627.509</f>
        <v>0</v>
      </c>
      <c r="H91" s="4">
        <v>41.699999904070005</v>
      </c>
      <c r="I91" s="5">
        <f t="shared" si="6"/>
        <v>-41.699999904070005</v>
      </c>
      <c r="J91" s="48">
        <f t="shared" si="7"/>
        <v>41.699999904070005</v>
      </c>
      <c r="L91" s="1">
        <f>B272</f>
        <v>0</v>
      </c>
      <c r="M91" s="1">
        <f>B271</f>
        <v>0</v>
      </c>
      <c r="N91" s="1" t="s">
        <v>370</v>
      </c>
      <c r="O91" s="1" t="s">
        <v>370</v>
      </c>
      <c r="P91" s="1" t="s">
        <v>370</v>
      </c>
      <c r="Q91" s="1" t="s">
        <v>370</v>
      </c>
      <c r="R91" s="1" t="s">
        <v>370</v>
      </c>
      <c r="S91" s="1" t="s">
        <v>370</v>
      </c>
      <c r="T91" s="1" t="s">
        <v>370</v>
      </c>
      <c r="U91" s="1" t="s">
        <v>370</v>
      </c>
      <c r="V91" s="1" t="s">
        <v>370</v>
      </c>
      <c r="W91" s="1" t="s">
        <v>370</v>
      </c>
      <c r="Y91" s="1">
        <v>1</v>
      </c>
      <c r="Z91" s="1">
        <v>-1</v>
      </c>
      <c r="BZ91" s="67">
        <v>25</v>
      </c>
      <c r="CA91" s="3">
        <v>92</v>
      </c>
      <c r="CB91" s="3">
        <v>50</v>
      </c>
      <c r="CC91" s="3"/>
      <c r="CD91" s="3"/>
      <c r="CE91" s="3"/>
      <c r="CF91" s="3"/>
      <c r="CG91" s="3"/>
      <c r="CH91" s="3"/>
      <c r="CI91" s="3"/>
      <c r="CJ91" s="3"/>
      <c r="CK91" s="3"/>
      <c r="CL91" s="68"/>
      <c r="CN91" s="1" t="str">
        <f t="shared" si="5"/>
        <v>#=B25</v>
      </c>
      <c r="CO91" s="1" t="str">
        <f t="shared" si="5"/>
        <v>#=B92</v>
      </c>
      <c r="CP91" s="1" t="str">
        <f t="shared" si="5"/>
        <v>#=B50</v>
      </c>
      <c r="CQ91" s="1" t="str">
        <f t="shared" si="5"/>
        <v/>
      </c>
      <c r="CR91" s="1" t="str">
        <f t="shared" si="5"/>
        <v/>
      </c>
      <c r="CS91" s="1" t="str">
        <f t="shared" si="5"/>
        <v/>
      </c>
      <c r="CT91" s="1" t="str">
        <f t="shared" si="5"/>
        <v/>
      </c>
      <c r="CU91" s="1" t="str">
        <f t="shared" si="5"/>
        <v/>
      </c>
      <c r="CV91" s="1" t="str">
        <f t="shared" si="5"/>
        <v/>
      </c>
      <c r="CW91" s="1" t="str">
        <f t="shared" si="8"/>
        <v/>
      </c>
      <c r="CX91" s="1" t="str">
        <f t="shared" si="8"/>
        <v/>
      </c>
      <c r="CY91" s="1" t="str">
        <f t="shared" si="8"/>
        <v/>
      </c>
      <c r="CZ91" s="1" t="str">
        <f t="shared" si="8"/>
        <v/>
      </c>
    </row>
    <row r="92" spans="1:104">
      <c r="A92" t="s">
        <v>539</v>
      </c>
      <c r="B92" s="59"/>
      <c r="C92" s="60"/>
      <c r="D92" s="62" t="s">
        <v>540</v>
      </c>
      <c r="E92" s="2" t="s">
        <v>122</v>
      </c>
      <c r="G92" s="3">
        <f t="array" ref="G92">SUM(IF(L92:W92&lt;&gt;"",L92:W92*Y92:AJ92,""))*627.509</f>
        <v>0</v>
      </c>
      <c r="H92" s="4">
        <v>-36.320000036831999</v>
      </c>
      <c r="I92" s="5">
        <f t="shared" si="6"/>
        <v>36.320000036831999</v>
      </c>
      <c r="J92" s="48">
        <f t="shared" si="7"/>
        <v>36.320000036831999</v>
      </c>
      <c r="L92" s="1">
        <f>B277</f>
        <v>0</v>
      </c>
      <c r="M92" s="1">
        <f>B273</f>
        <v>0</v>
      </c>
      <c r="N92" s="1">
        <f>B275</f>
        <v>0</v>
      </c>
      <c r="O92" s="1">
        <f>B274</f>
        <v>0</v>
      </c>
      <c r="P92" s="1" t="s">
        <v>370</v>
      </c>
      <c r="Q92" s="1" t="s">
        <v>370</v>
      </c>
      <c r="R92" s="1" t="s">
        <v>370</v>
      </c>
      <c r="S92" s="1" t="s">
        <v>370</v>
      </c>
      <c r="T92" s="1" t="s">
        <v>370</v>
      </c>
      <c r="U92" s="1" t="s">
        <v>370</v>
      </c>
      <c r="V92" s="1" t="s">
        <v>370</v>
      </c>
      <c r="W92" s="1" t="s">
        <v>370</v>
      </c>
      <c r="Y92" s="1">
        <v>-1</v>
      </c>
      <c r="Z92" s="1">
        <v>-3</v>
      </c>
      <c r="AA92" s="1">
        <v>1</v>
      </c>
      <c r="AB92" s="1">
        <v>1</v>
      </c>
      <c r="BZ92" s="67">
        <v>21</v>
      </c>
      <c r="CA92" s="3">
        <v>20</v>
      </c>
      <c r="CB92" s="3">
        <v>126</v>
      </c>
      <c r="CC92" s="3"/>
      <c r="CD92" s="3"/>
      <c r="CE92" s="3"/>
      <c r="CF92" s="3"/>
      <c r="CG92" s="3"/>
      <c r="CH92" s="3"/>
      <c r="CI92" s="3"/>
      <c r="CJ92" s="3"/>
      <c r="CK92" s="3"/>
      <c r="CL92" s="68"/>
      <c r="CN92" s="1" t="str">
        <f t="shared" si="5"/>
        <v>#=B21</v>
      </c>
      <c r="CO92" s="1" t="str">
        <f t="shared" si="5"/>
        <v>#=B20</v>
      </c>
      <c r="CP92" s="1" t="str">
        <f t="shared" si="5"/>
        <v>#=B126</v>
      </c>
      <c r="CQ92" s="1" t="str">
        <f t="shared" si="5"/>
        <v/>
      </c>
      <c r="CR92" s="1" t="str">
        <f t="shared" si="5"/>
        <v/>
      </c>
      <c r="CS92" s="1" t="str">
        <f t="shared" si="5"/>
        <v/>
      </c>
      <c r="CT92" s="1" t="str">
        <f t="shared" si="5"/>
        <v/>
      </c>
      <c r="CU92" s="1" t="str">
        <f t="shared" si="5"/>
        <v/>
      </c>
      <c r="CV92" s="1" t="str">
        <f t="shared" si="5"/>
        <v/>
      </c>
      <c r="CW92" s="1" t="str">
        <f t="shared" si="8"/>
        <v/>
      </c>
      <c r="CX92" s="1" t="str">
        <f t="shared" si="8"/>
        <v/>
      </c>
      <c r="CY92" s="1" t="str">
        <f t="shared" si="8"/>
        <v/>
      </c>
      <c r="CZ92" s="1" t="str">
        <f t="shared" si="8"/>
        <v/>
      </c>
    </row>
    <row r="93" spans="1:104">
      <c r="A93" t="s">
        <v>508</v>
      </c>
      <c r="B93" s="59"/>
      <c r="C93" s="60"/>
      <c r="D93" s="62" t="s">
        <v>545</v>
      </c>
      <c r="E93" s="2" t="s">
        <v>123</v>
      </c>
      <c r="G93" s="3">
        <f t="array" ref="G93">SUM(IF(L93:W93&lt;&gt;"",L93:W93*Y93:AJ93,""))*627.509</f>
        <v>0</v>
      </c>
      <c r="H93" s="4">
        <v>71.010000265515998</v>
      </c>
      <c r="I93" s="5">
        <f t="shared" si="6"/>
        <v>-71.010000265515998</v>
      </c>
      <c r="J93" s="48">
        <f t="shared" si="7"/>
        <v>71.010000265515998</v>
      </c>
      <c r="L93" s="1">
        <f>B287</f>
        <v>0</v>
      </c>
      <c r="M93" s="1">
        <f>B288</f>
        <v>0</v>
      </c>
      <c r="N93" s="1" t="s">
        <v>370</v>
      </c>
      <c r="O93" s="1" t="s">
        <v>370</v>
      </c>
      <c r="P93" s="1" t="s">
        <v>370</v>
      </c>
      <c r="Q93" s="1" t="s">
        <v>370</v>
      </c>
      <c r="R93" s="1" t="s">
        <v>370</v>
      </c>
      <c r="S93" s="1" t="s">
        <v>370</v>
      </c>
      <c r="T93" s="1" t="s">
        <v>370</v>
      </c>
      <c r="U93" s="1" t="s">
        <v>370</v>
      </c>
      <c r="V93" s="1" t="s">
        <v>370</v>
      </c>
      <c r="W93" s="1" t="s">
        <v>370</v>
      </c>
      <c r="Y93" s="1">
        <v>-1</v>
      </c>
      <c r="Z93" s="1">
        <v>1</v>
      </c>
      <c r="BZ93" s="67">
        <v>335</v>
      </c>
      <c r="CA93" s="3">
        <v>132</v>
      </c>
      <c r="CB93" s="3">
        <v>334</v>
      </c>
      <c r="CC93" s="3"/>
      <c r="CD93" s="3"/>
      <c r="CE93" s="3"/>
      <c r="CF93" s="3"/>
      <c r="CG93" s="3"/>
      <c r="CH93" s="3"/>
      <c r="CI93" s="3"/>
      <c r="CJ93" s="3"/>
      <c r="CK93" s="3"/>
      <c r="CL93" s="68"/>
      <c r="CN93" s="1" t="str">
        <f t="shared" si="5"/>
        <v>#=B335</v>
      </c>
      <c r="CO93" s="1" t="str">
        <f t="shared" si="5"/>
        <v>#=B132</v>
      </c>
      <c r="CP93" s="1" t="str">
        <f t="shared" si="5"/>
        <v>#=B334</v>
      </c>
      <c r="CQ93" s="1" t="str">
        <f t="shared" ref="CQ93:CV135" si="9">IF(CC93&lt;"",CONCATENATE("#=B",CC93),"")</f>
        <v/>
      </c>
      <c r="CR93" s="1" t="str">
        <f t="shared" si="9"/>
        <v/>
      </c>
      <c r="CS93" s="1" t="str">
        <f t="shared" si="9"/>
        <v/>
      </c>
      <c r="CT93" s="1" t="str">
        <f t="shared" si="9"/>
        <v/>
      </c>
      <c r="CU93" s="1" t="str">
        <f t="shared" si="9"/>
        <v/>
      </c>
      <c r="CV93" s="1" t="str">
        <f t="shared" si="9"/>
        <v/>
      </c>
      <c r="CW93" s="1" t="str">
        <f t="shared" si="8"/>
        <v/>
      </c>
      <c r="CX93" s="1" t="str">
        <f t="shared" si="8"/>
        <v/>
      </c>
      <c r="CY93" s="1" t="str">
        <f t="shared" si="8"/>
        <v/>
      </c>
      <c r="CZ93" s="1" t="str">
        <f t="shared" si="8"/>
        <v/>
      </c>
    </row>
    <row r="94" spans="1:104">
      <c r="A94" t="s">
        <v>519</v>
      </c>
      <c r="B94" s="59"/>
      <c r="C94" s="60"/>
      <c r="D94" s="62" t="s">
        <v>548</v>
      </c>
      <c r="E94" s="2" t="s">
        <v>124</v>
      </c>
      <c r="G94" s="3">
        <f t="array" ref="G94">SUM(IF(L94:W94&lt;&gt;"",L94:W94*Y94:AJ94,""))*627.509</f>
        <v>0</v>
      </c>
      <c r="H94" s="4">
        <v>420.42000027430703</v>
      </c>
      <c r="I94" s="5">
        <f t="shared" si="6"/>
        <v>-420.42000027430703</v>
      </c>
      <c r="J94" s="48">
        <f t="shared" si="7"/>
        <v>420.42000027430703</v>
      </c>
      <c r="L94" s="1">
        <f>B358</f>
        <v>0</v>
      </c>
      <c r="M94" s="1">
        <f>B90</f>
        <v>0</v>
      </c>
      <c r="N94" s="1">
        <f>B48</f>
        <v>0</v>
      </c>
      <c r="O94" s="1" t="s">
        <v>370</v>
      </c>
      <c r="P94" s="1" t="s">
        <v>370</v>
      </c>
      <c r="Q94" s="1" t="s">
        <v>370</v>
      </c>
      <c r="R94" s="1" t="s">
        <v>370</v>
      </c>
      <c r="S94" s="1" t="s">
        <v>370</v>
      </c>
      <c r="T94" s="1" t="s">
        <v>370</v>
      </c>
      <c r="U94" s="1" t="s">
        <v>370</v>
      </c>
      <c r="V94" s="1" t="s">
        <v>370</v>
      </c>
      <c r="W94" s="1" t="s">
        <v>370</v>
      </c>
      <c r="Y94" s="1">
        <v>-1</v>
      </c>
      <c r="Z94" s="1">
        <v>1</v>
      </c>
      <c r="AA94" s="1">
        <v>4</v>
      </c>
      <c r="BZ94" s="67">
        <v>331</v>
      </c>
      <c r="CA94" s="3">
        <v>192</v>
      </c>
      <c r="CB94" s="3">
        <v>332</v>
      </c>
      <c r="CC94" s="3"/>
      <c r="CD94" s="3"/>
      <c r="CE94" s="3"/>
      <c r="CF94" s="3"/>
      <c r="CG94" s="3"/>
      <c r="CH94" s="3"/>
      <c r="CI94" s="3"/>
      <c r="CJ94" s="3"/>
      <c r="CK94" s="3"/>
      <c r="CL94" s="68"/>
      <c r="CN94" s="1" t="str">
        <f t="shared" ref="CN94:CS157" si="10">IF(BZ94&lt;"",CONCATENATE("#=B",BZ94),"")</f>
        <v>#=B331</v>
      </c>
      <c r="CO94" s="1" t="str">
        <f t="shared" si="10"/>
        <v>#=B192</v>
      </c>
      <c r="CP94" s="1" t="str">
        <f t="shared" si="10"/>
        <v>#=B332</v>
      </c>
      <c r="CQ94" s="1" t="str">
        <f t="shared" si="9"/>
        <v/>
      </c>
      <c r="CR94" s="1" t="str">
        <f t="shared" si="9"/>
        <v/>
      </c>
      <c r="CS94" s="1" t="str">
        <f t="shared" si="9"/>
        <v/>
      </c>
      <c r="CT94" s="1" t="str">
        <f t="shared" si="9"/>
        <v/>
      </c>
      <c r="CU94" s="1" t="str">
        <f t="shared" si="9"/>
        <v/>
      </c>
      <c r="CV94" s="1" t="str">
        <f t="shared" si="9"/>
        <v/>
      </c>
      <c r="CW94" s="1" t="str">
        <f t="shared" si="8"/>
        <v/>
      </c>
      <c r="CX94" s="1" t="str">
        <f t="shared" si="8"/>
        <v/>
      </c>
      <c r="CY94" s="1" t="str">
        <f t="shared" si="8"/>
        <v/>
      </c>
      <c r="CZ94" s="1" t="str">
        <f t="shared" si="8"/>
        <v/>
      </c>
    </row>
    <row r="95" spans="1:104" ht="17" thickBot="1">
      <c r="A95" t="s">
        <v>518</v>
      </c>
      <c r="B95" s="59"/>
      <c r="C95" s="60"/>
      <c r="D95" s="69" t="s">
        <v>549</v>
      </c>
      <c r="E95" s="2" t="s">
        <v>125</v>
      </c>
      <c r="G95" s="3">
        <f t="array" ref="G95">SUM(IF(L95:W95&lt;&gt;"",L95:W95*Y95:AJ95,""))*627.509</f>
        <v>0</v>
      </c>
      <c r="H95" s="4">
        <v>410.972999743922</v>
      </c>
      <c r="I95" s="5">
        <f t="shared" si="6"/>
        <v>-410.972999743922</v>
      </c>
      <c r="J95" s="48">
        <f t="shared" si="7"/>
        <v>410.972999743922</v>
      </c>
      <c r="L95" s="1">
        <f>B353</f>
        <v>0</v>
      </c>
      <c r="M95" s="1">
        <f>B82</f>
        <v>0</v>
      </c>
      <c r="N95" s="1">
        <f>B48</f>
        <v>0</v>
      </c>
      <c r="O95" s="1">
        <f>B130</f>
        <v>0</v>
      </c>
      <c r="P95" s="1" t="s">
        <v>370</v>
      </c>
      <c r="Q95" s="1" t="s">
        <v>370</v>
      </c>
      <c r="R95" s="1" t="s">
        <v>370</v>
      </c>
      <c r="S95" s="1" t="s">
        <v>370</v>
      </c>
      <c r="T95" s="1" t="s">
        <v>370</v>
      </c>
      <c r="U95" s="1" t="s">
        <v>370</v>
      </c>
      <c r="V95" s="1" t="s">
        <v>370</v>
      </c>
      <c r="W95" s="1" t="s">
        <v>370</v>
      </c>
      <c r="Y95" s="1">
        <v>-1</v>
      </c>
      <c r="Z95" s="1">
        <v>1</v>
      </c>
      <c r="AA95" s="1">
        <v>1</v>
      </c>
      <c r="AB95" s="1">
        <v>2</v>
      </c>
      <c r="BZ95" s="67">
        <v>61</v>
      </c>
      <c r="CA95" s="3">
        <v>54</v>
      </c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68"/>
      <c r="CN95" s="1" t="str">
        <f t="shared" si="10"/>
        <v>#=B61</v>
      </c>
      <c r="CO95" s="1" t="str">
        <f t="shared" si="10"/>
        <v>#=B54</v>
      </c>
      <c r="CP95" s="1" t="str">
        <f t="shared" si="10"/>
        <v/>
      </c>
      <c r="CQ95" s="1" t="str">
        <f t="shared" si="9"/>
        <v/>
      </c>
      <c r="CR95" s="1" t="str">
        <f t="shared" si="9"/>
        <v/>
      </c>
      <c r="CS95" s="1" t="str">
        <f t="shared" si="9"/>
        <v/>
      </c>
      <c r="CT95" s="1" t="str">
        <f t="shared" si="9"/>
        <v/>
      </c>
      <c r="CU95" s="1" t="str">
        <f t="shared" si="9"/>
        <v/>
      </c>
      <c r="CV95" s="1" t="str">
        <f t="shared" si="9"/>
        <v/>
      </c>
      <c r="CW95" s="1" t="str">
        <f t="shared" si="8"/>
        <v/>
      </c>
      <c r="CX95" s="1" t="str">
        <f t="shared" si="8"/>
        <v/>
      </c>
      <c r="CY95" s="1" t="str">
        <f t="shared" si="8"/>
        <v/>
      </c>
      <c r="CZ95" s="1" t="str">
        <f t="shared" si="8"/>
        <v/>
      </c>
    </row>
    <row r="96" spans="1:104">
      <c r="A96" t="s">
        <v>522</v>
      </c>
      <c r="B96" s="59"/>
      <c r="C96" s="60"/>
      <c r="D96" s="70" t="s">
        <v>551</v>
      </c>
      <c r="E96" s="2" t="s">
        <v>126</v>
      </c>
      <c r="G96" s="3">
        <f t="array" ref="G96">SUM(IF(L96:W96&lt;&gt;"",L96:W96*Y96:AJ96,""))*627.509</f>
        <v>0</v>
      </c>
      <c r="H96" s="4">
        <v>405.34998070119997</v>
      </c>
      <c r="I96" s="5">
        <f t="shared" si="6"/>
        <v>-405.34998070119997</v>
      </c>
      <c r="J96" s="48">
        <f t="shared" si="7"/>
        <v>405.34998070119997</v>
      </c>
      <c r="L96" s="1">
        <f>B17</f>
        <v>0</v>
      </c>
      <c r="M96" s="1">
        <f>B90</f>
        <v>0</v>
      </c>
      <c r="N96" s="1">
        <f>B48</f>
        <v>0</v>
      </c>
      <c r="O96" s="1" t="s">
        <v>370</v>
      </c>
      <c r="P96" s="1" t="s">
        <v>370</v>
      </c>
      <c r="Q96" s="1" t="s">
        <v>370</v>
      </c>
      <c r="R96" s="1" t="s">
        <v>370</v>
      </c>
      <c r="S96" s="1" t="s">
        <v>370</v>
      </c>
      <c r="T96" s="1" t="s">
        <v>370</v>
      </c>
      <c r="U96" s="1" t="s">
        <v>370</v>
      </c>
      <c r="V96" s="1" t="s">
        <v>370</v>
      </c>
      <c r="W96" s="1" t="s">
        <v>370</v>
      </c>
      <c r="Y96" s="1">
        <v>-1</v>
      </c>
      <c r="Z96" s="1">
        <v>2</v>
      </c>
      <c r="AA96" s="1">
        <v>2</v>
      </c>
      <c r="BZ96" s="67">
        <v>23</v>
      </c>
      <c r="CA96" s="3">
        <v>33</v>
      </c>
      <c r="CB96" s="3">
        <v>38</v>
      </c>
      <c r="CC96" s="3"/>
      <c r="CD96" s="3"/>
      <c r="CE96" s="3"/>
      <c r="CF96" s="3"/>
      <c r="CG96" s="3"/>
      <c r="CH96" s="3"/>
      <c r="CI96" s="3"/>
      <c r="CJ96" s="3"/>
      <c r="CK96" s="3"/>
      <c r="CL96" s="68"/>
      <c r="CN96" s="1" t="str">
        <f t="shared" si="10"/>
        <v>#=B23</v>
      </c>
      <c r="CO96" s="1" t="str">
        <f t="shared" si="10"/>
        <v>#=B33</v>
      </c>
      <c r="CP96" s="1" t="str">
        <f t="shared" si="10"/>
        <v>#=B38</v>
      </c>
      <c r="CQ96" s="1" t="str">
        <f t="shared" si="9"/>
        <v/>
      </c>
      <c r="CR96" s="1" t="str">
        <f t="shared" si="9"/>
        <v/>
      </c>
      <c r="CS96" s="1" t="str">
        <f t="shared" si="9"/>
        <v/>
      </c>
      <c r="CT96" s="1" t="str">
        <f t="shared" si="9"/>
        <v/>
      </c>
      <c r="CU96" s="1" t="str">
        <f t="shared" si="9"/>
        <v/>
      </c>
      <c r="CV96" s="1" t="str">
        <f t="shared" si="9"/>
        <v/>
      </c>
      <c r="CW96" s="1" t="str">
        <f t="shared" si="8"/>
        <v/>
      </c>
      <c r="CX96" s="1" t="str">
        <f t="shared" si="8"/>
        <v/>
      </c>
      <c r="CY96" s="1" t="str">
        <f t="shared" si="8"/>
        <v/>
      </c>
      <c r="CZ96" s="1" t="str">
        <f t="shared" si="8"/>
        <v/>
      </c>
    </row>
    <row r="97" spans="1:104">
      <c r="A97" t="s">
        <v>552</v>
      </c>
      <c r="B97" s="59"/>
      <c r="C97" s="60"/>
      <c r="D97" s="62" t="s">
        <v>553</v>
      </c>
      <c r="E97" s="2" t="s">
        <v>127</v>
      </c>
      <c r="G97" s="3">
        <f t="array" ref="G97">SUM(IF(L97:W97&lt;&gt;"",L97:W97*Y97:AJ97,""))*627.509</f>
        <v>0</v>
      </c>
      <c r="H97" s="4">
        <v>80.200000092388009</v>
      </c>
      <c r="I97" s="5">
        <f t="shared" si="6"/>
        <v>-80.200000092388009</v>
      </c>
      <c r="J97" s="48">
        <f t="shared" si="7"/>
        <v>80.200000092388009</v>
      </c>
      <c r="L97" s="1">
        <f>B284</f>
        <v>0</v>
      </c>
      <c r="M97" s="1">
        <f>B256</f>
        <v>0</v>
      </c>
      <c r="N97" s="1">
        <f>B257</f>
        <v>0</v>
      </c>
      <c r="O97" s="1" t="s">
        <v>370</v>
      </c>
      <c r="P97" s="1" t="s">
        <v>370</v>
      </c>
      <c r="Q97" s="1" t="s">
        <v>370</v>
      </c>
      <c r="R97" s="1" t="s">
        <v>370</v>
      </c>
      <c r="S97" s="1" t="s">
        <v>370</v>
      </c>
      <c r="T97" s="1" t="s">
        <v>370</v>
      </c>
      <c r="U97" s="1" t="s">
        <v>370</v>
      </c>
      <c r="V97" s="1" t="s">
        <v>370</v>
      </c>
      <c r="W97" s="1" t="s">
        <v>370</v>
      </c>
      <c r="Y97" s="1">
        <v>-1</v>
      </c>
      <c r="Z97" s="1">
        <v>1</v>
      </c>
      <c r="AA97" s="1">
        <v>1</v>
      </c>
      <c r="BZ97" s="67">
        <v>105</v>
      </c>
      <c r="CA97" s="3">
        <v>106</v>
      </c>
      <c r="CB97" s="3">
        <v>109</v>
      </c>
      <c r="CC97" s="3">
        <v>110</v>
      </c>
      <c r="CD97" s="3">
        <v>111</v>
      </c>
      <c r="CE97" s="3">
        <v>112</v>
      </c>
      <c r="CF97" s="3">
        <v>113</v>
      </c>
      <c r="CG97" s="3">
        <v>114</v>
      </c>
      <c r="CH97" s="3">
        <v>115</v>
      </c>
      <c r="CI97" s="3">
        <v>116</v>
      </c>
      <c r="CJ97" s="3">
        <v>107</v>
      </c>
      <c r="CK97" s="3">
        <v>108</v>
      </c>
      <c r="CL97" s="68"/>
      <c r="CN97" s="1" t="str">
        <f t="shared" si="10"/>
        <v>#=B105</v>
      </c>
      <c r="CO97" s="1" t="str">
        <f t="shared" si="10"/>
        <v>#=B106</v>
      </c>
      <c r="CP97" s="1" t="str">
        <f t="shared" si="10"/>
        <v>#=B109</v>
      </c>
      <c r="CQ97" s="1" t="str">
        <f t="shared" si="9"/>
        <v>#=B110</v>
      </c>
      <c r="CR97" s="1" t="str">
        <f t="shared" si="9"/>
        <v>#=B111</v>
      </c>
      <c r="CS97" s="1" t="str">
        <f t="shared" si="9"/>
        <v>#=B112</v>
      </c>
      <c r="CT97" s="1" t="str">
        <f t="shared" si="9"/>
        <v>#=B113</v>
      </c>
      <c r="CU97" s="1" t="str">
        <f t="shared" si="9"/>
        <v>#=B114</v>
      </c>
      <c r="CV97" s="1" t="str">
        <f t="shared" si="9"/>
        <v>#=B115</v>
      </c>
      <c r="CW97" s="1" t="str">
        <f t="shared" si="8"/>
        <v>#=B116</v>
      </c>
      <c r="CX97" s="1" t="str">
        <f t="shared" si="8"/>
        <v>#=B107</v>
      </c>
      <c r="CY97" s="1" t="str">
        <f t="shared" si="8"/>
        <v>#=B108</v>
      </c>
      <c r="CZ97" s="1" t="str">
        <f t="shared" si="8"/>
        <v/>
      </c>
    </row>
    <row r="98" spans="1:104">
      <c r="A98" t="s">
        <v>534</v>
      </c>
      <c r="B98" s="59"/>
      <c r="C98" s="60"/>
      <c r="D98" s="62" t="s">
        <v>557</v>
      </c>
      <c r="E98" s="2" t="s">
        <v>128</v>
      </c>
      <c r="G98" s="3">
        <f t="array" ref="G98">SUM(IF(L98:W98&lt;&gt;"",L98:W98*Y98:AJ98,""))*627.509</f>
        <v>0</v>
      </c>
      <c r="H98" s="4">
        <v>64.8399402119</v>
      </c>
      <c r="I98" s="5">
        <f t="shared" si="6"/>
        <v>-64.8399402119</v>
      </c>
      <c r="J98" s="48">
        <f t="shared" si="7"/>
        <v>64.8399402119</v>
      </c>
      <c r="L98" s="1">
        <f>B30</f>
        <v>0</v>
      </c>
      <c r="M98" s="1">
        <f>B124</f>
        <v>0</v>
      </c>
      <c r="N98" s="1">
        <f>B190</f>
        <v>0</v>
      </c>
      <c r="O98" s="1" t="s">
        <v>370</v>
      </c>
      <c r="P98" s="1" t="s">
        <v>370</v>
      </c>
      <c r="Q98" s="1" t="s">
        <v>370</v>
      </c>
      <c r="R98" s="1" t="s">
        <v>370</v>
      </c>
      <c r="S98" s="1" t="s">
        <v>370</v>
      </c>
      <c r="T98" s="1" t="s">
        <v>370</v>
      </c>
      <c r="U98" s="1" t="s">
        <v>370</v>
      </c>
      <c r="V98" s="1" t="s">
        <v>370</v>
      </c>
      <c r="W98" s="1" t="s">
        <v>370</v>
      </c>
      <c r="Y98" s="1">
        <v>-1</v>
      </c>
      <c r="Z98" s="1">
        <v>1</v>
      </c>
      <c r="AA98" s="1">
        <v>1</v>
      </c>
      <c r="BZ98" s="67">
        <v>92</v>
      </c>
      <c r="CA98" s="3">
        <v>122</v>
      </c>
      <c r="CB98" s="3">
        <v>96</v>
      </c>
      <c r="CC98" s="3">
        <v>119</v>
      </c>
      <c r="CD98" s="3"/>
      <c r="CE98" s="3"/>
      <c r="CF98" s="3"/>
      <c r="CG98" s="3"/>
      <c r="CH98" s="3"/>
      <c r="CI98" s="3"/>
      <c r="CJ98" s="3"/>
      <c r="CK98" s="3"/>
      <c r="CL98" s="68"/>
      <c r="CN98" s="1" t="str">
        <f t="shared" si="10"/>
        <v>#=B92</v>
      </c>
      <c r="CO98" s="1" t="str">
        <f t="shared" si="10"/>
        <v>#=B122</v>
      </c>
      <c r="CP98" s="1" t="str">
        <f t="shared" si="10"/>
        <v>#=B96</v>
      </c>
      <c r="CQ98" s="1" t="str">
        <f t="shared" si="9"/>
        <v>#=B119</v>
      </c>
      <c r="CR98" s="1" t="str">
        <f t="shared" si="9"/>
        <v/>
      </c>
      <c r="CS98" s="1" t="str">
        <f t="shared" si="9"/>
        <v/>
      </c>
      <c r="CT98" s="1" t="str">
        <f t="shared" si="9"/>
        <v/>
      </c>
      <c r="CU98" s="1" t="str">
        <f t="shared" si="9"/>
        <v/>
      </c>
      <c r="CV98" s="1" t="str">
        <f t="shared" si="9"/>
        <v/>
      </c>
      <c r="CW98" s="1" t="str">
        <f t="shared" si="8"/>
        <v/>
      </c>
      <c r="CX98" s="1" t="str">
        <f t="shared" si="8"/>
        <v/>
      </c>
      <c r="CY98" s="1" t="str">
        <f t="shared" si="8"/>
        <v/>
      </c>
      <c r="CZ98" s="1" t="str">
        <f t="shared" si="8"/>
        <v/>
      </c>
    </row>
    <row r="99" spans="1:104">
      <c r="A99" t="s">
        <v>444</v>
      </c>
      <c r="B99" s="59"/>
      <c r="C99" s="60"/>
      <c r="D99" s="62" t="s">
        <v>558</v>
      </c>
      <c r="E99" s="2" t="s">
        <v>129</v>
      </c>
      <c r="G99" s="3">
        <f t="array" ref="G99">SUM(IF(L99:W99&lt;&gt;"",L99:W99*Y99:AJ99,""))*627.509</f>
        <v>0</v>
      </c>
      <c r="H99" s="4">
        <v>4.9000000353769995</v>
      </c>
      <c r="I99" s="5">
        <f t="shared" si="6"/>
        <v>-4.9000000353769995</v>
      </c>
      <c r="J99" s="48">
        <f t="shared" si="7"/>
        <v>4.9000000353769995</v>
      </c>
      <c r="L99" s="1">
        <f>B334</f>
        <v>0</v>
      </c>
      <c r="M99" s="1">
        <f>B331</f>
        <v>0</v>
      </c>
      <c r="N99" s="1">
        <f>B335</f>
        <v>0</v>
      </c>
      <c r="O99" s="1" t="s">
        <v>370</v>
      </c>
      <c r="P99" s="1" t="s">
        <v>370</v>
      </c>
      <c r="Q99" s="1" t="s">
        <v>370</v>
      </c>
      <c r="R99" s="1" t="s">
        <v>370</v>
      </c>
      <c r="S99" s="1" t="s">
        <v>370</v>
      </c>
      <c r="T99" s="1" t="s">
        <v>370</v>
      </c>
      <c r="U99" s="1" t="s">
        <v>370</v>
      </c>
      <c r="V99" s="1" t="s">
        <v>370</v>
      </c>
      <c r="W99" s="1" t="s">
        <v>370</v>
      </c>
      <c r="Y99" s="1">
        <v>-1</v>
      </c>
      <c r="Z99" s="1">
        <v>-1</v>
      </c>
      <c r="AA99" s="1">
        <v>1</v>
      </c>
      <c r="BZ99" s="67">
        <v>126</v>
      </c>
      <c r="CA99" s="3">
        <v>180</v>
      </c>
      <c r="CB99" s="3">
        <v>152</v>
      </c>
      <c r="CC99" s="3">
        <v>178</v>
      </c>
      <c r="CD99" s="3"/>
      <c r="CE99" s="3"/>
      <c r="CF99" s="3"/>
      <c r="CG99" s="3"/>
      <c r="CH99" s="3"/>
      <c r="CI99" s="3"/>
      <c r="CJ99" s="3"/>
      <c r="CK99" s="3"/>
      <c r="CL99" s="68"/>
      <c r="CN99" s="1" t="str">
        <f t="shared" si="10"/>
        <v>#=B126</v>
      </c>
      <c r="CO99" s="1" t="str">
        <f t="shared" si="10"/>
        <v>#=B180</v>
      </c>
      <c r="CP99" s="1" t="str">
        <f t="shared" si="10"/>
        <v>#=B152</v>
      </c>
      <c r="CQ99" s="1" t="str">
        <f t="shared" si="9"/>
        <v>#=B178</v>
      </c>
      <c r="CR99" s="1" t="str">
        <f t="shared" si="9"/>
        <v/>
      </c>
      <c r="CS99" s="1" t="str">
        <f t="shared" si="9"/>
        <v/>
      </c>
      <c r="CT99" s="1" t="str">
        <f t="shared" si="9"/>
        <v/>
      </c>
      <c r="CU99" s="1" t="str">
        <f t="shared" si="9"/>
        <v/>
      </c>
      <c r="CV99" s="1" t="str">
        <f t="shared" si="9"/>
        <v/>
      </c>
      <c r="CW99" s="1" t="str">
        <f t="shared" si="8"/>
        <v/>
      </c>
      <c r="CX99" s="1" t="str">
        <f t="shared" si="8"/>
        <v/>
      </c>
      <c r="CY99" s="1" t="str">
        <f t="shared" si="8"/>
        <v/>
      </c>
      <c r="CZ99" s="1" t="str">
        <f t="shared" si="8"/>
        <v/>
      </c>
    </row>
    <row r="100" spans="1:104">
      <c r="A100" t="s">
        <v>443</v>
      </c>
      <c r="B100" s="59"/>
      <c r="C100" s="60"/>
      <c r="D100" s="62" t="s">
        <v>562</v>
      </c>
      <c r="E100" s="2" t="s">
        <v>130</v>
      </c>
      <c r="G100" s="3">
        <f t="array" ref="G100">SUM(IF(L100:W100&lt;&gt;"",L100:W100*Y100:AJ100,""))*627.509</f>
        <v>0</v>
      </c>
      <c r="H100" s="4">
        <v>28.499977291180432</v>
      </c>
      <c r="I100" s="5">
        <f t="shared" si="6"/>
        <v>-28.499977291180432</v>
      </c>
      <c r="J100" s="48">
        <f t="shared" si="7"/>
        <v>28.499977291180432</v>
      </c>
      <c r="L100" s="1">
        <f>B198</f>
        <v>0</v>
      </c>
      <c r="M100" s="1">
        <f>B146</f>
        <v>0</v>
      </c>
      <c r="N100" s="1" t="s">
        <v>370</v>
      </c>
      <c r="O100" s="1" t="s">
        <v>370</v>
      </c>
      <c r="P100" s="1" t="s">
        <v>370</v>
      </c>
      <c r="Q100" s="1" t="s">
        <v>370</v>
      </c>
      <c r="R100" s="1" t="s">
        <v>370</v>
      </c>
      <c r="S100" s="1" t="s">
        <v>370</v>
      </c>
      <c r="T100" s="1" t="s">
        <v>370</v>
      </c>
      <c r="U100" s="1" t="s">
        <v>370</v>
      </c>
      <c r="V100" s="1" t="s">
        <v>370</v>
      </c>
      <c r="W100" s="1" t="s">
        <v>370</v>
      </c>
      <c r="Y100" s="1">
        <v>1</v>
      </c>
      <c r="Z100" s="1">
        <v>-1</v>
      </c>
      <c r="BZ100" s="67">
        <v>192</v>
      </c>
      <c r="CA100" s="3">
        <v>181</v>
      </c>
      <c r="CB100" s="3">
        <v>90</v>
      </c>
      <c r="CC100" s="3">
        <v>183</v>
      </c>
      <c r="CD100" s="3"/>
      <c r="CE100" s="3"/>
      <c r="CF100" s="3"/>
      <c r="CG100" s="3"/>
      <c r="CH100" s="3"/>
      <c r="CI100" s="3"/>
      <c r="CJ100" s="3"/>
      <c r="CK100" s="3"/>
      <c r="CL100" s="68"/>
      <c r="CN100" s="1" t="str">
        <f t="shared" si="10"/>
        <v>#=B192</v>
      </c>
      <c r="CO100" s="1" t="str">
        <f t="shared" si="10"/>
        <v>#=B181</v>
      </c>
      <c r="CP100" s="1" t="str">
        <f t="shared" si="10"/>
        <v>#=B90</v>
      </c>
      <c r="CQ100" s="1" t="str">
        <f t="shared" si="9"/>
        <v>#=B183</v>
      </c>
      <c r="CR100" s="1" t="str">
        <f t="shared" si="9"/>
        <v/>
      </c>
      <c r="CS100" s="1" t="str">
        <f t="shared" si="9"/>
        <v/>
      </c>
      <c r="CT100" s="1" t="str">
        <f t="shared" si="9"/>
        <v/>
      </c>
      <c r="CU100" s="1" t="str">
        <f t="shared" si="9"/>
        <v/>
      </c>
      <c r="CV100" s="1" t="str">
        <f t="shared" si="9"/>
        <v/>
      </c>
      <c r="CW100" s="1" t="str">
        <f t="shared" si="8"/>
        <v/>
      </c>
      <c r="CX100" s="1" t="str">
        <f t="shared" si="8"/>
        <v/>
      </c>
      <c r="CY100" s="1" t="str">
        <f t="shared" si="8"/>
        <v/>
      </c>
      <c r="CZ100" s="1" t="str">
        <f t="shared" si="8"/>
        <v/>
      </c>
    </row>
    <row r="101" spans="1:104">
      <c r="A101" t="s">
        <v>451</v>
      </c>
      <c r="B101" s="59"/>
      <c r="C101" s="60"/>
      <c r="D101" s="62" t="s">
        <v>565</v>
      </c>
      <c r="E101" s="2" t="s">
        <v>131</v>
      </c>
      <c r="G101" s="3">
        <f t="array" ref="G101">SUM(IF(L101:W101&lt;&gt;"",L101:W101*Y101:AJ101,""))*627.509</f>
        <v>0</v>
      </c>
      <c r="H101" s="4">
        <v>2.2699981912624381</v>
      </c>
      <c r="I101" s="5">
        <f t="shared" si="6"/>
        <v>-2.2699981912624381</v>
      </c>
      <c r="J101" s="48">
        <f t="shared" si="7"/>
        <v>2.2699981912624381</v>
      </c>
      <c r="L101" s="1">
        <f>B48</f>
        <v>0</v>
      </c>
      <c r="M101" s="1">
        <f>B209</f>
        <v>0</v>
      </c>
      <c r="N101" s="1">
        <f>B228</f>
        <v>0</v>
      </c>
      <c r="O101" s="1" t="s">
        <v>370</v>
      </c>
      <c r="P101" s="1" t="s">
        <v>370</v>
      </c>
      <c r="Q101" s="1" t="s">
        <v>370</v>
      </c>
      <c r="R101" s="1" t="s">
        <v>370</v>
      </c>
      <c r="S101" s="1" t="s">
        <v>370</v>
      </c>
      <c r="T101" s="1" t="s">
        <v>370</v>
      </c>
      <c r="U101" s="1" t="s">
        <v>370</v>
      </c>
      <c r="V101" s="1" t="s">
        <v>370</v>
      </c>
      <c r="W101" s="1" t="s">
        <v>370</v>
      </c>
      <c r="Y101" s="1">
        <v>-1</v>
      </c>
      <c r="Z101" s="1">
        <v>-1</v>
      </c>
      <c r="AA101" s="1">
        <v>1</v>
      </c>
      <c r="BZ101" s="67">
        <v>174</v>
      </c>
      <c r="CA101" s="3">
        <v>173</v>
      </c>
      <c r="CB101" s="3">
        <v>132</v>
      </c>
      <c r="CC101" s="3"/>
      <c r="CD101" s="3"/>
      <c r="CE101" s="3"/>
      <c r="CF101" s="3"/>
      <c r="CG101" s="3"/>
      <c r="CH101" s="3"/>
      <c r="CI101" s="3"/>
      <c r="CJ101" s="3"/>
      <c r="CK101" s="3"/>
      <c r="CL101" s="68"/>
      <c r="CN101" s="1" t="str">
        <f t="shared" si="10"/>
        <v>#=B174</v>
      </c>
      <c r="CO101" s="1" t="str">
        <f t="shared" si="10"/>
        <v>#=B173</v>
      </c>
      <c r="CP101" s="1" t="str">
        <f t="shared" si="10"/>
        <v>#=B132</v>
      </c>
      <c r="CQ101" s="1" t="str">
        <f t="shared" si="9"/>
        <v/>
      </c>
      <c r="CR101" s="1" t="str">
        <f t="shared" si="9"/>
        <v/>
      </c>
      <c r="CS101" s="1" t="str">
        <f t="shared" si="9"/>
        <v/>
      </c>
      <c r="CT101" s="1" t="str">
        <f t="shared" si="9"/>
        <v/>
      </c>
      <c r="CU101" s="1" t="str">
        <f t="shared" si="9"/>
        <v/>
      </c>
      <c r="CV101" s="1" t="str">
        <f t="shared" si="9"/>
        <v/>
      </c>
      <c r="CW101" s="1" t="str">
        <f t="shared" si="8"/>
        <v/>
      </c>
      <c r="CX101" s="1" t="str">
        <f t="shared" si="8"/>
        <v/>
      </c>
      <c r="CY101" s="1" t="str">
        <f t="shared" si="8"/>
        <v/>
      </c>
      <c r="CZ101" s="1" t="str">
        <f t="shared" si="8"/>
        <v/>
      </c>
    </row>
    <row r="102" spans="1:104">
      <c r="A102" t="s">
        <v>502</v>
      </c>
      <c r="B102" s="59"/>
      <c r="C102" s="60"/>
      <c r="D102" s="62" t="s">
        <v>568</v>
      </c>
      <c r="E102" s="2" t="s">
        <v>132</v>
      </c>
      <c r="G102" s="3">
        <f t="array" ref="G102">SUM(IF(L102:W102&lt;&gt;"",L102:W102*Y102:AJ102,""))*627.509</f>
        <v>0</v>
      </c>
      <c r="H102" s="4">
        <v>265.29978860877759</v>
      </c>
      <c r="I102" s="5">
        <f t="shared" si="6"/>
        <v>-265.29978860877759</v>
      </c>
      <c r="J102" s="48">
        <f t="shared" si="7"/>
        <v>265.29978860877759</v>
      </c>
      <c r="L102" s="1">
        <f>B64</f>
        <v>0</v>
      </c>
      <c r="M102" s="1">
        <f>B75</f>
        <v>0</v>
      </c>
      <c r="N102" s="1" t="s">
        <v>370</v>
      </c>
      <c r="O102" s="1" t="s">
        <v>370</v>
      </c>
      <c r="P102" s="1" t="s">
        <v>370</v>
      </c>
      <c r="Q102" s="1" t="s">
        <v>370</v>
      </c>
      <c r="R102" s="1" t="s">
        <v>370</v>
      </c>
      <c r="S102" s="1" t="s">
        <v>370</v>
      </c>
      <c r="T102" s="1" t="s">
        <v>370</v>
      </c>
      <c r="U102" s="1" t="s">
        <v>370</v>
      </c>
      <c r="V102" s="1" t="s">
        <v>370</v>
      </c>
      <c r="W102" s="1" t="s">
        <v>370</v>
      </c>
      <c r="Y102" s="1">
        <v>1</v>
      </c>
      <c r="Z102" s="1">
        <v>-1</v>
      </c>
      <c r="BZ102" s="67">
        <v>64</v>
      </c>
      <c r="CA102" s="3">
        <v>176</v>
      </c>
      <c r="CB102" s="3">
        <v>103</v>
      </c>
      <c r="CC102" s="3"/>
      <c r="CD102" s="3"/>
      <c r="CE102" s="3"/>
      <c r="CF102" s="3"/>
      <c r="CG102" s="3"/>
      <c r="CH102" s="3"/>
      <c r="CI102" s="3"/>
      <c r="CJ102" s="3"/>
      <c r="CK102" s="3"/>
      <c r="CL102" s="68"/>
      <c r="CN102" s="1" t="str">
        <f t="shared" si="10"/>
        <v>#=B64</v>
      </c>
      <c r="CO102" s="1" t="str">
        <f t="shared" si="10"/>
        <v>#=B176</v>
      </c>
      <c r="CP102" s="1" t="str">
        <f t="shared" si="10"/>
        <v>#=B103</v>
      </c>
      <c r="CQ102" s="1" t="str">
        <f t="shared" si="9"/>
        <v/>
      </c>
      <c r="CR102" s="1" t="str">
        <f t="shared" si="9"/>
        <v/>
      </c>
      <c r="CS102" s="1" t="str">
        <f t="shared" si="9"/>
        <v/>
      </c>
      <c r="CT102" s="1" t="str">
        <f t="shared" si="9"/>
        <v/>
      </c>
      <c r="CU102" s="1" t="str">
        <f t="shared" si="9"/>
        <v/>
      </c>
      <c r="CV102" s="1" t="str">
        <f t="shared" si="9"/>
        <v/>
      </c>
      <c r="CW102" s="1" t="str">
        <f t="shared" si="8"/>
        <v/>
      </c>
      <c r="CX102" s="1" t="str">
        <f t="shared" si="8"/>
        <v/>
      </c>
      <c r="CY102" s="1" t="str">
        <f t="shared" si="8"/>
        <v/>
      </c>
      <c r="CZ102" s="1" t="str">
        <f t="shared" si="8"/>
        <v/>
      </c>
    </row>
    <row r="103" spans="1:104">
      <c r="A103" t="s">
        <v>569</v>
      </c>
      <c r="B103" s="59"/>
      <c r="C103" s="60"/>
      <c r="D103" s="62" t="s">
        <v>570</v>
      </c>
      <c r="E103" s="2" t="s">
        <v>133</v>
      </c>
      <c r="G103" s="3">
        <f t="array" ref="G103">SUM(IF(L103:W103&lt;&gt;"",L103:W103*Y103:AJ103,""))*627.509</f>
        <v>0</v>
      </c>
      <c r="H103" s="4">
        <v>-3.8288688420776782</v>
      </c>
      <c r="I103" s="5">
        <f t="shared" si="6"/>
        <v>3.8288688420776782</v>
      </c>
      <c r="J103" s="48">
        <f t="shared" si="7"/>
        <v>3.8288688420776782</v>
      </c>
      <c r="L103" s="1">
        <f>B175</f>
        <v>0</v>
      </c>
      <c r="M103" s="1">
        <f>B50</f>
        <v>0</v>
      </c>
      <c r="N103" s="1">
        <f>B130</f>
        <v>0</v>
      </c>
      <c r="O103" s="1" t="s">
        <v>370</v>
      </c>
      <c r="P103" s="1" t="s">
        <v>370</v>
      </c>
      <c r="Q103" s="1" t="s">
        <v>370</v>
      </c>
      <c r="R103" s="1" t="s">
        <v>370</v>
      </c>
      <c r="S103" s="1" t="s">
        <v>370</v>
      </c>
      <c r="T103" s="1" t="s">
        <v>370</v>
      </c>
      <c r="U103" s="1" t="s">
        <v>370</v>
      </c>
      <c r="V103" s="1" t="s">
        <v>370</v>
      </c>
      <c r="W103" s="1" t="s">
        <v>370</v>
      </c>
      <c r="Y103" s="1">
        <v>1</v>
      </c>
      <c r="Z103" s="1">
        <v>-1</v>
      </c>
      <c r="AA103" s="1">
        <v>-1</v>
      </c>
      <c r="BZ103" s="67">
        <v>126</v>
      </c>
      <c r="CA103" s="3">
        <v>246</v>
      </c>
      <c r="CB103" s="3">
        <v>253</v>
      </c>
      <c r="CC103" s="3"/>
      <c r="CD103" s="3"/>
      <c r="CE103" s="3"/>
      <c r="CF103" s="3"/>
      <c r="CG103" s="3"/>
      <c r="CH103" s="3"/>
      <c r="CI103" s="3"/>
      <c r="CJ103" s="3"/>
      <c r="CK103" s="3"/>
      <c r="CL103" s="68"/>
      <c r="CN103" s="1" t="str">
        <f t="shared" si="10"/>
        <v>#=B126</v>
      </c>
      <c r="CO103" s="1" t="str">
        <f t="shared" si="10"/>
        <v>#=B246</v>
      </c>
      <c r="CP103" s="1" t="str">
        <f t="shared" si="10"/>
        <v>#=B253</v>
      </c>
      <c r="CQ103" s="1" t="str">
        <f t="shared" si="9"/>
        <v/>
      </c>
      <c r="CR103" s="1" t="str">
        <f t="shared" si="9"/>
        <v/>
      </c>
      <c r="CS103" s="1" t="str">
        <f t="shared" si="9"/>
        <v/>
      </c>
      <c r="CT103" s="1" t="str">
        <f t="shared" si="9"/>
        <v/>
      </c>
      <c r="CU103" s="1" t="str">
        <f t="shared" si="9"/>
        <v/>
      </c>
      <c r="CV103" s="1" t="str">
        <f t="shared" si="9"/>
        <v/>
      </c>
      <c r="CW103" s="1" t="str">
        <f t="shared" si="8"/>
        <v/>
      </c>
      <c r="CX103" s="1" t="str">
        <f t="shared" si="8"/>
        <v/>
      </c>
      <c r="CY103" s="1" t="str">
        <f t="shared" si="8"/>
        <v/>
      </c>
      <c r="CZ103" s="1" t="str">
        <f t="shared" si="8"/>
        <v/>
      </c>
    </row>
    <row r="104" spans="1:104">
      <c r="A104" t="s">
        <v>572</v>
      </c>
      <c r="B104" s="59"/>
      <c r="C104" s="60"/>
      <c r="D104" s="62" t="s">
        <v>573</v>
      </c>
      <c r="E104" s="2" t="s">
        <v>134</v>
      </c>
      <c r="G104" s="3">
        <f t="array" ref="G104">SUM(IF(L104:W104&lt;&gt;"",L104:W104*Y104:AJ104,""))*627.509</f>
        <v>0</v>
      </c>
      <c r="H104" s="4">
        <v>38.979968940709249</v>
      </c>
      <c r="I104" s="5">
        <f t="shared" si="6"/>
        <v>-38.979968940709249</v>
      </c>
      <c r="J104" s="48">
        <f t="shared" si="7"/>
        <v>38.979968940709249</v>
      </c>
      <c r="L104" s="1">
        <f>B115</f>
        <v>0</v>
      </c>
      <c r="M104" s="1">
        <f>B43</f>
        <v>0</v>
      </c>
      <c r="N104" s="1">
        <f>B149</f>
        <v>0</v>
      </c>
      <c r="O104" s="1">
        <f>B61</f>
        <v>0</v>
      </c>
      <c r="P104" s="1" t="s">
        <v>370</v>
      </c>
      <c r="Q104" s="1" t="s">
        <v>370</v>
      </c>
      <c r="R104" s="1" t="s">
        <v>370</v>
      </c>
      <c r="S104" s="1" t="s">
        <v>370</v>
      </c>
      <c r="T104" s="1" t="s">
        <v>370</v>
      </c>
      <c r="U104" s="1" t="s">
        <v>370</v>
      </c>
      <c r="V104" s="1" t="s">
        <v>370</v>
      </c>
      <c r="W104" s="1" t="s">
        <v>370</v>
      </c>
      <c r="Y104" s="1">
        <v>1</v>
      </c>
      <c r="Z104" s="1">
        <v>1</v>
      </c>
      <c r="AA104" s="1">
        <v>-1</v>
      </c>
      <c r="AB104" s="1">
        <v>-1</v>
      </c>
      <c r="BZ104" s="67">
        <v>266</v>
      </c>
      <c r="CA104" s="3">
        <v>265</v>
      </c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68"/>
      <c r="CN104" s="1" t="str">
        <f t="shared" si="10"/>
        <v>#=B266</v>
      </c>
      <c r="CO104" s="1" t="str">
        <f t="shared" si="10"/>
        <v>#=B265</v>
      </c>
      <c r="CP104" s="1" t="str">
        <f t="shared" si="10"/>
        <v/>
      </c>
      <c r="CQ104" s="1" t="str">
        <f t="shared" si="9"/>
        <v/>
      </c>
      <c r="CR104" s="1" t="str">
        <f t="shared" si="9"/>
        <v/>
      </c>
      <c r="CS104" s="1" t="str">
        <f t="shared" si="9"/>
        <v/>
      </c>
      <c r="CT104" s="1" t="str">
        <f t="shared" si="9"/>
        <v/>
      </c>
      <c r="CU104" s="1" t="str">
        <f t="shared" si="9"/>
        <v/>
      </c>
      <c r="CV104" s="1" t="str">
        <f t="shared" si="9"/>
        <v/>
      </c>
      <c r="CW104" s="1" t="str">
        <f t="shared" si="8"/>
        <v/>
      </c>
      <c r="CX104" s="1" t="str">
        <f t="shared" si="8"/>
        <v/>
      </c>
      <c r="CY104" s="1" t="str">
        <f t="shared" si="8"/>
        <v/>
      </c>
      <c r="CZ104" s="1" t="str">
        <f t="shared" si="8"/>
        <v/>
      </c>
    </row>
    <row r="105" spans="1:104">
      <c r="A105" t="s">
        <v>574</v>
      </c>
      <c r="B105" s="59"/>
      <c r="C105" s="60"/>
      <c r="D105" s="62" t="s">
        <v>575</v>
      </c>
      <c r="E105" s="2" t="s">
        <v>135</v>
      </c>
      <c r="G105" s="3">
        <f t="array" ref="G105">SUM(IF(L105:W105&lt;&gt;"",L105:W105*Y105:AJ105,""))*627.509</f>
        <v>0</v>
      </c>
      <c r="H105" s="4">
        <v>-59.819952335382986</v>
      </c>
      <c r="I105" s="5">
        <f t="shared" si="6"/>
        <v>59.819952335382986</v>
      </c>
      <c r="J105" s="48">
        <f t="shared" si="7"/>
        <v>59.819952335382986</v>
      </c>
      <c r="L105" s="1">
        <f>B130</f>
        <v>0</v>
      </c>
      <c r="M105" s="1">
        <f>B44</f>
        <v>0</v>
      </c>
      <c r="N105" s="1">
        <f>B87</f>
        <v>0</v>
      </c>
      <c r="O105" s="1">
        <f>B164</f>
        <v>0</v>
      </c>
      <c r="P105" s="1" t="s">
        <v>370</v>
      </c>
      <c r="Q105" s="1" t="s">
        <v>370</v>
      </c>
      <c r="R105" s="1" t="s">
        <v>370</v>
      </c>
      <c r="S105" s="1" t="s">
        <v>370</v>
      </c>
      <c r="T105" s="1" t="s">
        <v>370</v>
      </c>
      <c r="U105" s="1" t="s">
        <v>370</v>
      </c>
      <c r="V105" s="1" t="s">
        <v>370</v>
      </c>
      <c r="W105" s="1" t="s">
        <v>370</v>
      </c>
      <c r="Y105" s="1">
        <v>1</v>
      </c>
      <c r="Z105" s="1">
        <v>1</v>
      </c>
      <c r="AA105" s="1">
        <v>-1</v>
      </c>
      <c r="AB105" s="1">
        <v>-1</v>
      </c>
      <c r="BZ105" s="67">
        <v>284</v>
      </c>
      <c r="CA105" s="3">
        <v>275</v>
      </c>
      <c r="CB105" s="3">
        <v>278</v>
      </c>
      <c r="CC105" s="3">
        <v>276</v>
      </c>
      <c r="CD105" s="3"/>
      <c r="CE105" s="3"/>
      <c r="CF105" s="3"/>
      <c r="CG105" s="3"/>
      <c r="CH105" s="3"/>
      <c r="CI105" s="3"/>
      <c r="CJ105" s="3"/>
      <c r="CK105" s="3"/>
      <c r="CL105" s="68"/>
      <c r="CN105" s="1" t="str">
        <f t="shared" si="10"/>
        <v>#=B284</v>
      </c>
      <c r="CO105" s="1" t="str">
        <f t="shared" si="10"/>
        <v>#=B275</v>
      </c>
      <c r="CP105" s="1" t="str">
        <f t="shared" si="10"/>
        <v>#=B278</v>
      </c>
      <c r="CQ105" s="1" t="str">
        <f t="shared" si="9"/>
        <v>#=B276</v>
      </c>
      <c r="CR105" s="1" t="str">
        <f t="shared" si="9"/>
        <v/>
      </c>
      <c r="CS105" s="1" t="str">
        <f t="shared" si="9"/>
        <v/>
      </c>
      <c r="CT105" s="1" t="str">
        <f t="shared" si="9"/>
        <v/>
      </c>
      <c r="CU105" s="1" t="str">
        <f t="shared" si="9"/>
        <v/>
      </c>
      <c r="CV105" s="1" t="str">
        <f t="shared" si="9"/>
        <v/>
      </c>
      <c r="CW105" s="1" t="str">
        <f t="shared" si="8"/>
        <v/>
      </c>
      <c r="CX105" s="1" t="str">
        <f t="shared" si="8"/>
        <v/>
      </c>
      <c r="CY105" s="1" t="str">
        <f t="shared" si="8"/>
        <v/>
      </c>
      <c r="CZ105" s="1" t="str">
        <f t="shared" si="8"/>
        <v/>
      </c>
    </row>
    <row r="106" spans="1:104">
      <c r="A106" t="s">
        <v>577</v>
      </c>
      <c r="B106" s="59"/>
      <c r="C106" s="60"/>
      <c r="D106" s="62" t="s">
        <v>578</v>
      </c>
      <c r="E106" s="2" t="s">
        <v>136</v>
      </c>
      <c r="G106" s="3">
        <f t="array" ref="G106">SUM(IF(L106:W106&lt;&gt;"",L106:W106*Y106:AJ106,""))*627.509</f>
        <v>0</v>
      </c>
      <c r="H106" s="4">
        <v>-82.059934614535521</v>
      </c>
      <c r="I106" s="5">
        <f t="shared" si="6"/>
        <v>82.059934614535521</v>
      </c>
      <c r="J106" s="48">
        <f t="shared" si="7"/>
        <v>82.059934614535521</v>
      </c>
      <c r="L106" s="1">
        <f>B130</f>
        <v>0</v>
      </c>
      <c r="M106" s="1">
        <f>B60</f>
        <v>0</v>
      </c>
      <c r="N106" s="1">
        <f>B69</f>
        <v>0</v>
      </c>
      <c r="O106" s="1">
        <f>B77</f>
        <v>0</v>
      </c>
      <c r="P106" s="1" t="s">
        <v>370</v>
      </c>
      <c r="Q106" s="1" t="s">
        <v>370</v>
      </c>
      <c r="R106" s="1" t="s">
        <v>370</v>
      </c>
      <c r="S106" s="1" t="s">
        <v>370</v>
      </c>
      <c r="T106" s="1" t="s">
        <v>370</v>
      </c>
      <c r="U106" s="1" t="s">
        <v>370</v>
      </c>
      <c r="V106" s="1" t="s">
        <v>370</v>
      </c>
      <c r="W106" s="1" t="s">
        <v>370</v>
      </c>
      <c r="Y106" s="1">
        <v>1</v>
      </c>
      <c r="Z106" s="1">
        <v>1</v>
      </c>
      <c r="AA106" s="1">
        <v>-1</v>
      </c>
      <c r="AB106" s="1">
        <v>-1</v>
      </c>
      <c r="BZ106" s="67">
        <v>50</v>
      </c>
      <c r="CA106" s="3">
        <v>346</v>
      </c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68"/>
      <c r="CN106" s="1" t="str">
        <f t="shared" si="10"/>
        <v>#=B50</v>
      </c>
      <c r="CO106" s="1" t="str">
        <f t="shared" si="10"/>
        <v>#=B346</v>
      </c>
      <c r="CP106" s="1" t="str">
        <f t="shared" si="10"/>
        <v/>
      </c>
      <c r="CQ106" s="1" t="str">
        <f t="shared" si="9"/>
        <v/>
      </c>
      <c r="CR106" s="1" t="str">
        <f t="shared" si="9"/>
        <v/>
      </c>
      <c r="CS106" s="1" t="str">
        <f t="shared" si="9"/>
        <v/>
      </c>
      <c r="CT106" s="1" t="str">
        <f t="shared" si="9"/>
        <v/>
      </c>
      <c r="CU106" s="1" t="str">
        <f t="shared" si="9"/>
        <v/>
      </c>
      <c r="CV106" s="1" t="str">
        <f t="shared" si="9"/>
        <v/>
      </c>
      <c r="CW106" s="1" t="str">
        <f t="shared" si="8"/>
        <v/>
      </c>
      <c r="CX106" s="1" t="str">
        <f t="shared" si="8"/>
        <v/>
      </c>
      <c r="CY106" s="1" t="str">
        <f t="shared" si="8"/>
        <v/>
      </c>
      <c r="CZ106" s="1" t="str">
        <f t="shared" si="8"/>
        <v/>
      </c>
    </row>
    <row r="107" spans="1:104">
      <c r="A107" t="s">
        <v>579</v>
      </c>
      <c r="B107" s="59"/>
      <c r="C107" s="60"/>
      <c r="D107" s="62" t="s">
        <v>580</v>
      </c>
      <c r="E107" s="2" t="s">
        <v>137</v>
      </c>
      <c r="G107" s="3">
        <f t="array" ref="G107">SUM(IF(L107:W107&lt;&gt;"",L107:W107*Y107:AJ107,""))*627.509</f>
        <v>0</v>
      </c>
      <c r="H107" s="4">
        <v>-704.09943897263202</v>
      </c>
      <c r="I107" s="5">
        <f t="shared" si="6"/>
        <v>704.09943897263202</v>
      </c>
      <c r="J107" s="48">
        <f t="shared" si="7"/>
        <v>704.09943897263202</v>
      </c>
      <c r="L107" s="1">
        <f>B53</f>
        <v>0</v>
      </c>
      <c r="M107" s="1">
        <f>B90</f>
        <v>0</v>
      </c>
      <c r="N107" s="1">
        <f>B48</f>
        <v>0</v>
      </c>
      <c r="O107" s="1" t="s">
        <v>370</v>
      </c>
      <c r="P107" s="1" t="s">
        <v>370</v>
      </c>
      <c r="Q107" s="1" t="s">
        <v>370</v>
      </c>
      <c r="R107" s="1" t="s">
        <v>370</v>
      </c>
      <c r="S107" s="1" t="s">
        <v>370</v>
      </c>
      <c r="T107" s="1" t="s">
        <v>370</v>
      </c>
      <c r="U107" s="1" t="s">
        <v>370</v>
      </c>
      <c r="V107" s="1" t="s">
        <v>370</v>
      </c>
      <c r="W107" s="1" t="s">
        <v>370</v>
      </c>
      <c r="Y107" s="1">
        <v>1</v>
      </c>
      <c r="Z107" s="1">
        <v>-3</v>
      </c>
      <c r="AA107" s="1">
        <v>-4</v>
      </c>
      <c r="BZ107" s="67">
        <v>191</v>
      </c>
      <c r="CA107" s="3">
        <v>92</v>
      </c>
      <c r="CB107" s="3">
        <v>50</v>
      </c>
      <c r="CC107" s="3"/>
      <c r="CD107" s="3"/>
      <c r="CE107" s="3"/>
      <c r="CF107" s="3"/>
      <c r="CG107" s="3"/>
      <c r="CH107" s="3"/>
      <c r="CI107" s="3"/>
      <c r="CJ107" s="3"/>
      <c r="CK107" s="3"/>
      <c r="CL107" s="68"/>
      <c r="CN107" s="1" t="str">
        <f t="shared" si="10"/>
        <v>#=B191</v>
      </c>
      <c r="CO107" s="1" t="str">
        <f t="shared" si="10"/>
        <v>#=B92</v>
      </c>
      <c r="CP107" s="1" t="str">
        <f t="shared" si="10"/>
        <v>#=B50</v>
      </c>
      <c r="CQ107" s="1" t="str">
        <f t="shared" si="9"/>
        <v/>
      </c>
      <c r="CR107" s="1" t="str">
        <f t="shared" si="9"/>
        <v/>
      </c>
      <c r="CS107" s="1" t="str">
        <f t="shared" si="9"/>
        <v/>
      </c>
      <c r="CT107" s="1" t="str">
        <f t="shared" si="9"/>
        <v/>
      </c>
      <c r="CU107" s="1" t="str">
        <f t="shared" si="9"/>
        <v/>
      </c>
      <c r="CV107" s="1" t="str">
        <f t="shared" si="9"/>
        <v/>
      </c>
      <c r="CW107" s="1" t="str">
        <f t="shared" si="8"/>
        <v/>
      </c>
      <c r="CX107" s="1" t="str">
        <f t="shared" si="8"/>
        <v/>
      </c>
      <c r="CY107" s="1" t="str">
        <f t="shared" si="8"/>
        <v/>
      </c>
      <c r="CZ107" s="1" t="str">
        <f t="shared" si="8"/>
        <v/>
      </c>
    </row>
    <row r="108" spans="1:104">
      <c r="A108" t="s">
        <v>581</v>
      </c>
      <c r="B108" s="59"/>
      <c r="C108" s="60"/>
      <c r="D108" s="62" t="s">
        <v>582</v>
      </c>
      <c r="E108" s="2" t="s">
        <v>138</v>
      </c>
      <c r="G108" s="3">
        <f t="array" ref="G108">SUM(IF(L108:W108&lt;&gt;"",L108:W108*Y108:AJ108,""))*627.509</f>
        <v>0</v>
      </c>
      <c r="H108" s="4">
        <v>-456.07163660151741</v>
      </c>
      <c r="I108" s="5">
        <f t="shared" si="6"/>
        <v>456.07163660151741</v>
      </c>
      <c r="J108" s="48">
        <f t="shared" si="7"/>
        <v>456.07163660151741</v>
      </c>
      <c r="L108" s="1">
        <f>B163</f>
        <v>0</v>
      </c>
      <c r="M108" s="1">
        <f>B90</f>
        <v>0</v>
      </c>
      <c r="N108" s="1">
        <f>B124</f>
        <v>0</v>
      </c>
      <c r="O108" s="1">
        <f>B48</f>
        <v>0</v>
      </c>
      <c r="P108" s="1" t="s">
        <v>370</v>
      </c>
      <c r="Q108" s="1" t="s">
        <v>370</v>
      </c>
      <c r="R108" s="1" t="s">
        <v>370</v>
      </c>
      <c r="S108" s="1" t="s">
        <v>370</v>
      </c>
      <c r="T108" s="1" t="s">
        <v>370</v>
      </c>
      <c r="U108" s="1" t="s">
        <v>370</v>
      </c>
      <c r="V108" s="1" t="s">
        <v>370</v>
      </c>
      <c r="W108" s="1" t="s">
        <v>370</v>
      </c>
      <c r="Y108" s="1">
        <v>1</v>
      </c>
      <c r="Z108" s="1">
        <v>-2</v>
      </c>
      <c r="AA108" s="1">
        <v>-1</v>
      </c>
      <c r="AB108" s="1">
        <v>-2</v>
      </c>
      <c r="BZ108" s="67">
        <v>65</v>
      </c>
      <c r="CA108" s="3">
        <v>50</v>
      </c>
      <c r="CB108" s="3">
        <v>92</v>
      </c>
      <c r="CC108" s="3"/>
      <c r="CD108" s="3"/>
      <c r="CE108" s="3"/>
      <c r="CF108" s="3"/>
      <c r="CG108" s="3"/>
      <c r="CH108" s="3"/>
      <c r="CI108" s="3"/>
      <c r="CJ108" s="3"/>
      <c r="CK108" s="3"/>
      <c r="CL108" s="68"/>
      <c r="CN108" s="1" t="str">
        <f t="shared" si="10"/>
        <v>#=B65</v>
      </c>
      <c r="CO108" s="1" t="str">
        <f t="shared" si="10"/>
        <v>#=B50</v>
      </c>
      <c r="CP108" s="1" t="str">
        <f t="shared" si="10"/>
        <v>#=B92</v>
      </c>
      <c r="CQ108" s="1" t="str">
        <f t="shared" si="9"/>
        <v/>
      </c>
      <c r="CR108" s="1" t="str">
        <f t="shared" si="9"/>
        <v/>
      </c>
      <c r="CS108" s="1" t="str">
        <f t="shared" si="9"/>
        <v/>
      </c>
      <c r="CT108" s="1" t="str">
        <f t="shared" si="9"/>
        <v/>
      </c>
      <c r="CU108" s="1" t="str">
        <f t="shared" si="9"/>
        <v/>
      </c>
      <c r="CV108" s="1" t="str">
        <f t="shared" si="9"/>
        <v/>
      </c>
      <c r="CW108" s="1" t="str">
        <f t="shared" si="8"/>
        <v/>
      </c>
      <c r="CX108" s="1" t="str">
        <f t="shared" si="8"/>
        <v/>
      </c>
      <c r="CY108" s="1" t="str">
        <f t="shared" si="8"/>
        <v/>
      </c>
      <c r="CZ108" s="1" t="str">
        <f t="shared" si="8"/>
        <v/>
      </c>
    </row>
    <row r="109" spans="1:104">
      <c r="A109" t="s">
        <v>584</v>
      </c>
      <c r="B109" s="59"/>
      <c r="C109" s="60"/>
      <c r="D109" s="62" t="s">
        <v>585</v>
      </c>
      <c r="E109" s="2" t="s">
        <v>139</v>
      </c>
      <c r="G109" s="3">
        <f t="array" ref="G109">SUM(IF(L109:W109&lt;&gt;"",L109:W109*Y109:AJ109,""))*627.509</f>
        <v>0</v>
      </c>
      <c r="H109" s="4">
        <v>-420.63566483694632</v>
      </c>
      <c r="I109" s="5">
        <f t="shared" si="6"/>
        <v>420.63566483694632</v>
      </c>
      <c r="J109" s="48">
        <f t="shared" si="7"/>
        <v>420.63566483694632</v>
      </c>
      <c r="L109" s="1">
        <f>B97</f>
        <v>0</v>
      </c>
      <c r="M109" s="1">
        <f>B90</f>
        <v>0</v>
      </c>
      <c r="N109" s="1">
        <f>B124</f>
        <v>0</v>
      </c>
      <c r="O109" s="1">
        <f>B130</f>
        <v>0</v>
      </c>
      <c r="P109" s="1" t="s">
        <v>370</v>
      </c>
      <c r="Q109" s="1" t="s">
        <v>370</v>
      </c>
      <c r="R109" s="1" t="s">
        <v>370</v>
      </c>
      <c r="S109" s="1" t="s">
        <v>370</v>
      </c>
      <c r="T109" s="1" t="s">
        <v>370</v>
      </c>
      <c r="U109" s="1" t="s">
        <v>370</v>
      </c>
      <c r="V109" s="1" t="s">
        <v>370</v>
      </c>
      <c r="W109" s="1" t="s">
        <v>370</v>
      </c>
      <c r="Y109" s="1">
        <v>1</v>
      </c>
      <c r="Z109" s="1">
        <v>-1</v>
      </c>
      <c r="AA109" s="1">
        <v>-1</v>
      </c>
      <c r="AB109" s="1">
        <v>-2</v>
      </c>
      <c r="BZ109" s="67">
        <v>86</v>
      </c>
      <c r="CA109" s="3">
        <v>50</v>
      </c>
      <c r="CB109" s="3">
        <v>92</v>
      </c>
      <c r="CC109" s="3"/>
      <c r="CD109" s="3"/>
      <c r="CE109" s="3"/>
      <c r="CF109" s="3"/>
      <c r="CG109" s="3"/>
      <c r="CH109" s="3"/>
      <c r="CI109" s="3"/>
      <c r="CJ109" s="3"/>
      <c r="CK109" s="3"/>
      <c r="CL109" s="68"/>
      <c r="CN109" s="1" t="str">
        <f t="shared" si="10"/>
        <v>#=B86</v>
      </c>
      <c r="CO109" s="1" t="str">
        <f t="shared" si="10"/>
        <v>#=B50</v>
      </c>
      <c r="CP109" s="1" t="str">
        <f t="shared" si="10"/>
        <v>#=B92</v>
      </c>
      <c r="CQ109" s="1" t="str">
        <f t="shared" si="9"/>
        <v/>
      </c>
      <c r="CR109" s="1" t="str">
        <f t="shared" si="9"/>
        <v/>
      </c>
      <c r="CS109" s="1" t="str">
        <f t="shared" si="9"/>
        <v/>
      </c>
      <c r="CT109" s="1" t="str">
        <f t="shared" si="9"/>
        <v/>
      </c>
      <c r="CU109" s="1" t="str">
        <f t="shared" si="9"/>
        <v/>
      </c>
      <c r="CV109" s="1" t="str">
        <f t="shared" si="9"/>
        <v/>
      </c>
      <c r="CW109" s="1" t="str">
        <f t="shared" si="8"/>
        <v/>
      </c>
      <c r="CX109" s="1" t="str">
        <f t="shared" si="8"/>
        <v/>
      </c>
      <c r="CY109" s="1" t="str">
        <f t="shared" si="8"/>
        <v/>
      </c>
      <c r="CZ109" s="1" t="str">
        <f t="shared" si="8"/>
        <v/>
      </c>
    </row>
    <row r="110" spans="1:104">
      <c r="A110" t="s">
        <v>586</v>
      </c>
      <c r="B110" s="59"/>
      <c r="C110" s="60"/>
      <c r="D110" s="62" t="s">
        <v>587</v>
      </c>
      <c r="E110" s="2" t="s">
        <v>140</v>
      </c>
      <c r="G110" s="3">
        <f t="array" ref="G110">SUM(IF(L110:W110&lt;&gt;"",L110:W110*Y110:AJ110,""))*627.509</f>
        <v>0</v>
      </c>
      <c r="H110" s="4">
        <v>-434.73665360125995</v>
      </c>
      <c r="I110" s="5">
        <f t="shared" si="6"/>
        <v>434.73665360125995</v>
      </c>
      <c r="J110" s="48">
        <f t="shared" si="7"/>
        <v>434.73665360125995</v>
      </c>
      <c r="L110" s="1">
        <f>B133</f>
        <v>0</v>
      </c>
      <c r="M110" s="1">
        <f>B90</f>
        <v>0</v>
      </c>
      <c r="N110" s="1">
        <f>B124</f>
        <v>0</v>
      </c>
      <c r="O110" s="1">
        <f>B115</f>
        <v>0</v>
      </c>
      <c r="P110" s="1">
        <f>B48</f>
        <v>0</v>
      </c>
      <c r="Q110" s="1" t="s">
        <v>370</v>
      </c>
      <c r="R110" s="1" t="s">
        <v>370</v>
      </c>
      <c r="S110" s="1" t="s">
        <v>370</v>
      </c>
      <c r="T110" s="1" t="s">
        <v>370</v>
      </c>
      <c r="U110" s="1" t="s">
        <v>370</v>
      </c>
      <c r="V110" s="1" t="s">
        <v>370</v>
      </c>
      <c r="W110" s="1" t="s">
        <v>370</v>
      </c>
      <c r="Y110" s="1">
        <v>1</v>
      </c>
      <c r="Z110" s="1">
        <v>-1</v>
      </c>
      <c r="AA110" s="1">
        <v>-1</v>
      </c>
      <c r="AB110" s="1">
        <v>-1</v>
      </c>
      <c r="AC110" s="1">
        <v>-1</v>
      </c>
      <c r="BZ110" s="67">
        <v>93</v>
      </c>
      <c r="CA110" s="3">
        <v>50</v>
      </c>
      <c r="CB110" s="3">
        <v>92</v>
      </c>
      <c r="CC110" s="3"/>
      <c r="CD110" s="3"/>
      <c r="CE110" s="3"/>
      <c r="CF110" s="3"/>
      <c r="CG110" s="3"/>
      <c r="CH110" s="3"/>
      <c r="CI110" s="3"/>
      <c r="CJ110" s="3"/>
      <c r="CK110" s="3"/>
      <c r="CL110" s="68"/>
      <c r="CN110" s="1" t="str">
        <f t="shared" si="10"/>
        <v>#=B93</v>
      </c>
      <c r="CO110" s="1" t="str">
        <f t="shared" si="10"/>
        <v>#=B50</v>
      </c>
      <c r="CP110" s="1" t="str">
        <f t="shared" si="10"/>
        <v>#=B92</v>
      </c>
      <c r="CQ110" s="1" t="str">
        <f t="shared" si="9"/>
        <v/>
      </c>
      <c r="CR110" s="1" t="str">
        <f t="shared" si="9"/>
        <v/>
      </c>
      <c r="CS110" s="1" t="str">
        <f t="shared" si="9"/>
        <v/>
      </c>
      <c r="CT110" s="1" t="str">
        <f t="shared" si="9"/>
        <v/>
      </c>
      <c r="CU110" s="1" t="str">
        <f t="shared" si="9"/>
        <v/>
      </c>
      <c r="CV110" s="1" t="str">
        <f t="shared" si="9"/>
        <v/>
      </c>
      <c r="CW110" s="1" t="str">
        <f t="shared" si="8"/>
        <v/>
      </c>
      <c r="CX110" s="1" t="str">
        <f t="shared" si="8"/>
        <v/>
      </c>
      <c r="CY110" s="1" t="str">
        <f t="shared" si="8"/>
        <v/>
      </c>
      <c r="CZ110" s="1" t="str">
        <f t="shared" si="8"/>
        <v/>
      </c>
    </row>
    <row r="111" spans="1:104">
      <c r="A111" t="s">
        <v>589</v>
      </c>
      <c r="B111" s="59"/>
      <c r="C111" s="60"/>
      <c r="D111" s="62" t="s">
        <v>590</v>
      </c>
      <c r="E111" s="2" t="s">
        <v>141</v>
      </c>
      <c r="G111" s="3">
        <f t="array" ref="G111">SUM(IF(L111:W111&lt;&gt;"",L111:W111*Y111:AJ111,""))*627.509</f>
        <v>0</v>
      </c>
      <c r="H111" s="4">
        <v>-205.8898359467064</v>
      </c>
      <c r="I111" s="5">
        <f t="shared" si="6"/>
        <v>205.8898359467064</v>
      </c>
      <c r="J111" s="48">
        <f t="shared" si="7"/>
        <v>205.8898359467064</v>
      </c>
      <c r="L111" s="1">
        <f>B134</f>
        <v>0</v>
      </c>
      <c r="M111" s="1">
        <f>B48</f>
        <v>0</v>
      </c>
      <c r="N111" s="1">
        <f>B115</f>
        <v>0</v>
      </c>
      <c r="O111" s="1">
        <f>B124</f>
        <v>0</v>
      </c>
      <c r="P111" s="1" t="s">
        <v>370</v>
      </c>
      <c r="Q111" s="1" t="s">
        <v>370</v>
      </c>
      <c r="R111" s="1" t="s">
        <v>370</v>
      </c>
      <c r="S111" s="1" t="s">
        <v>370</v>
      </c>
      <c r="T111" s="1" t="s">
        <v>370</v>
      </c>
      <c r="U111" s="1" t="s">
        <v>370</v>
      </c>
      <c r="V111" s="1" t="s">
        <v>370</v>
      </c>
      <c r="W111" s="1" t="s">
        <v>370</v>
      </c>
      <c r="Y111" s="1">
        <v>1</v>
      </c>
      <c r="Z111" s="1">
        <v>-1</v>
      </c>
      <c r="AA111" s="1">
        <v>-1</v>
      </c>
      <c r="AB111" s="1">
        <v>-1</v>
      </c>
      <c r="BZ111" s="67">
        <v>139</v>
      </c>
      <c r="CA111" s="3">
        <v>128</v>
      </c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68"/>
      <c r="CN111" s="1" t="str">
        <f t="shared" si="10"/>
        <v>#=B139</v>
      </c>
      <c r="CO111" s="1" t="str">
        <f t="shared" si="10"/>
        <v>#=B128</v>
      </c>
      <c r="CP111" s="1" t="str">
        <f t="shared" si="10"/>
        <v/>
      </c>
      <c r="CQ111" s="1" t="str">
        <f t="shared" si="9"/>
        <v/>
      </c>
      <c r="CR111" s="1" t="str">
        <f t="shared" si="9"/>
        <v/>
      </c>
      <c r="CS111" s="1" t="str">
        <f t="shared" si="9"/>
        <v/>
      </c>
      <c r="CT111" s="1" t="str">
        <f t="shared" si="9"/>
        <v/>
      </c>
      <c r="CU111" s="1" t="str">
        <f t="shared" si="9"/>
        <v/>
      </c>
      <c r="CV111" s="1" t="str">
        <f t="shared" si="9"/>
        <v/>
      </c>
      <c r="CW111" s="1" t="str">
        <f t="shared" si="8"/>
        <v/>
      </c>
      <c r="CX111" s="1" t="str">
        <f t="shared" si="8"/>
        <v/>
      </c>
      <c r="CY111" s="1" t="str">
        <f t="shared" si="8"/>
        <v/>
      </c>
      <c r="CZ111" s="1" t="str">
        <f t="shared" si="8"/>
        <v/>
      </c>
    </row>
    <row r="112" spans="1:104">
      <c r="A112" t="s">
        <v>592</v>
      </c>
      <c r="B112" s="59"/>
      <c r="C112" s="60"/>
      <c r="D112" s="62" t="s">
        <v>593</v>
      </c>
      <c r="E112" s="2" t="s">
        <v>142</v>
      </c>
      <c r="G112" s="3">
        <f t="array" ref="G112">SUM(IF(L112:W112&lt;&gt;"",L112:W112*Y112:AJ112,""))*627.509</f>
        <v>0</v>
      </c>
      <c r="H112" s="4">
        <v>6.300000224773</v>
      </c>
      <c r="I112" s="5">
        <f t="shared" si="6"/>
        <v>-6.300000224773</v>
      </c>
      <c r="J112" s="48">
        <f t="shared" si="7"/>
        <v>6.300000224773</v>
      </c>
      <c r="L112" s="1">
        <f>B247</f>
        <v>0</v>
      </c>
      <c r="M112" s="1">
        <f>B242</f>
        <v>0</v>
      </c>
      <c r="N112" s="1">
        <f>B248</f>
        <v>0</v>
      </c>
      <c r="O112" s="1" t="s">
        <v>370</v>
      </c>
      <c r="P112" s="1" t="s">
        <v>370</v>
      </c>
      <c r="Q112" s="1" t="s">
        <v>370</v>
      </c>
      <c r="R112" s="1" t="s">
        <v>370</v>
      </c>
      <c r="S112" s="1" t="s">
        <v>370</v>
      </c>
      <c r="T112" s="1" t="s">
        <v>370</v>
      </c>
      <c r="U112" s="1" t="s">
        <v>370</v>
      </c>
      <c r="V112" s="1" t="s">
        <v>370</v>
      </c>
      <c r="W112" s="1" t="s">
        <v>370</v>
      </c>
      <c r="Y112" s="1">
        <v>-1</v>
      </c>
      <c r="Z112" s="1">
        <v>-1</v>
      </c>
      <c r="AA112" s="1">
        <v>1</v>
      </c>
      <c r="BZ112" s="67">
        <v>34</v>
      </c>
      <c r="CA112" s="3">
        <v>68</v>
      </c>
      <c r="CB112" s="3">
        <v>41</v>
      </c>
      <c r="CC112" s="3"/>
      <c r="CD112" s="3"/>
      <c r="CE112" s="3"/>
      <c r="CF112" s="3"/>
      <c r="CG112" s="3"/>
      <c r="CH112" s="3"/>
      <c r="CI112" s="3"/>
      <c r="CJ112" s="3"/>
      <c r="CK112" s="3"/>
      <c r="CL112" s="68"/>
      <c r="CN112" s="1" t="str">
        <f t="shared" si="10"/>
        <v>#=B34</v>
      </c>
      <c r="CO112" s="1" t="str">
        <f t="shared" si="10"/>
        <v>#=B68</v>
      </c>
      <c r="CP112" s="1" t="str">
        <f t="shared" si="10"/>
        <v>#=B41</v>
      </c>
      <c r="CQ112" s="1" t="str">
        <f t="shared" si="9"/>
        <v/>
      </c>
      <c r="CR112" s="1" t="str">
        <f t="shared" si="9"/>
        <v/>
      </c>
      <c r="CS112" s="1" t="str">
        <f t="shared" si="9"/>
        <v/>
      </c>
      <c r="CT112" s="1" t="str">
        <f t="shared" si="9"/>
        <v/>
      </c>
      <c r="CU112" s="1" t="str">
        <f t="shared" si="9"/>
        <v/>
      </c>
      <c r="CV112" s="1" t="str">
        <f t="shared" si="9"/>
        <v/>
      </c>
      <c r="CW112" s="1" t="str">
        <f t="shared" si="8"/>
        <v/>
      </c>
      <c r="CX112" s="1" t="str">
        <f t="shared" si="8"/>
        <v/>
      </c>
      <c r="CY112" s="1" t="str">
        <f t="shared" si="8"/>
        <v/>
      </c>
      <c r="CZ112" s="1" t="str">
        <f t="shared" si="8"/>
        <v/>
      </c>
    </row>
    <row r="113" spans="1:104">
      <c r="A113" t="s">
        <v>596</v>
      </c>
      <c r="B113" s="59"/>
      <c r="C113" s="60"/>
      <c r="D113" s="62" t="s">
        <v>597</v>
      </c>
      <c r="E113" s="2" t="s">
        <v>143</v>
      </c>
      <c r="G113" s="3">
        <f t="array" ref="G113">SUM(IF(L113:W113&lt;&gt;"",L113:W113*Y113:AJ113,""))*627.509</f>
        <v>0</v>
      </c>
      <c r="H113" s="4">
        <v>3.4999998459809998</v>
      </c>
      <c r="I113" s="5">
        <f t="shared" si="6"/>
        <v>-3.4999998459809998</v>
      </c>
      <c r="J113" s="48">
        <f t="shared" si="7"/>
        <v>3.4999998459809998</v>
      </c>
      <c r="L113" s="1">
        <f>B247</f>
        <v>0</v>
      </c>
      <c r="M113" s="1">
        <f>B241</f>
        <v>0</v>
      </c>
      <c r="N113" s="1">
        <f>B249</f>
        <v>0</v>
      </c>
      <c r="O113" s="1" t="s">
        <v>370</v>
      </c>
      <c r="P113" s="1" t="s">
        <v>370</v>
      </c>
      <c r="Q113" s="1" t="s">
        <v>370</v>
      </c>
      <c r="R113" s="1" t="s">
        <v>370</v>
      </c>
      <c r="S113" s="1" t="s">
        <v>370</v>
      </c>
      <c r="T113" s="1" t="s">
        <v>370</v>
      </c>
      <c r="U113" s="1" t="s">
        <v>370</v>
      </c>
      <c r="V113" s="1" t="s">
        <v>370</v>
      </c>
      <c r="W113" s="1" t="s">
        <v>370</v>
      </c>
      <c r="Y113" s="1">
        <v>-1</v>
      </c>
      <c r="Z113" s="1">
        <v>-1</v>
      </c>
      <c r="AA113" s="1">
        <v>1</v>
      </c>
      <c r="BZ113" s="67">
        <v>193</v>
      </c>
      <c r="CA113" s="3">
        <v>198</v>
      </c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68"/>
      <c r="CN113" s="1" t="str">
        <f t="shared" si="10"/>
        <v>#=B193</v>
      </c>
      <c r="CO113" s="1" t="str">
        <f t="shared" si="10"/>
        <v>#=B198</v>
      </c>
      <c r="CP113" s="1" t="str">
        <f t="shared" si="10"/>
        <v/>
      </c>
      <c r="CQ113" s="1" t="str">
        <f t="shared" si="9"/>
        <v/>
      </c>
      <c r="CR113" s="1" t="str">
        <f t="shared" si="9"/>
        <v/>
      </c>
      <c r="CS113" s="1" t="str">
        <f t="shared" si="9"/>
        <v/>
      </c>
      <c r="CT113" s="1" t="str">
        <f t="shared" si="9"/>
        <v/>
      </c>
      <c r="CU113" s="1" t="str">
        <f t="shared" si="9"/>
        <v/>
      </c>
      <c r="CV113" s="1" t="str">
        <f t="shared" si="9"/>
        <v/>
      </c>
      <c r="CW113" s="1" t="str">
        <f t="shared" si="8"/>
        <v/>
      </c>
      <c r="CX113" s="1" t="str">
        <f t="shared" si="8"/>
        <v/>
      </c>
      <c r="CY113" s="1" t="str">
        <f t="shared" si="8"/>
        <v/>
      </c>
      <c r="CZ113" s="1" t="str">
        <f t="shared" si="8"/>
        <v/>
      </c>
    </row>
    <row r="114" spans="1:104">
      <c r="A114" t="s">
        <v>600</v>
      </c>
      <c r="B114" s="59"/>
      <c r="C114" s="60"/>
      <c r="D114" s="62" t="s">
        <v>601</v>
      </c>
      <c r="E114" s="2" t="s">
        <v>144</v>
      </c>
      <c r="G114" s="3">
        <f t="array" ref="G114">SUM(IF(L114:W114&lt;&gt;"",L114:W114*Y114:AJ114,""))*627.509</f>
        <v>0</v>
      </c>
      <c r="H114" s="4">
        <v>14.399999975902002</v>
      </c>
      <c r="I114" s="5">
        <f t="shared" si="6"/>
        <v>-14.399999975902002</v>
      </c>
      <c r="J114" s="48">
        <f t="shared" si="7"/>
        <v>14.399999975902002</v>
      </c>
      <c r="L114" s="1">
        <f>B124</f>
        <v>0</v>
      </c>
      <c r="M114" s="1">
        <f>B242</f>
        <v>0</v>
      </c>
      <c r="N114" s="1">
        <f>B250</f>
        <v>0</v>
      </c>
      <c r="O114" s="1" t="s">
        <v>370</v>
      </c>
      <c r="P114" s="1" t="s">
        <v>370</v>
      </c>
      <c r="Q114" s="1" t="s">
        <v>370</v>
      </c>
      <c r="R114" s="1" t="s">
        <v>370</v>
      </c>
      <c r="S114" s="1" t="s">
        <v>370</v>
      </c>
      <c r="T114" s="1" t="s">
        <v>370</v>
      </c>
      <c r="U114" s="1" t="s">
        <v>370</v>
      </c>
      <c r="V114" s="1" t="s">
        <v>370</v>
      </c>
      <c r="W114" s="1" t="s">
        <v>370</v>
      </c>
      <c r="Y114" s="1">
        <v>-1</v>
      </c>
      <c r="Z114" s="1">
        <v>-1</v>
      </c>
      <c r="AA114" s="1">
        <v>1</v>
      </c>
      <c r="BZ114" s="67">
        <v>92</v>
      </c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68"/>
      <c r="CN114" s="1" t="str">
        <f t="shared" si="10"/>
        <v>#=B92</v>
      </c>
      <c r="CO114" s="1" t="str">
        <f t="shared" si="10"/>
        <v/>
      </c>
      <c r="CP114" s="1" t="str">
        <f t="shared" si="10"/>
        <v/>
      </c>
      <c r="CQ114" s="1" t="str">
        <f t="shared" si="9"/>
        <v/>
      </c>
      <c r="CR114" s="1" t="str">
        <f t="shared" si="9"/>
        <v/>
      </c>
      <c r="CS114" s="1" t="str">
        <f t="shared" si="9"/>
        <v/>
      </c>
      <c r="CT114" s="1" t="str">
        <f t="shared" si="9"/>
        <v/>
      </c>
      <c r="CU114" s="1" t="str">
        <f t="shared" si="9"/>
        <v/>
      </c>
      <c r="CV114" s="1" t="str">
        <f t="shared" si="9"/>
        <v/>
      </c>
      <c r="CW114" s="1" t="str">
        <f t="shared" si="8"/>
        <v/>
      </c>
      <c r="CX114" s="1" t="str">
        <f t="shared" si="8"/>
        <v/>
      </c>
      <c r="CY114" s="1" t="str">
        <f t="shared" si="8"/>
        <v/>
      </c>
      <c r="CZ114" s="1" t="str">
        <f t="shared" si="8"/>
        <v/>
      </c>
    </row>
    <row r="115" spans="1:104" ht="17" thickBot="1">
      <c r="A115" t="s">
        <v>322</v>
      </c>
      <c r="B115" s="59"/>
      <c r="C115" s="60"/>
      <c r="D115" s="69" t="s">
        <v>603</v>
      </c>
      <c r="E115" s="2" t="s">
        <v>145</v>
      </c>
      <c r="G115" s="3">
        <f t="array" ref="G115">SUM(IF(L115:W115&lt;&gt;"",L115:W115*Y115:AJ115,""))*627.509</f>
        <v>0</v>
      </c>
      <c r="H115" s="4">
        <v>35.900000105514998</v>
      </c>
      <c r="I115" s="5">
        <f t="shared" si="6"/>
        <v>-35.900000105514998</v>
      </c>
      <c r="J115" s="48">
        <f t="shared" si="7"/>
        <v>35.900000105514998</v>
      </c>
      <c r="L115" s="1">
        <f>B350</f>
        <v>0</v>
      </c>
      <c r="M115" s="1">
        <f>B351</f>
        <v>0</v>
      </c>
      <c r="N115" s="1">
        <f>B352</f>
        <v>0</v>
      </c>
      <c r="O115" s="1" t="s">
        <v>370</v>
      </c>
      <c r="P115" s="1" t="s">
        <v>370</v>
      </c>
      <c r="Q115" s="1" t="s">
        <v>370</v>
      </c>
      <c r="R115" s="1" t="s">
        <v>370</v>
      </c>
      <c r="S115" s="1" t="s">
        <v>370</v>
      </c>
      <c r="T115" s="1" t="s">
        <v>370</v>
      </c>
      <c r="U115" s="1" t="s">
        <v>370</v>
      </c>
      <c r="V115" s="1" t="s">
        <v>370</v>
      </c>
      <c r="W115" s="1" t="s">
        <v>370</v>
      </c>
      <c r="Y115" s="1">
        <v>1</v>
      </c>
      <c r="Z115" s="1">
        <v>1</v>
      </c>
      <c r="AA115" s="1">
        <v>-1</v>
      </c>
      <c r="BZ115" s="67">
        <v>231</v>
      </c>
      <c r="CA115" s="3">
        <v>146</v>
      </c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68"/>
      <c r="CN115" s="1" t="str">
        <f t="shared" si="10"/>
        <v>#=B231</v>
      </c>
      <c r="CO115" s="1" t="str">
        <f t="shared" si="10"/>
        <v>#=B146</v>
      </c>
      <c r="CP115" s="1" t="str">
        <f t="shared" si="10"/>
        <v/>
      </c>
      <c r="CQ115" s="1" t="str">
        <f t="shared" si="9"/>
        <v/>
      </c>
      <c r="CR115" s="1" t="str">
        <f t="shared" si="9"/>
        <v/>
      </c>
      <c r="CS115" s="1" t="str">
        <f t="shared" si="9"/>
        <v/>
      </c>
      <c r="CT115" s="1" t="str">
        <f t="shared" si="9"/>
        <v/>
      </c>
      <c r="CU115" s="1" t="str">
        <f t="shared" si="9"/>
        <v/>
      </c>
      <c r="CV115" s="1" t="str">
        <f t="shared" si="9"/>
        <v/>
      </c>
      <c r="CW115" s="1" t="str">
        <f t="shared" si="8"/>
        <v/>
      </c>
      <c r="CX115" s="1" t="str">
        <f t="shared" si="8"/>
        <v/>
      </c>
      <c r="CY115" s="1" t="str">
        <f t="shared" si="8"/>
        <v/>
      </c>
      <c r="CZ115" s="1" t="str">
        <f t="shared" si="8"/>
        <v/>
      </c>
    </row>
    <row r="116" spans="1:104">
      <c r="A116" t="s">
        <v>607</v>
      </c>
      <c r="B116" s="59"/>
      <c r="C116" s="60"/>
      <c r="D116" s="62" t="s">
        <v>608</v>
      </c>
      <c r="E116" s="2" t="s">
        <v>146</v>
      </c>
      <c r="G116" s="3">
        <f t="array" ref="G116">SUM(IF(L116:W116&lt;&gt;"",L116:W116*Y116:AJ116,""))*627.509</f>
        <v>0</v>
      </c>
      <c r="H116" s="4">
        <v>181.36999303530001</v>
      </c>
      <c r="I116" s="5">
        <f t="shared" si="6"/>
        <v>-181.36999303530001</v>
      </c>
      <c r="J116" s="48">
        <f t="shared" si="7"/>
        <v>181.36999303530001</v>
      </c>
      <c r="L116" s="1">
        <f>B23</f>
        <v>0</v>
      </c>
      <c r="M116" s="1">
        <f>B90</f>
        <v>0</v>
      </c>
      <c r="N116" s="1">
        <f>B48</f>
        <v>0</v>
      </c>
      <c r="O116" s="1" t="s">
        <v>370</v>
      </c>
      <c r="P116" s="1" t="s">
        <v>370</v>
      </c>
      <c r="Q116" s="1" t="s">
        <v>370</v>
      </c>
      <c r="R116" s="1" t="s">
        <v>370</v>
      </c>
      <c r="S116" s="1" t="s">
        <v>370</v>
      </c>
      <c r="T116" s="1" t="s">
        <v>370</v>
      </c>
      <c r="U116" s="1" t="s">
        <v>370</v>
      </c>
      <c r="V116" s="1" t="s">
        <v>370</v>
      </c>
      <c r="W116" s="1" t="s">
        <v>370</v>
      </c>
      <c r="Y116" s="1">
        <v>-1</v>
      </c>
      <c r="Z116" s="1">
        <v>1</v>
      </c>
      <c r="AA116" s="1">
        <v>2</v>
      </c>
      <c r="BZ116" s="67">
        <v>91</v>
      </c>
      <c r="CA116" s="3">
        <v>90</v>
      </c>
      <c r="CB116" s="3">
        <v>126</v>
      </c>
      <c r="CC116" s="3"/>
      <c r="CD116" s="3"/>
      <c r="CE116" s="3"/>
      <c r="CF116" s="3"/>
      <c r="CG116" s="3"/>
      <c r="CH116" s="3"/>
      <c r="CI116" s="3"/>
      <c r="CJ116" s="3"/>
      <c r="CK116" s="3"/>
      <c r="CL116" s="68"/>
      <c r="CN116" s="1" t="str">
        <f t="shared" si="10"/>
        <v>#=B91</v>
      </c>
      <c r="CO116" s="1" t="str">
        <f t="shared" si="10"/>
        <v>#=B90</v>
      </c>
      <c r="CP116" s="1" t="str">
        <f t="shared" si="10"/>
        <v>#=B126</v>
      </c>
      <c r="CQ116" s="1" t="str">
        <f t="shared" si="9"/>
        <v/>
      </c>
      <c r="CR116" s="1" t="str">
        <f t="shared" si="9"/>
        <v/>
      </c>
      <c r="CS116" s="1" t="str">
        <f t="shared" si="9"/>
        <v/>
      </c>
      <c r="CT116" s="1" t="str">
        <f t="shared" si="9"/>
        <v/>
      </c>
      <c r="CU116" s="1" t="str">
        <f t="shared" si="9"/>
        <v/>
      </c>
      <c r="CV116" s="1" t="str">
        <f t="shared" si="9"/>
        <v/>
      </c>
      <c r="CW116" s="1" t="str">
        <f t="shared" si="8"/>
        <v/>
      </c>
      <c r="CX116" s="1" t="str">
        <f t="shared" si="8"/>
        <v/>
      </c>
      <c r="CY116" s="1" t="str">
        <f t="shared" si="8"/>
        <v/>
      </c>
      <c r="CZ116" s="1" t="str">
        <f t="shared" si="8"/>
        <v/>
      </c>
    </row>
    <row r="117" spans="1:104">
      <c r="A117" t="s">
        <v>609</v>
      </c>
      <c r="B117" s="59"/>
      <c r="C117" s="60"/>
      <c r="D117" s="62" t="s">
        <v>610</v>
      </c>
      <c r="E117" s="2" t="s">
        <v>147</v>
      </c>
      <c r="G117" s="3">
        <f t="array" ref="G117">SUM(IF(L117:W117&lt;&gt;"",L117:W117*Y117:AJ117,""))*627.509</f>
        <v>0</v>
      </c>
      <c r="H117" s="4">
        <v>96.1499410232</v>
      </c>
      <c r="I117" s="5">
        <f t="shared" si="6"/>
        <v>-96.1499410232</v>
      </c>
      <c r="J117" s="48">
        <f t="shared" si="7"/>
        <v>96.1499410232</v>
      </c>
      <c r="L117" s="1">
        <f>B19</f>
        <v>0</v>
      </c>
      <c r="M117" s="1">
        <f>B18</f>
        <v>0</v>
      </c>
      <c r="N117" s="1">
        <f>B124</f>
        <v>0</v>
      </c>
      <c r="O117" s="1" t="s">
        <v>370</v>
      </c>
      <c r="P117" s="1" t="s">
        <v>370</v>
      </c>
      <c r="Q117" s="1" t="s">
        <v>370</v>
      </c>
      <c r="R117" s="1" t="s">
        <v>370</v>
      </c>
      <c r="S117" s="1" t="s">
        <v>370</v>
      </c>
      <c r="T117" s="1" t="s">
        <v>370</v>
      </c>
      <c r="U117" s="1" t="s">
        <v>370</v>
      </c>
      <c r="V117" s="1" t="s">
        <v>370</v>
      </c>
      <c r="W117" s="1" t="s">
        <v>370</v>
      </c>
      <c r="Y117" s="1">
        <v>-1</v>
      </c>
      <c r="Z117" s="1">
        <v>1</v>
      </c>
      <c r="AA117" s="1">
        <v>1</v>
      </c>
      <c r="BZ117" s="67">
        <v>121</v>
      </c>
      <c r="CA117" s="3">
        <v>162</v>
      </c>
      <c r="CB117" s="3">
        <v>126</v>
      </c>
      <c r="CC117" s="3"/>
      <c r="CD117" s="3"/>
      <c r="CE117" s="3"/>
      <c r="CF117" s="3"/>
      <c r="CG117" s="3"/>
      <c r="CH117" s="3"/>
      <c r="CI117" s="3"/>
      <c r="CJ117" s="3"/>
      <c r="CK117" s="3"/>
      <c r="CL117" s="68"/>
      <c r="CN117" s="1" t="str">
        <f t="shared" si="10"/>
        <v>#=B121</v>
      </c>
      <c r="CO117" s="1" t="str">
        <f t="shared" si="10"/>
        <v>#=B162</v>
      </c>
      <c r="CP117" s="1" t="str">
        <f t="shared" si="10"/>
        <v>#=B126</v>
      </c>
      <c r="CQ117" s="1" t="str">
        <f t="shared" si="9"/>
        <v/>
      </c>
      <c r="CR117" s="1" t="str">
        <f t="shared" si="9"/>
        <v/>
      </c>
      <c r="CS117" s="1" t="str">
        <f t="shared" si="9"/>
        <v/>
      </c>
      <c r="CT117" s="1" t="str">
        <f t="shared" si="9"/>
        <v/>
      </c>
      <c r="CU117" s="1" t="str">
        <f t="shared" si="9"/>
        <v/>
      </c>
      <c r="CV117" s="1" t="str">
        <f t="shared" si="9"/>
        <v/>
      </c>
      <c r="CW117" s="1" t="str">
        <f t="shared" si="8"/>
        <v/>
      </c>
      <c r="CX117" s="1" t="str">
        <f t="shared" si="8"/>
        <v/>
      </c>
      <c r="CY117" s="1" t="str">
        <f t="shared" si="8"/>
        <v/>
      </c>
      <c r="CZ117" s="1" t="str">
        <f t="shared" si="8"/>
        <v/>
      </c>
    </row>
    <row r="118" spans="1:104">
      <c r="A118" t="s">
        <v>343</v>
      </c>
      <c r="B118" s="59"/>
      <c r="C118" s="60"/>
      <c r="D118" s="62" t="s">
        <v>611</v>
      </c>
      <c r="E118" s="2" t="s">
        <v>148</v>
      </c>
      <c r="G118" s="3">
        <f t="array" ref="G118">SUM(IF(L118:W118&lt;&gt;"",L118:W118*Y118:AJ118,""))*627.509</f>
        <v>0</v>
      </c>
      <c r="H118" s="4">
        <v>105.79999970093101</v>
      </c>
      <c r="I118" s="5">
        <f t="shared" si="6"/>
        <v>-105.79999970093101</v>
      </c>
      <c r="J118" s="48">
        <f t="shared" si="7"/>
        <v>105.79999970093101</v>
      </c>
      <c r="L118" s="1">
        <f>B333</f>
        <v>0</v>
      </c>
      <c r="M118" s="1">
        <f>B130</f>
        <v>0</v>
      </c>
      <c r="N118" s="1">
        <f>B332</f>
        <v>0</v>
      </c>
      <c r="O118" s="1" t="s">
        <v>370</v>
      </c>
      <c r="P118" s="1" t="s">
        <v>370</v>
      </c>
      <c r="Q118" s="1" t="s">
        <v>370</v>
      </c>
      <c r="R118" s="1" t="s">
        <v>370</v>
      </c>
      <c r="S118" s="1" t="s">
        <v>370</v>
      </c>
      <c r="T118" s="1" t="s">
        <v>370</v>
      </c>
      <c r="U118" s="1" t="s">
        <v>370</v>
      </c>
      <c r="V118" s="1" t="s">
        <v>370</v>
      </c>
      <c r="W118" s="1" t="s">
        <v>370</v>
      </c>
      <c r="Y118" s="1">
        <v>-1</v>
      </c>
      <c r="Z118" s="1">
        <v>-1</v>
      </c>
      <c r="AA118" s="1">
        <v>1</v>
      </c>
      <c r="BZ118" s="67">
        <v>186</v>
      </c>
      <c r="CA118" s="3">
        <v>50</v>
      </c>
      <c r="CB118" s="3">
        <v>153</v>
      </c>
      <c r="CC118" s="3"/>
      <c r="CD118" s="3"/>
      <c r="CE118" s="3"/>
      <c r="CF118" s="3"/>
      <c r="CG118" s="3"/>
      <c r="CH118" s="3"/>
      <c r="CI118" s="3"/>
      <c r="CJ118" s="3"/>
      <c r="CK118" s="3"/>
      <c r="CL118" s="68"/>
      <c r="CN118" s="1" t="str">
        <f t="shared" si="10"/>
        <v>#=B186</v>
      </c>
      <c r="CO118" s="1" t="str">
        <f t="shared" si="10"/>
        <v>#=B50</v>
      </c>
      <c r="CP118" s="1" t="str">
        <f t="shared" si="10"/>
        <v>#=B153</v>
      </c>
      <c r="CQ118" s="1" t="str">
        <f t="shared" si="9"/>
        <v/>
      </c>
      <c r="CR118" s="1" t="str">
        <f t="shared" si="9"/>
        <v/>
      </c>
      <c r="CS118" s="1" t="str">
        <f t="shared" si="9"/>
        <v/>
      </c>
      <c r="CT118" s="1" t="str">
        <f t="shared" si="9"/>
        <v/>
      </c>
      <c r="CU118" s="1" t="str">
        <f t="shared" si="9"/>
        <v/>
      </c>
      <c r="CV118" s="1" t="str">
        <f t="shared" si="9"/>
        <v/>
      </c>
      <c r="CW118" s="1" t="str">
        <f t="shared" si="8"/>
        <v/>
      </c>
      <c r="CX118" s="1" t="str">
        <f t="shared" si="8"/>
        <v/>
      </c>
      <c r="CY118" s="1" t="str">
        <f t="shared" si="8"/>
        <v/>
      </c>
      <c r="CZ118" s="1" t="str">
        <f t="shared" si="8"/>
        <v/>
      </c>
    </row>
    <row r="119" spans="1:104">
      <c r="A119" t="s">
        <v>614</v>
      </c>
      <c r="B119" s="59"/>
      <c r="C119" s="60"/>
      <c r="D119" s="62" t="s">
        <v>615</v>
      </c>
      <c r="E119" s="2" t="s">
        <v>149</v>
      </c>
      <c r="G119" s="3">
        <f t="array" ref="G119">SUM(IF(L119:W119&lt;&gt;"",L119:W119*Y119:AJ119,""))*627.509</f>
        <v>0</v>
      </c>
      <c r="H119" s="4">
        <v>59.159999827787999</v>
      </c>
      <c r="I119" s="5">
        <f t="shared" si="6"/>
        <v>-59.159999827787999</v>
      </c>
      <c r="J119" s="48">
        <f t="shared" si="7"/>
        <v>59.159999827787999</v>
      </c>
      <c r="L119" s="1">
        <f>B329</f>
        <v>0</v>
      </c>
      <c r="M119" s="1">
        <f>B190</f>
        <v>0</v>
      </c>
      <c r="N119" s="1">
        <f>B330</f>
        <v>0</v>
      </c>
      <c r="O119" s="1" t="s">
        <v>370</v>
      </c>
      <c r="P119" s="1" t="s">
        <v>370</v>
      </c>
      <c r="Q119" s="1" t="s">
        <v>370</v>
      </c>
      <c r="R119" s="1" t="s">
        <v>370</v>
      </c>
      <c r="S119" s="1" t="s">
        <v>370</v>
      </c>
      <c r="T119" s="1" t="s">
        <v>370</v>
      </c>
      <c r="U119" s="1" t="s">
        <v>370</v>
      </c>
      <c r="V119" s="1" t="s">
        <v>370</v>
      </c>
      <c r="W119" s="1" t="s">
        <v>370</v>
      </c>
      <c r="Y119" s="1">
        <v>-1</v>
      </c>
      <c r="Z119" s="1">
        <v>-1</v>
      </c>
      <c r="AA119" s="1">
        <v>1</v>
      </c>
      <c r="BZ119" s="67">
        <v>50</v>
      </c>
      <c r="CA119" s="3">
        <v>170</v>
      </c>
      <c r="CB119" s="3">
        <v>163</v>
      </c>
      <c r="CC119" s="3">
        <v>169</v>
      </c>
      <c r="CD119" s="3"/>
      <c r="CE119" s="3"/>
      <c r="CF119" s="3"/>
      <c r="CG119" s="3"/>
      <c r="CH119" s="3"/>
      <c r="CI119" s="3"/>
      <c r="CJ119" s="3"/>
      <c r="CK119" s="3"/>
      <c r="CL119" s="68"/>
      <c r="CN119" s="1" t="str">
        <f t="shared" si="10"/>
        <v>#=B50</v>
      </c>
      <c r="CO119" s="1" t="str">
        <f t="shared" si="10"/>
        <v>#=B170</v>
      </c>
      <c r="CP119" s="1" t="str">
        <f t="shared" si="10"/>
        <v>#=B163</v>
      </c>
      <c r="CQ119" s="1" t="str">
        <f t="shared" si="9"/>
        <v>#=B169</v>
      </c>
      <c r="CR119" s="1" t="str">
        <f t="shared" si="9"/>
        <v/>
      </c>
      <c r="CS119" s="1" t="str">
        <f t="shared" si="9"/>
        <v/>
      </c>
      <c r="CT119" s="1" t="str">
        <f t="shared" si="9"/>
        <v/>
      </c>
      <c r="CU119" s="1" t="str">
        <f t="shared" si="9"/>
        <v/>
      </c>
      <c r="CV119" s="1" t="str">
        <f t="shared" si="9"/>
        <v/>
      </c>
      <c r="CW119" s="1" t="str">
        <f t="shared" si="8"/>
        <v/>
      </c>
      <c r="CX119" s="1" t="str">
        <f t="shared" si="8"/>
        <v/>
      </c>
      <c r="CY119" s="1" t="str">
        <f t="shared" si="8"/>
        <v/>
      </c>
      <c r="CZ119" s="1" t="str">
        <f t="shared" si="8"/>
        <v/>
      </c>
    </row>
    <row r="120" spans="1:104">
      <c r="A120" t="s">
        <v>618</v>
      </c>
      <c r="B120" s="59"/>
      <c r="C120" s="60"/>
      <c r="D120" s="62" t="s">
        <v>619</v>
      </c>
      <c r="E120" s="2" t="s">
        <v>150</v>
      </c>
      <c r="G120" s="3">
        <f t="array" ref="G120">SUM(IF(L120:W120&lt;&gt;"",L120:W120*Y120:AJ120,""))*627.509</f>
        <v>0</v>
      </c>
      <c r="H120" s="4">
        <v>240.96345600000001</v>
      </c>
      <c r="I120" s="5">
        <f t="shared" si="6"/>
        <v>-240.96345600000001</v>
      </c>
      <c r="J120" s="48">
        <f t="shared" si="7"/>
        <v>240.96345600000001</v>
      </c>
      <c r="L120" s="1">
        <f>B59</f>
        <v>0</v>
      </c>
      <c r="M120" s="1">
        <f>B52</f>
        <v>0</v>
      </c>
      <c r="N120" s="1" t="s">
        <v>370</v>
      </c>
      <c r="O120" s="1" t="s">
        <v>370</v>
      </c>
      <c r="P120" s="1" t="s">
        <v>370</v>
      </c>
      <c r="Q120" s="1" t="s">
        <v>370</v>
      </c>
      <c r="R120" s="1" t="s">
        <v>370</v>
      </c>
      <c r="S120" s="1" t="s">
        <v>370</v>
      </c>
      <c r="T120" s="1" t="s">
        <v>370</v>
      </c>
      <c r="U120" s="1" t="s">
        <v>370</v>
      </c>
      <c r="V120" s="1" t="s">
        <v>370</v>
      </c>
      <c r="W120" s="1" t="s">
        <v>370</v>
      </c>
      <c r="Y120" s="1">
        <v>-1</v>
      </c>
      <c r="Z120" s="1">
        <v>1</v>
      </c>
      <c r="BZ120" s="67">
        <v>126</v>
      </c>
      <c r="CA120" s="3">
        <v>171</v>
      </c>
      <c r="CB120" s="3">
        <v>183</v>
      </c>
      <c r="CC120" s="3">
        <v>169</v>
      </c>
      <c r="CD120" s="3"/>
      <c r="CE120" s="3"/>
      <c r="CF120" s="3"/>
      <c r="CG120" s="3"/>
      <c r="CH120" s="3"/>
      <c r="CI120" s="3"/>
      <c r="CJ120" s="3"/>
      <c r="CK120" s="3"/>
      <c r="CL120" s="68"/>
      <c r="CN120" s="1" t="str">
        <f t="shared" si="10"/>
        <v>#=B126</v>
      </c>
      <c r="CO120" s="1" t="str">
        <f t="shared" si="10"/>
        <v>#=B171</v>
      </c>
      <c r="CP120" s="1" t="str">
        <f t="shared" si="10"/>
        <v>#=B183</v>
      </c>
      <c r="CQ120" s="1" t="str">
        <f t="shared" si="9"/>
        <v>#=B169</v>
      </c>
      <c r="CR120" s="1" t="str">
        <f t="shared" si="9"/>
        <v/>
      </c>
      <c r="CS120" s="1" t="str">
        <f t="shared" si="9"/>
        <v/>
      </c>
      <c r="CT120" s="1" t="str">
        <f t="shared" si="9"/>
        <v/>
      </c>
      <c r="CU120" s="1" t="str">
        <f t="shared" si="9"/>
        <v/>
      </c>
      <c r="CV120" s="1" t="str">
        <f t="shared" si="9"/>
        <v/>
      </c>
      <c r="CW120" s="1" t="str">
        <f t="shared" si="8"/>
        <v/>
      </c>
      <c r="CX120" s="1" t="str">
        <f t="shared" si="8"/>
        <v/>
      </c>
      <c r="CY120" s="1" t="str">
        <f t="shared" si="8"/>
        <v/>
      </c>
      <c r="CZ120" s="1" t="str">
        <f t="shared" si="8"/>
        <v/>
      </c>
    </row>
    <row r="121" spans="1:104">
      <c r="A121" t="s">
        <v>342</v>
      </c>
      <c r="B121" s="59"/>
      <c r="C121" s="60"/>
      <c r="D121" s="62" t="s">
        <v>620</v>
      </c>
      <c r="E121" s="2" t="s">
        <v>151</v>
      </c>
      <c r="G121" s="3">
        <f t="array" ref="G121">SUM(IF(L121:W121&lt;&gt;"",L121:W121*Y121:AJ121,""))*627.509</f>
        <v>0</v>
      </c>
      <c r="H121" s="4">
        <v>193.98982653429999</v>
      </c>
      <c r="I121" s="5">
        <f t="shared" si="6"/>
        <v>-193.98982653429999</v>
      </c>
      <c r="J121" s="48">
        <f t="shared" si="7"/>
        <v>193.98982653429999</v>
      </c>
      <c r="L121" s="1">
        <f>B21</f>
        <v>0</v>
      </c>
      <c r="M121" s="1">
        <f>B31</f>
        <v>0</v>
      </c>
      <c r="N121" s="1">
        <f>B36</f>
        <v>0</v>
      </c>
      <c r="O121" s="1" t="s">
        <v>370</v>
      </c>
      <c r="P121" s="1" t="s">
        <v>370</v>
      </c>
      <c r="Q121" s="1" t="s">
        <v>370</v>
      </c>
      <c r="R121" s="1" t="s">
        <v>370</v>
      </c>
      <c r="S121" s="1" t="s">
        <v>370</v>
      </c>
      <c r="T121" s="1" t="s">
        <v>370</v>
      </c>
      <c r="U121" s="1" t="s">
        <v>370</v>
      </c>
      <c r="V121" s="1" t="s">
        <v>370</v>
      </c>
      <c r="W121" s="1" t="s">
        <v>370</v>
      </c>
      <c r="Y121" s="1">
        <v>-1</v>
      </c>
      <c r="Z121" s="1">
        <v>3</v>
      </c>
      <c r="AA121" s="1">
        <v>2</v>
      </c>
      <c r="BZ121" s="67">
        <v>163</v>
      </c>
      <c r="CA121" s="3">
        <v>170</v>
      </c>
      <c r="CB121" s="3">
        <v>138</v>
      </c>
      <c r="CC121" s="3">
        <v>169</v>
      </c>
      <c r="CD121" s="3"/>
      <c r="CE121" s="3"/>
      <c r="CF121" s="3"/>
      <c r="CG121" s="3"/>
      <c r="CH121" s="3"/>
      <c r="CI121" s="3"/>
      <c r="CJ121" s="3"/>
      <c r="CK121" s="3"/>
      <c r="CL121" s="68"/>
      <c r="CN121" s="1" t="str">
        <f t="shared" si="10"/>
        <v>#=B163</v>
      </c>
      <c r="CO121" s="1" t="str">
        <f t="shared" si="10"/>
        <v>#=B170</v>
      </c>
      <c r="CP121" s="1" t="str">
        <f t="shared" si="10"/>
        <v>#=B138</v>
      </c>
      <c r="CQ121" s="1" t="str">
        <f t="shared" si="9"/>
        <v>#=B169</v>
      </c>
      <c r="CR121" s="1" t="str">
        <f t="shared" si="9"/>
        <v/>
      </c>
      <c r="CS121" s="1" t="str">
        <f t="shared" si="9"/>
        <v/>
      </c>
      <c r="CT121" s="1" t="str">
        <f t="shared" si="9"/>
        <v/>
      </c>
      <c r="CU121" s="1" t="str">
        <f t="shared" si="9"/>
        <v/>
      </c>
      <c r="CV121" s="1" t="str">
        <f t="shared" si="9"/>
        <v/>
      </c>
      <c r="CW121" s="1" t="str">
        <f t="shared" si="8"/>
        <v/>
      </c>
      <c r="CX121" s="1" t="str">
        <f t="shared" si="8"/>
        <v/>
      </c>
      <c r="CY121" s="1" t="str">
        <f t="shared" si="8"/>
        <v/>
      </c>
      <c r="CZ121" s="1" t="str">
        <f t="shared" si="8"/>
        <v/>
      </c>
    </row>
    <row r="122" spans="1:104">
      <c r="A122" t="s">
        <v>280</v>
      </c>
      <c r="B122" s="59"/>
      <c r="C122" s="60"/>
      <c r="D122" s="62" t="s">
        <v>621</v>
      </c>
      <c r="E122" s="2" t="s">
        <v>152</v>
      </c>
      <c r="G122" s="3">
        <f t="array" ref="G122">SUM(IF(L122:W122&lt;&gt;"",L122:W122*Y122:AJ122,""))*627.509</f>
        <v>0</v>
      </c>
      <c r="H122" s="4">
        <v>-169.91986460762712</v>
      </c>
      <c r="I122" s="5">
        <f t="shared" si="6"/>
        <v>169.91986460762712</v>
      </c>
      <c r="J122" s="48">
        <f t="shared" si="7"/>
        <v>169.91986460762712</v>
      </c>
      <c r="L122" s="1">
        <f>B103</f>
        <v>0</v>
      </c>
      <c r="M122" s="1">
        <f>B104</f>
        <v>0</v>
      </c>
      <c r="N122" s="1">
        <f>B107</f>
        <v>0</v>
      </c>
      <c r="O122" s="1">
        <f>B108</f>
        <v>0</v>
      </c>
      <c r="P122" s="1">
        <f>B109</f>
        <v>0</v>
      </c>
      <c r="Q122" s="1">
        <f>B110</f>
        <v>0</v>
      </c>
      <c r="R122" s="1">
        <f>B111</f>
        <v>0</v>
      </c>
      <c r="S122" s="1">
        <f>B112</f>
        <v>0</v>
      </c>
      <c r="T122" s="1">
        <f>B113</f>
        <v>0</v>
      </c>
      <c r="U122" s="1">
        <f>B114</f>
        <v>0</v>
      </c>
      <c r="V122" s="1">
        <f>B105</f>
        <v>0</v>
      </c>
      <c r="W122" s="1">
        <f>B106</f>
        <v>0</v>
      </c>
      <c r="Y122" s="1">
        <v>1</v>
      </c>
      <c r="Z122" s="1">
        <v>-1</v>
      </c>
      <c r="AA122" s="1">
        <v>-1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-1</v>
      </c>
      <c r="AJ122" s="1">
        <v>-1</v>
      </c>
      <c r="BZ122" s="67">
        <v>179</v>
      </c>
      <c r="CA122" s="3">
        <v>178</v>
      </c>
      <c r="CB122" s="3">
        <v>50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68"/>
      <c r="CN122" s="1" t="str">
        <f t="shared" si="10"/>
        <v>#=B179</v>
      </c>
      <c r="CO122" s="1" t="str">
        <f t="shared" si="10"/>
        <v>#=B178</v>
      </c>
      <c r="CP122" s="1" t="str">
        <f t="shared" si="10"/>
        <v>#=B50</v>
      </c>
      <c r="CQ122" s="1" t="str">
        <f t="shared" si="9"/>
        <v/>
      </c>
      <c r="CR122" s="1" t="str">
        <f t="shared" si="9"/>
        <v/>
      </c>
      <c r="CS122" s="1" t="str">
        <f t="shared" si="9"/>
        <v/>
      </c>
      <c r="CT122" s="1" t="str">
        <f t="shared" si="9"/>
        <v/>
      </c>
      <c r="CU122" s="1" t="str">
        <f t="shared" si="9"/>
        <v/>
      </c>
      <c r="CV122" s="1" t="str">
        <f t="shared" si="9"/>
        <v/>
      </c>
      <c r="CW122" s="1" t="str">
        <f t="shared" si="8"/>
        <v/>
      </c>
      <c r="CX122" s="1" t="str">
        <f t="shared" si="8"/>
        <v/>
      </c>
      <c r="CY122" s="1" t="str">
        <f t="shared" si="8"/>
        <v/>
      </c>
      <c r="CZ122" s="1" t="str">
        <f t="shared" si="8"/>
        <v/>
      </c>
    </row>
    <row r="123" spans="1:104">
      <c r="A123" t="s">
        <v>501</v>
      </c>
      <c r="B123" s="59"/>
      <c r="C123" s="60"/>
      <c r="D123" s="62" t="s">
        <v>622</v>
      </c>
      <c r="E123" s="2" t="s">
        <v>153</v>
      </c>
      <c r="G123" s="3">
        <f t="array" ref="G123">SUM(IF(L123:W123&lt;&gt;"",L123:W123*Y123:AJ123,""))*627.509</f>
        <v>0</v>
      </c>
      <c r="H123" s="4">
        <v>201.13983973150985</v>
      </c>
      <c r="I123" s="5">
        <f t="shared" si="6"/>
        <v>-201.13983973150985</v>
      </c>
      <c r="J123" s="48">
        <f t="shared" si="7"/>
        <v>201.13983973150985</v>
      </c>
      <c r="L123" s="1">
        <f>B90</f>
        <v>0</v>
      </c>
      <c r="M123" s="1">
        <f>B120</f>
        <v>0</v>
      </c>
      <c r="N123" s="1">
        <f>B94</f>
        <v>0</v>
      </c>
      <c r="O123" s="1">
        <f>B117</f>
        <v>0</v>
      </c>
      <c r="P123" s="1" t="s">
        <v>370</v>
      </c>
      <c r="Q123" s="1" t="s">
        <v>370</v>
      </c>
      <c r="R123" s="1" t="s">
        <v>370</v>
      </c>
      <c r="S123" s="1" t="s">
        <v>370</v>
      </c>
      <c r="T123" s="1" t="s">
        <v>370</v>
      </c>
      <c r="U123" s="1" t="s">
        <v>370</v>
      </c>
      <c r="V123" s="1" t="s">
        <v>370</v>
      </c>
      <c r="W123" s="1" t="s">
        <v>370</v>
      </c>
      <c r="Y123" s="1">
        <v>1</v>
      </c>
      <c r="Z123" s="1">
        <v>1</v>
      </c>
      <c r="AA123" s="1">
        <v>-1</v>
      </c>
      <c r="AB123" s="1">
        <v>-1</v>
      </c>
      <c r="BZ123" s="67">
        <v>264</v>
      </c>
      <c r="CA123" s="3">
        <v>263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68"/>
      <c r="CN123" s="1" t="str">
        <f t="shared" si="10"/>
        <v>#=B264</v>
      </c>
      <c r="CO123" s="1" t="str">
        <f t="shared" si="10"/>
        <v>#=B263</v>
      </c>
      <c r="CP123" s="1" t="str">
        <f t="shared" si="10"/>
        <v/>
      </c>
      <c r="CQ123" s="1" t="str">
        <f t="shared" si="9"/>
        <v/>
      </c>
      <c r="CR123" s="1" t="str">
        <f t="shared" si="9"/>
        <v/>
      </c>
      <c r="CS123" s="1" t="str">
        <f t="shared" si="9"/>
        <v/>
      </c>
      <c r="CT123" s="1" t="str">
        <f t="shared" si="9"/>
        <v/>
      </c>
      <c r="CU123" s="1" t="str">
        <f t="shared" si="9"/>
        <v/>
      </c>
      <c r="CV123" s="1" t="str">
        <f t="shared" si="9"/>
        <v/>
      </c>
      <c r="CW123" s="1" t="str">
        <f t="shared" si="8"/>
        <v/>
      </c>
      <c r="CX123" s="1" t="str">
        <f t="shared" si="8"/>
        <v/>
      </c>
      <c r="CY123" s="1" t="str">
        <f t="shared" si="8"/>
        <v/>
      </c>
      <c r="CZ123" s="1" t="str">
        <f t="shared" si="8"/>
        <v/>
      </c>
    </row>
    <row r="124" spans="1:104">
      <c r="A124" t="s">
        <v>356</v>
      </c>
      <c r="B124" s="59"/>
      <c r="C124" s="60"/>
      <c r="D124" s="62" t="s">
        <v>623</v>
      </c>
      <c r="E124" s="2" t="s">
        <v>154</v>
      </c>
      <c r="G124" s="3">
        <f t="array" ref="G124">SUM(IF(L124:W124&lt;&gt;"",L124:W124*Y124:AJ124,""))*627.509</f>
        <v>0</v>
      </c>
      <c r="H124" s="4">
        <v>-72.229942447086486</v>
      </c>
      <c r="I124" s="5">
        <f t="shared" si="6"/>
        <v>72.229942447086486</v>
      </c>
      <c r="J124" s="48">
        <f t="shared" si="7"/>
        <v>72.229942447086486</v>
      </c>
      <c r="L124" s="1">
        <f>B124</f>
        <v>0</v>
      </c>
      <c r="M124" s="1">
        <f>B178</f>
        <v>0</v>
      </c>
      <c r="N124" s="1">
        <f>B150</f>
        <v>0</v>
      </c>
      <c r="O124" s="1">
        <f>B176</f>
        <v>0</v>
      </c>
      <c r="P124" s="1" t="s">
        <v>370</v>
      </c>
      <c r="Q124" s="1" t="s">
        <v>370</v>
      </c>
      <c r="R124" s="1" t="s">
        <v>370</v>
      </c>
      <c r="S124" s="1" t="s">
        <v>370</v>
      </c>
      <c r="T124" s="1" t="s">
        <v>370</v>
      </c>
      <c r="U124" s="1" t="s">
        <v>370</v>
      </c>
      <c r="V124" s="1" t="s">
        <v>370</v>
      </c>
      <c r="W124" s="1" t="s">
        <v>370</v>
      </c>
      <c r="Y124" s="1">
        <v>1</v>
      </c>
      <c r="Z124" s="1">
        <v>1</v>
      </c>
      <c r="AA124" s="1">
        <v>-1</v>
      </c>
      <c r="AB124" s="1">
        <v>-1</v>
      </c>
      <c r="BZ124" s="67">
        <v>158</v>
      </c>
      <c r="CA124" s="3">
        <v>267</v>
      </c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68"/>
      <c r="CN124" s="1" t="str">
        <f t="shared" si="10"/>
        <v>#=B158</v>
      </c>
      <c r="CO124" s="1" t="str">
        <f t="shared" si="10"/>
        <v>#=B267</v>
      </c>
      <c r="CP124" s="1" t="str">
        <f t="shared" si="10"/>
        <v/>
      </c>
      <c r="CQ124" s="1" t="str">
        <f t="shared" si="9"/>
        <v/>
      </c>
      <c r="CR124" s="1" t="str">
        <f t="shared" si="9"/>
        <v/>
      </c>
      <c r="CS124" s="1" t="str">
        <f t="shared" si="9"/>
        <v/>
      </c>
      <c r="CT124" s="1" t="str">
        <f t="shared" si="9"/>
        <v/>
      </c>
      <c r="CU124" s="1" t="str">
        <f t="shared" si="9"/>
        <v/>
      </c>
      <c r="CV124" s="1" t="str">
        <f t="shared" si="9"/>
        <v/>
      </c>
      <c r="CW124" s="1" t="str">
        <f t="shared" si="8"/>
        <v/>
      </c>
      <c r="CX124" s="1" t="str">
        <f t="shared" si="8"/>
        <v/>
      </c>
      <c r="CY124" s="1" t="str">
        <f t="shared" si="8"/>
        <v/>
      </c>
      <c r="CZ124" s="1" t="str">
        <f t="shared" si="8"/>
        <v/>
      </c>
    </row>
    <row r="125" spans="1:104">
      <c r="A125" t="s">
        <v>365</v>
      </c>
      <c r="B125" s="59"/>
      <c r="C125" s="60"/>
      <c r="D125" s="62" t="s">
        <v>626</v>
      </c>
      <c r="E125" s="2" t="s">
        <v>155</v>
      </c>
      <c r="G125" s="3">
        <f t="array" ref="G125">SUM(IF(L125:W125&lt;&gt;"",L125:W125*Y125:AJ125,""))*627.509</f>
        <v>0</v>
      </c>
      <c r="H125" s="4">
        <v>-68.709945251824692</v>
      </c>
      <c r="I125" s="5">
        <f t="shared" si="6"/>
        <v>68.709945251824692</v>
      </c>
      <c r="J125" s="48">
        <f t="shared" si="7"/>
        <v>68.709945251824692</v>
      </c>
      <c r="L125" s="1">
        <f>B190</f>
        <v>0</v>
      </c>
      <c r="M125" s="1">
        <f>B179</f>
        <v>0</v>
      </c>
      <c r="N125" s="1">
        <f>B88</f>
        <v>0</v>
      </c>
      <c r="O125" s="1">
        <f>B181</f>
        <v>0</v>
      </c>
      <c r="P125" s="1" t="s">
        <v>370</v>
      </c>
      <c r="Q125" s="1" t="s">
        <v>370</v>
      </c>
      <c r="R125" s="1" t="s">
        <v>370</v>
      </c>
      <c r="S125" s="1" t="s">
        <v>370</v>
      </c>
      <c r="T125" s="1" t="s">
        <v>370</v>
      </c>
      <c r="U125" s="1" t="s">
        <v>370</v>
      </c>
      <c r="V125" s="1" t="s">
        <v>370</v>
      </c>
      <c r="W125" s="1" t="s">
        <v>370</v>
      </c>
      <c r="Y125" s="1">
        <v>1</v>
      </c>
      <c r="Z125" s="1">
        <v>1</v>
      </c>
      <c r="AA125" s="1">
        <v>-1</v>
      </c>
      <c r="AB125" s="1">
        <v>-1</v>
      </c>
      <c r="BZ125" s="67">
        <v>283</v>
      </c>
      <c r="CA125" s="3">
        <v>280</v>
      </c>
      <c r="CB125" s="3">
        <v>282</v>
      </c>
      <c r="CC125" s="3">
        <v>281</v>
      </c>
      <c r="CD125" s="3"/>
      <c r="CE125" s="3"/>
      <c r="CF125" s="3"/>
      <c r="CG125" s="3"/>
      <c r="CH125" s="3"/>
      <c r="CI125" s="3"/>
      <c r="CJ125" s="3"/>
      <c r="CK125" s="3"/>
      <c r="CL125" s="68"/>
      <c r="CN125" s="1" t="str">
        <f t="shared" si="10"/>
        <v>#=B283</v>
      </c>
      <c r="CO125" s="1" t="str">
        <f t="shared" si="10"/>
        <v>#=B280</v>
      </c>
      <c r="CP125" s="1" t="str">
        <f t="shared" si="10"/>
        <v>#=B282</v>
      </c>
      <c r="CQ125" s="1" t="str">
        <f t="shared" si="9"/>
        <v>#=B281</v>
      </c>
      <c r="CR125" s="1" t="str">
        <f t="shared" si="9"/>
        <v/>
      </c>
      <c r="CS125" s="1" t="str">
        <f t="shared" si="9"/>
        <v/>
      </c>
      <c r="CT125" s="1" t="str">
        <f t="shared" si="9"/>
        <v/>
      </c>
      <c r="CU125" s="1" t="str">
        <f t="shared" si="9"/>
        <v/>
      </c>
      <c r="CV125" s="1" t="str">
        <f t="shared" si="9"/>
        <v/>
      </c>
      <c r="CW125" s="1" t="str">
        <f t="shared" si="8"/>
        <v/>
      </c>
      <c r="CX125" s="1" t="str">
        <f t="shared" si="8"/>
        <v/>
      </c>
      <c r="CY125" s="1" t="str">
        <f t="shared" si="8"/>
        <v/>
      </c>
      <c r="CZ125" s="1" t="str">
        <f t="shared" si="8"/>
        <v/>
      </c>
    </row>
    <row r="126" spans="1:104">
      <c r="A126" t="s">
        <v>627</v>
      </c>
      <c r="B126" s="59"/>
      <c r="C126" s="60"/>
      <c r="D126" s="62" t="s">
        <v>628</v>
      </c>
      <c r="E126" s="2" t="s">
        <v>156</v>
      </c>
      <c r="G126" s="3">
        <f t="array" ref="G126">SUM(IF(L126:W126&lt;&gt;"",L126:W126*Y126:AJ126,""))*627.509</f>
        <v>0</v>
      </c>
      <c r="H126" s="4">
        <v>-577.77953962449953</v>
      </c>
      <c r="I126" s="5">
        <f t="shared" si="6"/>
        <v>577.77953962449953</v>
      </c>
      <c r="J126" s="48">
        <f t="shared" si="7"/>
        <v>577.77953962449953</v>
      </c>
      <c r="L126" s="1">
        <f>B172</f>
        <v>0</v>
      </c>
      <c r="M126" s="1">
        <f>B171</f>
        <v>0</v>
      </c>
      <c r="N126" s="1">
        <f>B130</f>
        <v>0</v>
      </c>
      <c r="O126" s="1" t="s">
        <v>370</v>
      </c>
      <c r="P126" s="1" t="s">
        <v>370</v>
      </c>
      <c r="Q126" s="1" t="s">
        <v>370</v>
      </c>
      <c r="R126" s="1" t="s">
        <v>370</v>
      </c>
      <c r="S126" s="1" t="s">
        <v>370</v>
      </c>
      <c r="T126" s="1" t="s">
        <v>370</v>
      </c>
      <c r="U126" s="1" t="s">
        <v>370</v>
      </c>
      <c r="V126" s="1" t="s">
        <v>370</v>
      </c>
      <c r="W126" s="1" t="s">
        <v>370</v>
      </c>
      <c r="Y126" s="1">
        <v>1</v>
      </c>
      <c r="Z126" s="1">
        <v>-1</v>
      </c>
      <c r="AA126" s="1">
        <v>-4</v>
      </c>
      <c r="BZ126" s="67">
        <v>356</v>
      </c>
      <c r="CA126" s="3">
        <v>117</v>
      </c>
      <c r="CB126" s="3">
        <v>84</v>
      </c>
      <c r="CC126" s="3"/>
      <c r="CD126" s="3"/>
      <c r="CE126" s="3"/>
      <c r="CF126" s="3"/>
      <c r="CG126" s="3"/>
      <c r="CH126" s="3"/>
      <c r="CI126" s="3"/>
      <c r="CJ126" s="3"/>
      <c r="CK126" s="3"/>
      <c r="CL126" s="68"/>
      <c r="CN126" s="1" t="str">
        <f t="shared" si="10"/>
        <v>#=B356</v>
      </c>
      <c r="CO126" s="1" t="str">
        <f t="shared" si="10"/>
        <v>#=B117</v>
      </c>
      <c r="CP126" s="1" t="str">
        <f t="shared" si="10"/>
        <v>#=B84</v>
      </c>
      <c r="CQ126" s="1" t="str">
        <f t="shared" si="9"/>
        <v/>
      </c>
      <c r="CR126" s="1" t="str">
        <f t="shared" si="9"/>
        <v/>
      </c>
      <c r="CS126" s="1" t="str">
        <f t="shared" si="9"/>
        <v/>
      </c>
      <c r="CT126" s="1" t="str">
        <f t="shared" si="9"/>
        <v/>
      </c>
      <c r="CU126" s="1" t="str">
        <f t="shared" si="9"/>
        <v/>
      </c>
      <c r="CV126" s="1" t="str">
        <f t="shared" si="9"/>
        <v/>
      </c>
      <c r="CW126" s="1" t="str">
        <f t="shared" si="8"/>
        <v/>
      </c>
      <c r="CX126" s="1" t="str">
        <f t="shared" si="8"/>
        <v/>
      </c>
      <c r="CY126" s="1" t="str">
        <f t="shared" si="8"/>
        <v/>
      </c>
      <c r="CZ126" s="1" t="str">
        <f t="shared" si="8"/>
        <v/>
      </c>
    </row>
    <row r="127" spans="1:104">
      <c r="A127" t="s">
        <v>333</v>
      </c>
      <c r="B127" s="59"/>
      <c r="C127" s="60"/>
      <c r="D127" s="62" t="s">
        <v>631</v>
      </c>
      <c r="E127" s="2" t="s">
        <v>157</v>
      </c>
      <c r="G127" s="3">
        <f t="array" ref="G127">SUM(IF(L127:W127&lt;&gt;"",L127:W127*Y127:AJ127,""))*627.509</f>
        <v>0</v>
      </c>
      <c r="H127" s="4">
        <v>15.049988008149668</v>
      </c>
      <c r="I127" s="5">
        <f t="shared" si="6"/>
        <v>-15.049988008149668</v>
      </c>
      <c r="J127" s="48">
        <f t="shared" si="7"/>
        <v>15.049988008149668</v>
      </c>
      <c r="L127" s="1">
        <f>B62</f>
        <v>0</v>
      </c>
      <c r="M127" s="1">
        <f>B174</f>
        <v>0</v>
      </c>
      <c r="N127" s="1">
        <f>B101</f>
        <v>0</v>
      </c>
      <c r="O127" s="1" t="s">
        <v>370</v>
      </c>
      <c r="P127" s="1" t="s">
        <v>370</v>
      </c>
      <c r="Q127" s="1" t="s">
        <v>370</v>
      </c>
      <c r="R127" s="1" t="s">
        <v>370</v>
      </c>
      <c r="S127" s="1" t="s">
        <v>370</v>
      </c>
      <c r="T127" s="1" t="s">
        <v>370</v>
      </c>
      <c r="U127" s="1" t="s">
        <v>370</v>
      </c>
      <c r="V127" s="1" t="s">
        <v>370</v>
      </c>
      <c r="W127" s="1" t="s">
        <v>370</v>
      </c>
      <c r="Y127" s="1">
        <v>7</v>
      </c>
      <c r="Z127" s="1">
        <v>-1</v>
      </c>
      <c r="AA127" s="1">
        <v>-6</v>
      </c>
      <c r="BZ127" s="67">
        <v>159</v>
      </c>
      <c r="CA127" s="3">
        <v>144</v>
      </c>
      <c r="CB127" s="3">
        <v>192</v>
      </c>
      <c r="CC127" s="3"/>
      <c r="CD127" s="3"/>
      <c r="CE127" s="3"/>
      <c r="CF127" s="3"/>
      <c r="CG127" s="3"/>
      <c r="CH127" s="3"/>
      <c r="CI127" s="3"/>
      <c r="CJ127" s="3"/>
      <c r="CK127" s="3"/>
      <c r="CL127" s="68"/>
      <c r="CN127" s="1" t="str">
        <f t="shared" si="10"/>
        <v>#=B159</v>
      </c>
      <c r="CO127" s="1" t="str">
        <f t="shared" si="10"/>
        <v>#=B144</v>
      </c>
      <c r="CP127" s="1" t="str">
        <f t="shared" si="10"/>
        <v>#=B192</v>
      </c>
      <c r="CQ127" s="1" t="str">
        <f t="shared" si="9"/>
        <v/>
      </c>
      <c r="CR127" s="1" t="str">
        <f t="shared" si="9"/>
        <v/>
      </c>
      <c r="CS127" s="1" t="str">
        <f t="shared" si="9"/>
        <v/>
      </c>
      <c r="CT127" s="1" t="str">
        <f t="shared" si="9"/>
        <v/>
      </c>
      <c r="CU127" s="1" t="str">
        <f t="shared" si="9"/>
        <v/>
      </c>
      <c r="CV127" s="1" t="str">
        <f t="shared" si="9"/>
        <v/>
      </c>
      <c r="CW127" s="1" t="str">
        <f t="shared" si="8"/>
        <v/>
      </c>
      <c r="CX127" s="1" t="str">
        <f t="shared" si="8"/>
        <v/>
      </c>
      <c r="CY127" s="1" t="str">
        <f t="shared" si="8"/>
        <v/>
      </c>
      <c r="CZ127" s="1" t="str">
        <f t="shared" si="8"/>
        <v/>
      </c>
    </row>
    <row r="128" spans="1:104">
      <c r="A128" t="s">
        <v>334</v>
      </c>
      <c r="B128" s="59"/>
      <c r="C128" s="60"/>
      <c r="D128" s="62" t="s">
        <v>633</v>
      </c>
      <c r="E128" s="2" t="s">
        <v>158</v>
      </c>
      <c r="G128" s="3">
        <f t="array" ref="G128">SUM(IF(L128:W128&lt;&gt;"",L128:W128*Y128:AJ128,""))*627.509</f>
        <v>0</v>
      </c>
      <c r="H128" s="4">
        <v>10.399999703703001</v>
      </c>
      <c r="I128" s="5">
        <f t="shared" si="6"/>
        <v>-10.399999703703001</v>
      </c>
      <c r="J128" s="48">
        <f t="shared" si="7"/>
        <v>10.399999703703001</v>
      </c>
      <c r="L128" s="1">
        <f>B124</f>
        <v>0</v>
      </c>
      <c r="M128" s="1">
        <f>B244</f>
        <v>0</v>
      </c>
      <c r="N128" s="1">
        <f>B251</f>
        <v>0</v>
      </c>
      <c r="O128" s="1" t="s">
        <v>370</v>
      </c>
      <c r="P128" s="1" t="s">
        <v>370</v>
      </c>
      <c r="Q128" s="1" t="s">
        <v>370</v>
      </c>
      <c r="R128" s="1" t="s">
        <v>370</v>
      </c>
      <c r="S128" s="1" t="s">
        <v>370</v>
      </c>
      <c r="T128" s="1" t="s">
        <v>370</v>
      </c>
      <c r="U128" s="1" t="s">
        <v>370</v>
      </c>
      <c r="V128" s="1" t="s">
        <v>370</v>
      </c>
      <c r="W128" s="1" t="s">
        <v>370</v>
      </c>
      <c r="Y128" s="1">
        <v>-1</v>
      </c>
      <c r="Z128" s="1">
        <v>-1</v>
      </c>
      <c r="AA128" s="1">
        <v>1</v>
      </c>
      <c r="BZ128" s="67">
        <v>185</v>
      </c>
      <c r="CA128" s="3">
        <v>50</v>
      </c>
      <c r="CB128" s="3">
        <v>117</v>
      </c>
      <c r="CC128" s="3">
        <v>126</v>
      </c>
      <c r="CD128" s="3"/>
      <c r="CE128" s="3"/>
      <c r="CF128" s="3"/>
      <c r="CG128" s="3"/>
      <c r="CH128" s="3"/>
      <c r="CI128" s="3"/>
      <c r="CJ128" s="3"/>
      <c r="CK128" s="3"/>
      <c r="CL128" s="68"/>
      <c r="CN128" s="1" t="str">
        <f t="shared" si="10"/>
        <v>#=B185</v>
      </c>
      <c r="CO128" s="1" t="str">
        <f t="shared" si="10"/>
        <v>#=B50</v>
      </c>
      <c r="CP128" s="1" t="str">
        <f t="shared" si="10"/>
        <v>#=B117</v>
      </c>
      <c r="CQ128" s="1" t="str">
        <f t="shared" si="9"/>
        <v>#=B126</v>
      </c>
      <c r="CR128" s="1" t="str">
        <f t="shared" si="9"/>
        <v/>
      </c>
      <c r="CS128" s="1" t="str">
        <f t="shared" si="9"/>
        <v/>
      </c>
      <c r="CT128" s="1" t="str">
        <f t="shared" si="9"/>
        <v/>
      </c>
      <c r="CU128" s="1" t="str">
        <f t="shared" si="9"/>
        <v/>
      </c>
      <c r="CV128" s="1" t="str">
        <f t="shared" si="9"/>
        <v/>
      </c>
      <c r="CW128" s="1" t="str">
        <f t="shared" si="8"/>
        <v/>
      </c>
      <c r="CX128" s="1" t="str">
        <f t="shared" si="8"/>
        <v/>
      </c>
      <c r="CY128" s="1" t="str">
        <f t="shared" si="8"/>
        <v/>
      </c>
      <c r="CZ128" s="1" t="str">
        <f t="shared" si="8"/>
        <v/>
      </c>
    </row>
    <row r="129" spans="1:104">
      <c r="A129" t="s">
        <v>335</v>
      </c>
      <c r="B129" s="59"/>
      <c r="C129" s="60"/>
      <c r="D129" s="62" t="s">
        <v>636</v>
      </c>
      <c r="E129" s="2" t="s">
        <v>159</v>
      </c>
      <c r="G129" s="3">
        <f t="array" ref="G129">SUM(IF(L129:W129&lt;&gt;"",L129:W129*Y129:AJ129,""))*627.509</f>
        <v>0</v>
      </c>
      <c r="H129" s="4">
        <v>-18.800000212570001</v>
      </c>
      <c r="I129" s="5">
        <f t="shared" si="6"/>
        <v>18.800000212570001</v>
      </c>
      <c r="J129" s="48">
        <f t="shared" si="7"/>
        <v>18.800000212570001</v>
      </c>
      <c r="L129" s="1">
        <f>B264</f>
        <v>0</v>
      </c>
      <c r="M129" s="1">
        <f>B263</f>
        <v>0</v>
      </c>
      <c r="N129" s="1" t="s">
        <v>370</v>
      </c>
      <c r="O129" s="1" t="s">
        <v>370</v>
      </c>
      <c r="P129" s="1" t="s">
        <v>370</v>
      </c>
      <c r="Q129" s="1" t="s">
        <v>370</v>
      </c>
      <c r="R129" s="1" t="s">
        <v>370</v>
      </c>
      <c r="S129" s="1" t="s">
        <v>370</v>
      </c>
      <c r="T129" s="1" t="s">
        <v>370</v>
      </c>
      <c r="U129" s="1" t="s">
        <v>370</v>
      </c>
      <c r="V129" s="1" t="s">
        <v>370</v>
      </c>
      <c r="W129" s="1" t="s">
        <v>370</v>
      </c>
      <c r="Y129" s="1">
        <v>-2</v>
      </c>
      <c r="Z129" s="1">
        <v>1</v>
      </c>
      <c r="BZ129" s="67">
        <v>154</v>
      </c>
      <c r="CA129" s="3">
        <v>126</v>
      </c>
      <c r="CB129" s="3">
        <v>192</v>
      </c>
      <c r="CC129" s="3"/>
      <c r="CD129" s="3"/>
      <c r="CE129" s="3"/>
      <c r="CF129" s="3"/>
      <c r="CG129" s="3"/>
      <c r="CH129" s="3"/>
      <c r="CI129" s="3"/>
      <c r="CJ129" s="3"/>
      <c r="CK129" s="3"/>
      <c r="CL129" s="68"/>
      <c r="CN129" s="1" t="str">
        <f t="shared" si="10"/>
        <v>#=B154</v>
      </c>
      <c r="CO129" s="1" t="str">
        <f t="shared" si="10"/>
        <v>#=B126</v>
      </c>
      <c r="CP129" s="1" t="str">
        <f t="shared" si="10"/>
        <v>#=B192</v>
      </c>
      <c r="CQ129" s="1" t="str">
        <f t="shared" si="9"/>
        <v/>
      </c>
      <c r="CR129" s="1" t="str">
        <f t="shared" si="9"/>
        <v/>
      </c>
      <c r="CS129" s="1" t="str">
        <f t="shared" si="9"/>
        <v/>
      </c>
      <c r="CT129" s="1" t="str">
        <f t="shared" si="9"/>
        <v/>
      </c>
      <c r="CU129" s="1" t="str">
        <f t="shared" si="9"/>
        <v/>
      </c>
      <c r="CV129" s="1" t="str">
        <f t="shared" si="9"/>
        <v/>
      </c>
      <c r="CW129" s="1" t="str">
        <f t="shared" si="8"/>
        <v/>
      </c>
      <c r="CX129" s="1" t="str">
        <f t="shared" si="8"/>
        <v/>
      </c>
      <c r="CY129" s="1" t="str">
        <f t="shared" si="8"/>
        <v/>
      </c>
      <c r="CZ129" s="1" t="str">
        <f t="shared" si="8"/>
        <v/>
      </c>
    </row>
    <row r="130" spans="1:104">
      <c r="A130" t="s">
        <v>384</v>
      </c>
      <c r="B130" s="59"/>
      <c r="C130" s="60"/>
      <c r="D130" s="62" t="s">
        <v>639</v>
      </c>
      <c r="E130" s="2" t="s">
        <v>160</v>
      </c>
      <c r="G130" s="3">
        <f t="array" ref="G130">SUM(IF(L130:W130&lt;&gt;"",L130:W130*Y130:AJ130,""))*627.509</f>
        <v>0</v>
      </c>
      <c r="H130" s="4">
        <v>-81.210000300739011</v>
      </c>
      <c r="I130" s="5">
        <f t="shared" si="6"/>
        <v>81.210000300739011</v>
      </c>
      <c r="J130" s="48">
        <f t="shared" si="7"/>
        <v>81.210000300739011</v>
      </c>
      <c r="L130" s="1">
        <f>B282</f>
        <v>0</v>
      </c>
      <c r="M130" s="1">
        <f>B273</f>
        <v>0</v>
      </c>
      <c r="N130" s="1">
        <f>B276</f>
        <v>0</v>
      </c>
      <c r="O130" s="1">
        <f>B274</f>
        <v>0</v>
      </c>
      <c r="P130" s="1" t="s">
        <v>370</v>
      </c>
      <c r="Q130" s="1" t="s">
        <v>370</v>
      </c>
      <c r="R130" s="1" t="s">
        <v>370</v>
      </c>
      <c r="S130" s="1" t="s">
        <v>370</v>
      </c>
      <c r="T130" s="1" t="s">
        <v>370</v>
      </c>
      <c r="U130" s="1" t="s">
        <v>370</v>
      </c>
      <c r="V130" s="1" t="s">
        <v>370</v>
      </c>
      <c r="W130" s="1" t="s">
        <v>370</v>
      </c>
      <c r="Y130" s="1">
        <v>-1</v>
      </c>
      <c r="Z130" s="1">
        <v>-1</v>
      </c>
      <c r="AA130" s="1">
        <v>1</v>
      </c>
      <c r="AB130" s="1">
        <v>1</v>
      </c>
      <c r="BZ130" s="67">
        <v>59</v>
      </c>
      <c r="CA130" s="3">
        <v>50</v>
      </c>
      <c r="CB130" s="3">
        <v>92</v>
      </c>
      <c r="CC130" s="3"/>
      <c r="CD130" s="3"/>
      <c r="CE130" s="3"/>
      <c r="CF130" s="3"/>
      <c r="CG130" s="3"/>
      <c r="CH130" s="3"/>
      <c r="CI130" s="3"/>
      <c r="CJ130" s="3"/>
      <c r="CK130" s="3"/>
      <c r="CL130" s="68"/>
      <c r="CN130" s="1" t="str">
        <f t="shared" si="10"/>
        <v>#=B59</v>
      </c>
      <c r="CO130" s="1" t="str">
        <f t="shared" si="10"/>
        <v>#=B50</v>
      </c>
      <c r="CP130" s="1" t="str">
        <f t="shared" si="10"/>
        <v>#=B92</v>
      </c>
      <c r="CQ130" s="1" t="str">
        <f t="shared" si="9"/>
        <v/>
      </c>
      <c r="CR130" s="1" t="str">
        <f t="shared" si="9"/>
        <v/>
      </c>
      <c r="CS130" s="1" t="str">
        <f t="shared" si="9"/>
        <v/>
      </c>
      <c r="CT130" s="1" t="str">
        <f t="shared" si="9"/>
        <v/>
      </c>
      <c r="CU130" s="1" t="str">
        <f t="shared" si="9"/>
        <v/>
      </c>
      <c r="CV130" s="1" t="str">
        <f t="shared" si="9"/>
        <v/>
      </c>
      <c r="CW130" s="1" t="str">
        <f t="shared" si="8"/>
        <v/>
      </c>
      <c r="CX130" s="1" t="str">
        <f t="shared" si="8"/>
        <v/>
      </c>
      <c r="CY130" s="1" t="str">
        <f t="shared" si="8"/>
        <v/>
      </c>
      <c r="CZ130" s="1" t="str">
        <f t="shared" si="8"/>
        <v/>
      </c>
    </row>
    <row r="131" spans="1:104" ht="17" thickBot="1">
      <c r="A131" t="s">
        <v>642</v>
      </c>
      <c r="B131" s="59"/>
      <c r="C131" s="60"/>
      <c r="D131" s="62" t="s">
        <v>643</v>
      </c>
      <c r="E131" s="2" t="s">
        <v>161</v>
      </c>
      <c r="G131" s="3">
        <f t="array" ref="G131">SUM(IF(L131:W131&lt;&gt;"",L131:W131*Y131:AJ131,""))*627.509</f>
        <v>0</v>
      </c>
      <c r="H131" s="4">
        <v>48.700000223540997</v>
      </c>
      <c r="I131" s="5">
        <f t="shared" si="6"/>
        <v>-48.700000223540997</v>
      </c>
      <c r="J131" s="48">
        <f t="shared" si="7"/>
        <v>48.700000223540997</v>
      </c>
      <c r="L131" s="1">
        <f>B48</f>
        <v>0</v>
      </c>
      <c r="M131" s="1">
        <f>B344</f>
        <v>0</v>
      </c>
      <c r="N131" s="1" t="s">
        <v>370</v>
      </c>
      <c r="O131" s="1" t="s">
        <v>370</v>
      </c>
      <c r="P131" s="1" t="s">
        <v>370</v>
      </c>
      <c r="Q131" s="1" t="s">
        <v>370</v>
      </c>
      <c r="R131" s="1" t="s">
        <v>370</v>
      </c>
      <c r="S131" s="1" t="s">
        <v>370</v>
      </c>
      <c r="T131" s="1" t="s">
        <v>370</v>
      </c>
      <c r="U131" s="1" t="s">
        <v>370</v>
      </c>
      <c r="V131" s="1" t="s">
        <v>370</v>
      </c>
      <c r="W131" s="1" t="s">
        <v>370</v>
      </c>
      <c r="Y131" s="1">
        <v>1</v>
      </c>
      <c r="Z131" s="1">
        <v>-1</v>
      </c>
      <c r="BZ131" s="67">
        <v>362</v>
      </c>
      <c r="CA131" s="3">
        <v>117</v>
      </c>
      <c r="CB131" s="3">
        <v>126</v>
      </c>
      <c r="CC131" s="3"/>
      <c r="CD131" s="3"/>
      <c r="CE131" s="3"/>
      <c r="CF131" s="3"/>
      <c r="CG131" s="3"/>
      <c r="CH131" s="3"/>
      <c r="CI131" s="3"/>
      <c r="CJ131" s="3"/>
      <c r="CK131" s="3"/>
      <c r="CL131" s="68"/>
      <c r="CN131" s="1" t="str">
        <f t="shared" si="10"/>
        <v>#=B362</v>
      </c>
      <c r="CO131" s="1" t="str">
        <f t="shared" si="10"/>
        <v>#=B117</v>
      </c>
      <c r="CP131" s="1" t="str">
        <f t="shared" si="10"/>
        <v>#=B126</v>
      </c>
      <c r="CQ131" s="1" t="str">
        <f t="shared" si="9"/>
        <v/>
      </c>
      <c r="CR131" s="1" t="str">
        <f t="shared" si="9"/>
        <v/>
      </c>
      <c r="CS131" s="1" t="str">
        <f t="shared" si="9"/>
        <v/>
      </c>
      <c r="CT131" s="1" t="str">
        <f t="shared" si="9"/>
        <v/>
      </c>
      <c r="CU131" s="1" t="str">
        <f t="shared" si="9"/>
        <v/>
      </c>
      <c r="CV131" s="1" t="str">
        <f t="shared" si="9"/>
        <v/>
      </c>
      <c r="CW131" s="1" t="str">
        <f t="shared" si="8"/>
        <v/>
      </c>
      <c r="CX131" s="1" t="str">
        <f t="shared" si="8"/>
        <v/>
      </c>
      <c r="CY131" s="1" t="str">
        <f t="shared" si="8"/>
        <v/>
      </c>
      <c r="CZ131" s="1" t="str">
        <f t="shared" si="8"/>
        <v/>
      </c>
    </row>
    <row r="132" spans="1:104">
      <c r="A132" t="s">
        <v>361</v>
      </c>
      <c r="B132" s="59"/>
      <c r="C132" s="60"/>
      <c r="D132" s="70" t="s">
        <v>645</v>
      </c>
      <c r="E132" s="2" t="s">
        <v>162</v>
      </c>
      <c r="G132" s="3">
        <f t="array" ref="G132">SUM(IF(L132:W132&lt;&gt;"",L132:W132*Y132:AJ132,""))*627.509</f>
        <v>0</v>
      </c>
      <c r="H132" s="4">
        <v>-1892.9484916961401</v>
      </c>
      <c r="I132" s="5">
        <f t="shared" si="6"/>
        <v>1892.9484916961401</v>
      </c>
      <c r="J132" s="48">
        <f t="shared" si="7"/>
        <v>1892.9484916961401</v>
      </c>
      <c r="L132" s="1">
        <f>B189</f>
        <v>0</v>
      </c>
      <c r="M132" s="1">
        <f>B90</f>
        <v>0</v>
      </c>
      <c r="N132" s="1">
        <f>B48</f>
        <v>0</v>
      </c>
      <c r="O132" s="1" t="s">
        <v>370</v>
      </c>
      <c r="P132" s="1" t="s">
        <v>370</v>
      </c>
      <c r="Q132" s="1" t="s">
        <v>370</v>
      </c>
      <c r="R132" s="1" t="s">
        <v>370</v>
      </c>
      <c r="S132" s="1" t="s">
        <v>370</v>
      </c>
      <c r="T132" s="1" t="s">
        <v>370</v>
      </c>
      <c r="U132" s="1" t="s">
        <v>370</v>
      </c>
      <c r="V132" s="1" t="s">
        <v>370</v>
      </c>
      <c r="W132" s="1" t="s">
        <v>370</v>
      </c>
      <c r="Y132" s="1">
        <v>1</v>
      </c>
      <c r="Z132" s="1">
        <v>-6</v>
      </c>
      <c r="AA132" s="1">
        <v>-14</v>
      </c>
      <c r="BZ132" s="67">
        <v>357</v>
      </c>
      <c r="CA132" s="3">
        <v>50</v>
      </c>
      <c r="CB132" s="3">
        <v>126</v>
      </c>
      <c r="CC132" s="3"/>
      <c r="CD132" s="3"/>
      <c r="CE132" s="3"/>
      <c r="CF132" s="3"/>
      <c r="CG132" s="3"/>
      <c r="CH132" s="3"/>
      <c r="CI132" s="3"/>
      <c r="CJ132" s="3"/>
      <c r="CK132" s="3"/>
      <c r="CL132" s="68"/>
      <c r="CN132" s="1" t="str">
        <f t="shared" si="10"/>
        <v>#=B357</v>
      </c>
      <c r="CO132" s="1" t="str">
        <f t="shared" si="10"/>
        <v>#=B50</v>
      </c>
      <c r="CP132" s="1" t="str">
        <f t="shared" si="10"/>
        <v>#=B126</v>
      </c>
      <c r="CQ132" s="1" t="str">
        <f t="shared" si="9"/>
        <v/>
      </c>
      <c r="CR132" s="1" t="str">
        <f t="shared" si="9"/>
        <v/>
      </c>
      <c r="CS132" s="1" t="str">
        <f t="shared" si="9"/>
        <v/>
      </c>
      <c r="CT132" s="1" t="str">
        <f t="shared" si="9"/>
        <v/>
      </c>
      <c r="CU132" s="1" t="str">
        <f t="shared" si="9"/>
        <v/>
      </c>
      <c r="CV132" s="1" t="str">
        <f t="shared" si="9"/>
        <v/>
      </c>
      <c r="CW132" s="1" t="str">
        <f t="shared" si="8"/>
        <v/>
      </c>
      <c r="CX132" s="1" t="str">
        <f t="shared" si="8"/>
        <v/>
      </c>
      <c r="CY132" s="1" t="str">
        <f t="shared" si="8"/>
        <v/>
      </c>
      <c r="CZ132" s="1" t="str">
        <f t="shared" si="8"/>
        <v/>
      </c>
    </row>
    <row r="133" spans="1:104">
      <c r="A133" t="s">
        <v>588</v>
      </c>
      <c r="B133" s="59"/>
      <c r="C133" s="60"/>
      <c r="D133" s="62" t="s">
        <v>647</v>
      </c>
      <c r="E133" s="2" t="s">
        <v>163</v>
      </c>
      <c r="G133" s="3">
        <f t="array" ref="G133">SUM(IF(L133:W133&lt;&gt;"",L133:W133*Y133:AJ133,""))*627.509</f>
        <v>0</v>
      </c>
      <c r="H133" s="4">
        <v>1706.5886401879168</v>
      </c>
      <c r="I133" s="5">
        <f t="shared" si="6"/>
        <v>-1706.5886401879168</v>
      </c>
      <c r="J133" s="48">
        <f t="shared" si="7"/>
        <v>1706.5886401879168</v>
      </c>
      <c r="L133" s="1">
        <f>B63</f>
        <v>0</v>
      </c>
      <c r="M133" s="1">
        <f>B48</f>
        <v>0</v>
      </c>
      <c r="N133" s="1">
        <f>B90</f>
        <v>0</v>
      </c>
      <c r="O133" s="1" t="s">
        <v>370</v>
      </c>
      <c r="P133" s="1" t="s">
        <v>370</v>
      </c>
      <c r="Q133" s="1" t="s">
        <v>370</v>
      </c>
      <c r="R133" s="1" t="s">
        <v>370</v>
      </c>
      <c r="S133" s="1" t="s">
        <v>370</v>
      </c>
      <c r="T133" s="1" t="s">
        <v>370</v>
      </c>
      <c r="U133" s="1" t="s">
        <v>370</v>
      </c>
      <c r="V133" s="1" t="s">
        <v>370</v>
      </c>
      <c r="W133" s="1" t="s">
        <v>370</v>
      </c>
      <c r="Y133" s="1">
        <v>-1</v>
      </c>
      <c r="Z133" s="1">
        <v>8</v>
      </c>
      <c r="AA133" s="1">
        <v>8</v>
      </c>
      <c r="BZ133" s="67">
        <v>361</v>
      </c>
      <c r="CA133" s="3">
        <v>132</v>
      </c>
      <c r="CB133" s="3">
        <v>126</v>
      </c>
      <c r="CC133" s="3"/>
      <c r="CD133" s="3"/>
      <c r="CE133" s="3"/>
      <c r="CF133" s="3"/>
      <c r="CG133" s="3"/>
      <c r="CH133" s="3"/>
      <c r="CI133" s="3"/>
      <c r="CJ133" s="3"/>
      <c r="CK133" s="3"/>
      <c r="CL133" s="68"/>
      <c r="CN133" s="1" t="str">
        <f t="shared" si="10"/>
        <v>#=B361</v>
      </c>
      <c r="CO133" s="1" t="str">
        <f t="shared" si="10"/>
        <v>#=B132</v>
      </c>
      <c r="CP133" s="1" t="str">
        <f t="shared" si="10"/>
        <v>#=B126</v>
      </c>
      <c r="CQ133" s="1" t="str">
        <f t="shared" si="9"/>
        <v/>
      </c>
      <c r="CR133" s="1" t="str">
        <f t="shared" si="9"/>
        <v/>
      </c>
      <c r="CS133" s="1" t="str">
        <f t="shared" si="9"/>
        <v/>
      </c>
      <c r="CT133" s="1" t="str">
        <f t="shared" si="9"/>
        <v/>
      </c>
      <c r="CU133" s="1" t="str">
        <f t="shared" si="9"/>
        <v/>
      </c>
      <c r="CV133" s="1" t="str">
        <f t="shared" si="9"/>
        <v/>
      </c>
      <c r="CW133" s="1" t="str">
        <f t="shared" si="8"/>
        <v/>
      </c>
      <c r="CX133" s="1" t="str">
        <f t="shared" si="8"/>
        <v/>
      </c>
      <c r="CY133" s="1" t="str">
        <f t="shared" si="8"/>
        <v/>
      </c>
      <c r="CZ133" s="1" t="str">
        <f t="shared" si="8"/>
        <v/>
      </c>
    </row>
    <row r="134" spans="1:104">
      <c r="A134" t="s">
        <v>591</v>
      </c>
      <c r="B134" s="59"/>
      <c r="C134" s="60"/>
      <c r="D134" s="62" t="s">
        <v>648</v>
      </c>
      <c r="E134" s="2" t="s">
        <v>164</v>
      </c>
      <c r="G134" s="3">
        <f t="array" ref="G134">SUM(IF(L134:W134&lt;&gt;"",L134:W134*Y134:AJ134,""))*627.509</f>
        <v>0</v>
      </c>
      <c r="H134" s="4">
        <v>2718.2878340646607</v>
      </c>
      <c r="I134" s="5">
        <f t="shared" si="6"/>
        <v>-2718.2878340646607</v>
      </c>
      <c r="J134" s="48">
        <f t="shared" si="7"/>
        <v>2718.2878340646607</v>
      </c>
      <c r="L134" s="1">
        <f>B84</f>
        <v>0</v>
      </c>
      <c r="M134" s="1">
        <f>B48</f>
        <v>0</v>
      </c>
      <c r="N134" s="1">
        <f>B90</f>
        <v>0</v>
      </c>
      <c r="O134" s="1" t="s">
        <v>370</v>
      </c>
      <c r="P134" s="1" t="s">
        <v>370</v>
      </c>
      <c r="Q134" s="1" t="s">
        <v>370</v>
      </c>
      <c r="R134" s="1" t="s">
        <v>370</v>
      </c>
      <c r="S134" s="1" t="s">
        <v>370</v>
      </c>
      <c r="T134" s="1" t="s">
        <v>370</v>
      </c>
      <c r="U134" s="1" t="s">
        <v>370</v>
      </c>
      <c r="V134" s="1" t="s">
        <v>370</v>
      </c>
      <c r="W134" s="1" t="s">
        <v>370</v>
      </c>
      <c r="Y134" s="1">
        <v>-1</v>
      </c>
      <c r="Z134" s="1">
        <v>12</v>
      </c>
      <c r="AA134" s="1">
        <v>12</v>
      </c>
      <c r="BZ134" s="67">
        <v>155</v>
      </c>
      <c r="CA134" s="3">
        <v>92</v>
      </c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68"/>
      <c r="CN134" s="1" t="str">
        <f t="shared" si="10"/>
        <v>#=B155</v>
      </c>
      <c r="CO134" s="1" t="str">
        <f t="shared" si="10"/>
        <v>#=B92</v>
      </c>
      <c r="CP134" s="1" t="str">
        <f t="shared" si="10"/>
        <v/>
      </c>
      <c r="CQ134" s="1" t="str">
        <f t="shared" si="9"/>
        <v/>
      </c>
      <c r="CR134" s="1" t="str">
        <f t="shared" si="9"/>
        <v/>
      </c>
      <c r="CS134" s="1" t="str">
        <f t="shared" si="9"/>
        <v/>
      </c>
      <c r="CT134" s="1" t="str">
        <f t="shared" si="9"/>
        <v/>
      </c>
      <c r="CU134" s="1" t="str">
        <f t="shared" si="9"/>
        <v/>
      </c>
      <c r="CV134" s="1" t="str">
        <f t="shared" si="9"/>
        <v/>
      </c>
      <c r="CW134" s="1" t="str">
        <f t="shared" si="8"/>
        <v/>
      </c>
      <c r="CX134" s="1" t="str">
        <f t="shared" si="8"/>
        <v/>
      </c>
      <c r="CY134" s="1" t="str">
        <f t="shared" si="8"/>
        <v/>
      </c>
      <c r="CZ134" s="1" t="str">
        <f t="shared" si="8"/>
        <v/>
      </c>
    </row>
    <row r="135" spans="1:104">
      <c r="A135" t="s">
        <v>359</v>
      </c>
      <c r="B135" s="59"/>
      <c r="C135" s="60"/>
      <c r="D135" s="62" t="s">
        <v>649</v>
      </c>
      <c r="E135" s="2" t="s">
        <v>165</v>
      </c>
      <c r="G135" s="3">
        <f t="array" ref="G135">SUM(IF(L135:W135&lt;&gt;"",L135:W135*Y135:AJ135,""))*627.509</f>
        <v>0</v>
      </c>
      <c r="H135" s="4">
        <v>4621.4563176175034</v>
      </c>
      <c r="I135" s="5">
        <f t="shared" si="6"/>
        <v>-4621.4563176175034</v>
      </c>
      <c r="J135" s="48">
        <f t="shared" si="7"/>
        <v>4621.4563176175034</v>
      </c>
      <c r="L135" s="1">
        <f>B91</f>
        <v>0</v>
      </c>
      <c r="M135" s="1">
        <f>B48</f>
        <v>0</v>
      </c>
      <c r="N135" s="1">
        <f>B90</f>
        <v>0</v>
      </c>
      <c r="O135" s="1" t="s">
        <v>370</v>
      </c>
      <c r="P135" s="1" t="s">
        <v>370</v>
      </c>
      <c r="Q135" s="1" t="s">
        <v>370</v>
      </c>
      <c r="R135" s="1" t="s">
        <v>370</v>
      </c>
      <c r="S135" s="1" t="s">
        <v>370</v>
      </c>
      <c r="T135" s="1" t="s">
        <v>370</v>
      </c>
      <c r="U135" s="1" t="s">
        <v>370</v>
      </c>
      <c r="V135" s="1" t="s">
        <v>370</v>
      </c>
      <c r="W135" s="1" t="s">
        <v>370</v>
      </c>
      <c r="Y135" s="1">
        <v>-1</v>
      </c>
      <c r="Z135" s="1">
        <v>20</v>
      </c>
      <c r="AA135" s="1">
        <v>20</v>
      </c>
      <c r="BZ135" s="67">
        <v>22</v>
      </c>
      <c r="CA135" s="3">
        <v>193</v>
      </c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68"/>
      <c r="CN135" s="1" t="str">
        <f t="shared" si="10"/>
        <v>#=B22</v>
      </c>
      <c r="CO135" s="1" t="str">
        <f t="shared" si="10"/>
        <v>#=B193</v>
      </c>
      <c r="CP135" s="1" t="str">
        <f t="shared" si="10"/>
        <v/>
      </c>
      <c r="CQ135" s="1" t="str">
        <f t="shared" si="9"/>
        <v/>
      </c>
      <c r="CR135" s="1" t="str">
        <f t="shared" si="9"/>
        <v/>
      </c>
      <c r="CS135" s="1" t="str">
        <f t="shared" si="9"/>
        <v/>
      </c>
      <c r="CT135" s="1" t="str">
        <f t="shared" ref="CT135:CY185" si="11">IF(CF135&lt;"",CONCATENATE("#=B",CF135),"")</f>
        <v/>
      </c>
      <c r="CU135" s="1" t="str">
        <f t="shared" si="11"/>
        <v/>
      </c>
      <c r="CV135" s="1" t="str">
        <f t="shared" si="11"/>
        <v/>
      </c>
      <c r="CW135" s="1" t="str">
        <f t="shared" si="8"/>
        <v/>
      </c>
      <c r="CX135" s="1" t="str">
        <f t="shared" si="8"/>
        <v/>
      </c>
      <c r="CY135" s="1" t="str">
        <f t="shared" si="8"/>
        <v/>
      </c>
      <c r="CZ135" s="1" t="str">
        <f t="shared" si="8"/>
        <v/>
      </c>
    </row>
    <row r="136" spans="1:104" ht="17" thickBot="1">
      <c r="A136" t="s">
        <v>526</v>
      </c>
      <c r="B136" s="59"/>
      <c r="C136" s="60"/>
      <c r="D136" s="69" t="s">
        <v>650</v>
      </c>
      <c r="E136" s="2" t="s">
        <v>166</v>
      </c>
      <c r="G136" s="3">
        <f t="array" ref="G136">SUM(IF(L136:W136&lt;&gt;"",L136:W136*Y136:AJ136,""))*627.509</f>
        <v>0</v>
      </c>
      <c r="H136" s="4">
        <v>84.509932662374126</v>
      </c>
      <c r="I136" s="5">
        <f t="shared" si="6"/>
        <v>-84.509932662374126</v>
      </c>
      <c r="J136" s="48">
        <f t="shared" si="7"/>
        <v>84.509932662374126</v>
      </c>
      <c r="L136" s="1">
        <f>B137</f>
        <v>0</v>
      </c>
      <c r="M136" s="1">
        <f>B126</f>
        <v>0</v>
      </c>
      <c r="N136" s="1" t="s">
        <v>370</v>
      </c>
      <c r="O136" s="1" t="s">
        <v>370</v>
      </c>
      <c r="P136" s="1" t="s">
        <v>370</v>
      </c>
      <c r="Q136" s="1" t="s">
        <v>370</v>
      </c>
      <c r="R136" s="1" t="s">
        <v>370</v>
      </c>
      <c r="S136" s="1" t="s">
        <v>370</v>
      </c>
      <c r="T136" s="1" t="s">
        <v>370</v>
      </c>
      <c r="U136" s="1" t="s">
        <v>370</v>
      </c>
      <c r="V136" s="1" t="s">
        <v>370</v>
      </c>
      <c r="W136" s="1" t="s">
        <v>370</v>
      </c>
      <c r="Y136" s="1">
        <v>1</v>
      </c>
      <c r="Z136" s="1">
        <v>-1</v>
      </c>
      <c r="BZ136" s="67">
        <v>26</v>
      </c>
      <c r="CA136" s="3">
        <v>24</v>
      </c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68"/>
      <c r="CN136" s="1" t="str">
        <f t="shared" si="10"/>
        <v>#=B26</v>
      </c>
      <c r="CO136" s="1" t="str">
        <f t="shared" si="10"/>
        <v>#=B24</v>
      </c>
      <c r="CP136" s="1" t="str">
        <f t="shared" si="10"/>
        <v/>
      </c>
      <c r="CQ136" s="1" t="str">
        <f t="shared" si="10"/>
        <v/>
      </c>
      <c r="CR136" s="1" t="str">
        <f t="shared" si="10"/>
        <v/>
      </c>
      <c r="CS136" s="1" t="str">
        <f t="shared" si="10"/>
        <v/>
      </c>
      <c r="CT136" s="1" t="str">
        <f t="shared" si="11"/>
        <v/>
      </c>
      <c r="CU136" s="1" t="str">
        <f t="shared" si="11"/>
        <v/>
      </c>
      <c r="CV136" s="1" t="str">
        <f t="shared" si="11"/>
        <v/>
      </c>
      <c r="CW136" s="1" t="str">
        <f t="shared" si="8"/>
        <v/>
      </c>
      <c r="CX136" s="1" t="str">
        <f t="shared" si="8"/>
        <v/>
      </c>
      <c r="CY136" s="1" t="str">
        <f t="shared" si="8"/>
        <v/>
      </c>
      <c r="CZ136" s="1" t="str">
        <f t="shared" si="8"/>
        <v/>
      </c>
    </row>
    <row r="137" spans="1:104">
      <c r="A137" t="s">
        <v>651</v>
      </c>
      <c r="B137" s="59"/>
      <c r="C137" s="60"/>
      <c r="D137" s="62" t="s">
        <v>652</v>
      </c>
      <c r="E137" s="2" t="s">
        <v>167</v>
      </c>
      <c r="G137" s="3">
        <f t="array" ref="G137">SUM(IF(L137:W137&lt;&gt;"",L137:W137*Y137:AJ137,""))*627.509</f>
        <v>0</v>
      </c>
      <c r="H137" s="4">
        <v>57.5899522295</v>
      </c>
      <c r="I137" s="5">
        <f t="shared" si="6"/>
        <v>-57.5899522295</v>
      </c>
      <c r="J137" s="48">
        <f t="shared" si="7"/>
        <v>57.5899522295</v>
      </c>
      <c r="L137" s="1">
        <f>B32</f>
        <v>0</v>
      </c>
      <c r="M137" s="1">
        <f>B66</f>
        <v>0</v>
      </c>
      <c r="N137" s="1">
        <f>B39</f>
        <v>0</v>
      </c>
      <c r="O137" s="1" t="s">
        <v>370</v>
      </c>
      <c r="P137" s="1" t="s">
        <v>370</v>
      </c>
      <c r="Q137" s="1" t="s">
        <v>370</v>
      </c>
      <c r="R137" s="1" t="s">
        <v>370</v>
      </c>
      <c r="S137" s="1" t="s">
        <v>370</v>
      </c>
      <c r="T137" s="1" t="s">
        <v>370</v>
      </c>
      <c r="U137" s="1" t="s">
        <v>370</v>
      </c>
      <c r="V137" s="1" t="s">
        <v>370</v>
      </c>
      <c r="W137" s="1" t="s">
        <v>370</v>
      </c>
      <c r="Y137" s="1">
        <v>-1</v>
      </c>
      <c r="Z137" s="1">
        <v>1</v>
      </c>
      <c r="AA137" s="1">
        <v>1</v>
      </c>
      <c r="BZ137" s="67">
        <v>36</v>
      </c>
      <c r="CA137" s="3">
        <v>31</v>
      </c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68"/>
      <c r="CN137" s="1" t="str">
        <f t="shared" si="10"/>
        <v>#=B36</v>
      </c>
      <c r="CO137" s="1" t="str">
        <f t="shared" si="10"/>
        <v>#=B31</v>
      </c>
      <c r="CP137" s="1" t="str">
        <f t="shared" si="10"/>
        <v/>
      </c>
      <c r="CQ137" s="1" t="str">
        <f t="shared" si="10"/>
        <v/>
      </c>
      <c r="CR137" s="1" t="str">
        <f t="shared" si="10"/>
        <v/>
      </c>
      <c r="CS137" s="1" t="str">
        <f t="shared" si="10"/>
        <v/>
      </c>
      <c r="CT137" s="1" t="str">
        <f t="shared" si="11"/>
        <v/>
      </c>
      <c r="CU137" s="1" t="str">
        <f t="shared" si="11"/>
        <v/>
      </c>
      <c r="CV137" s="1" t="str">
        <f t="shared" si="11"/>
        <v/>
      </c>
      <c r="CW137" s="1" t="str">
        <f t="shared" si="8"/>
        <v/>
      </c>
      <c r="CX137" s="1" t="str">
        <f t="shared" si="8"/>
        <v/>
      </c>
      <c r="CY137" s="1" t="str">
        <f t="shared" si="8"/>
        <v/>
      </c>
      <c r="CZ137" s="1" t="str">
        <f t="shared" si="8"/>
        <v/>
      </c>
    </row>
    <row r="138" spans="1:104">
      <c r="A138" t="s">
        <v>653</v>
      </c>
      <c r="B138" s="59"/>
      <c r="C138" s="60"/>
      <c r="D138" s="62" t="s">
        <v>654</v>
      </c>
      <c r="E138" s="2" t="s">
        <v>168</v>
      </c>
      <c r="G138" s="3">
        <f t="array" ref="G138">SUM(IF(L138:W138&lt;&gt;"",L138:W138*Y138:AJ138,""))*627.509</f>
        <v>0</v>
      </c>
      <c r="H138" s="4">
        <v>156.0112248291</v>
      </c>
      <c r="I138" s="5">
        <f t="shared" si="6"/>
        <v>-156.0112248291</v>
      </c>
      <c r="J138" s="48">
        <f t="shared" si="7"/>
        <v>156.0112248291</v>
      </c>
      <c r="L138" s="1">
        <f>B191</f>
        <v>0</v>
      </c>
      <c r="M138" s="1">
        <f>B196</f>
        <v>0</v>
      </c>
      <c r="N138" s="1" t="s">
        <v>370</v>
      </c>
      <c r="O138" s="1" t="s">
        <v>370</v>
      </c>
      <c r="P138" s="1" t="s">
        <v>370</v>
      </c>
      <c r="Q138" s="1" t="s">
        <v>370</v>
      </c>
      <c r="R138" s="1" t="s">
        <v>370</v>
      </c>
      <c r="S138" s="1" t="s">
        <v>370</v>
      </c>
      <c r="T138" s="1" t="s">
        <v>370</v>
      </c>
      <c r="U138" s="1" t="s">
        <v>370</v>
      </c>
      <c r="V138" s="1" t="s">
        <v>370</v>
      </c>
      <c r="W138" s="1" t="s">
        <v>370</v>
      </c>
      <c r="Y138" s="1">
        <v>-1</v>
      </c>
      <c r="Z138" s="1">
        <v>1</v>
      </c>
      <c r="BZ138" s="67">
        <v>76</v>
      </c>
      <c r="CA138" s="3">
        <v>133</v>
      </c>
      <c r="CB138" s="3">
        <v>140</v>
      </c>
      <c r="CC138" s="3"/>
      <c r="CD138" s="3"/>
      <c r="CE138" s="3"/>
      <c r="CF138" s="3"/>
      <c r="CG138" s="3"/>
      <c r="CH138" s="3"/>
      <c r="CI138" s="3"/>
      <c r="CJ138" s="3"/>
      <c r="CK138" s="3"/>
      <c r="CL138" s="68"/>
      <c r="CN138" s="1" t="str">
        <f t="shared" si="10"/>
        <v>#=B76</v>
      </c>
      <c r="CO138" s="1" t="str">
        <f t="shared" si="10"/>
        <v>#=B133</v>
      </c>
      <c r="CP138" s="1" t="str">
        <f t="shared" si="10"/>
        <v>#=B140</v>
      </c>
      <c r="CQ138" s="1" t="str">
        <f t="shared" si="10"/>
        <v/>
      </c>
      <c r="CR138" s="1" t="str">
        <f t="shared" si="10"/>
        <v/>
      </c>
      <c r="CS138" s="1" t="str">
        <f t="shared" si="10"/>
        <v/>
      </c>
      <c r="CT138" s="1" t="str">
        <f t="shared" si="11"/>
        <v/>
      </c>
      <c r="CU138" s="1" t="str">
        <f t="shared" si="11"/>
        <v/>
      </c>
      <c r="CV138" s="1" t="str">
        <f t="shared" si="11"/>
        <v/>
      </c>
      <c r="CW138" s="1" t="str">
        <f t="shared" si="8"/>
        <v/>
      </c>
      <c r="CX138" s="1" t="str">
        <f t="shared" si="8"/>
        <v/>
      </c>
      <c r="CY138" s="1" t="str">
        <f t="shared" si="8"/>
        <v/>
      </c>
      <c r="CZ138" s="1" t="str">
        <f t="shared" si="8"/>
        <v/>
      </c>
    </row>
    <row r="139" spans="1:104">
      <c r="A139" t="s">
        <v>491</v>
      </c>
      <c r="B139" s="59"/>
      <c r="C139" s="60"/>
      <c r="D139" s="62" t="s">
        <v>656</v>
      </c>
      <c r="E139" s="2" t="s">
        <v>169</v>
      </c>
      <c r="G139" s="3">
        <f t="array" ref="G139">SUM(IF(L139:W139&lt;&gt;"",L139:W139*Y139:AJ139,""))*627.509</f>
        <v>0</v>
      </c>
      <c r="H139" s="4">
        <v>-23748.078105000001</v>
      </c>
      <c r="I139" s="5">
        <f t="shared" si="6"/>
        <v>23748.078105000001</v>
      </c>
      <c r="J139" s="48">
        <f t="shared" si="7"/>
        <v>23748.078105000001</v>
      </c>
      <c r="K139" s="4"/>
      <c r="L139" s="1">
        <f>B90</f>
        <v>0</v>
      </c>
      <c r="M139" s="1" t="s">
        <v>370</v>
      </c>
      <c r="N139" s="1" t="s">
        <v>370</v>
      </c>
      <c r="O139" s="1" t="s">
        <v>370</v>
      </c>
      <c r="P139" s="1" t="s">
        <v>370</v>
      </c>
      <c r="Q139" s="1" t="s">
        <v>370</v>
      </c>
      <c r="R139" s="1" t="s">
        <v>370</v>
      </c>
      <c r="S139" s="1" t="s">
        <v>370</v>
      </c>
      <c r="T139" s="1" t="s">
        <v>370</v>
      </c>
      <c r="U139" s="1" t="s">
        <v>370</v>
      </c>
      <c r="V139" s="1" t="s">
        <v>370</v>
      </c>
      <c r="W139" s="1" t="s">
        <v>370</v>
      </c>
      <c r="Y139" s="1">
        <v>1</v>
      </c>
      <c r="BZ139" s="67">
        <v>297</v>
      </c>
      <c r="CA139" s="3">
        <v>322</v>
      </c>
      <c r="CB139" s="3">
        <v>318</v>
      </c>
      <c r="CC139" s="3">
        <v>325</v>
      </c>
      <c r="CD139" s="3">
        <v>330</v>
      </c>
      <c r="CE139" s="3">
        <v>328</v>
      </c>
      <c r="CF139" s="3">
        <v>320</v>
      </c>
      <c r="CG139" s="3"/>
      <c r="CH139" s="3"/>
      <c r="CI139" s="3"/>
      <c r="CJ139" s="3"/>
      <c r="CK139" s="3"/>
      <c r="CL139" s="68"/>
      <c r="CN139" s="1" t="str">
        <f t="shared" si="10"/>
        <v>#=B297</v>
      </c>
      <c r="CO139" s="1" t="str">
        <f t="shared" si="10"/>
        <v>#=B322</v>
      </c>
      <c r="CP139" s="1" t="str">
        <f t="shared" si="10"/>
        <v>#=B318</v>
      </c>
      <c r="CQ139" s="1" t="str">
        <f t="shared" si="10"/>
        <v>#=B325</v>
      </c>
      <c r="CR139" s="1" t="str">
        <f t="shared" si="10"/>
        <v>#=B330</v>
      </c>
      <c r="CS139" s="1" t="str">
        <f t="shared" si="10"/>
        <v>#=B328</v>
      </c>
      <c r="CT139" s="1" t="str">
        <f t="shared" si="11"/>
        <v>#=B320</v>
      </c>
      <c r="CU139" s="1" t="str">
        <f t="shared" si="11"/>
        <v/>
      </c>
      <c r="CV139" s="1" t="str">
        <f t="shared" si="11"/>
        <v/>
      </c>
      <c r="CW139" s="1" t="str">
        <f t="shared" si="8"/>
        <v/>
      </c>
      <c r="CX139" s="1" t="str">
        <f t="shared" si="8"/>
        <v/>
      </c>
      <c r="CY139" s="1" t="str">
        <f t="shared" si="8"/>
        <v/>
      </c>
      <c r="CZ139" s="1" t="str">
        <f t="shared" si="8"/>
        <v/>
      </c>
    </row>
    <row r="140" spans="1:104">
      <c r="A140" t="s">
        <v>492</v>
      </c>
      <c r="B140" s="59"/>
      <c r="C140" s="60"/>
      <c r="D140" s="62" t="s">
        <v>657</v>
      </c>
      <c r="E140" s="2" t="s">
        <v>170</v>
      </c>
      <c r="G140" s="3">
        <f t="array" ref="G140">SUM(IF(L140:W140&lt;&gt;"",L140:W140*Y140:AJ140,""))*627.509</f>
        <v>0</v>
      </c>
      <c r="H140" s="4">
        <v>243.70880581250154</v>
      </c>
      <c r="I140" s="5">
        <f t="shared" si="6"/>
        <v>-243.70880581250154</v>
      </c>
      <c r="J140" s="48">
        <f t="shared" si="7"/>
        <v>243.70880581250154</v>
      </c>
      <c r="L140" s="1">
        <f>B229</f>
        <v>0</v>
      </c>
      <c r="M140" s="1">
        <f>B144</f>
        <v>0</v>
      </c>
      <c r="N140" s="1" t="s">
        <v>370</v>
      </c>
      <c r="O140" s="1" t="s">
        <v>370</v>
      </c>
      <c r="P140" s="1" t="s">
        <v>370</v>
      </c>
      <c r="Q140" s="1" t="s">
        <v>370</v>
      </c>
      <c r="R140" s="1" t="s">
        <v>370</v>
      </c>
      <c r="S140" s="1" t="s">
        <v>370</v>
      </c>
      <c r="T140" s="1" t="s">
        <v>370</v>
      </c>
      <c r="U140" s="1" t="s">
        <v>370</v>
      </c>
      <c r="V140" s="1" t="s">
        <v>370</v>
      </c>
      <c r="W140" s="1" t="s">
        <v>370</v>
      </c>
      <c r="Y140" s="1">
        <v>1</v>
      </c>
      <c r="Z140" s="1">
        <v>-1</v>
      </c>
      <c r="BZ140" s="67">
        <v>301</v>
      </c>
      <c r="CA140" s="3">
        <v>322</v>
      </c>
      <c r="CB140" s="3">
        <v>319</v>
      </c>
      <c r="CC140" s="3">
        <v>325</v>
      </c>
      <c r="CD140" s="3">
        <v>327</v>
      </c>
      <c r="CE140" s="3">
        <v>324</v>
      </c>
      <c r="CF140" s="3">
        <v>329</v>
      </c>
      <c r="CG140" s="3"/>
      <c r="CH140" s="3"/>
      <c r="CI140" s="3"/>
      <c r="CJ140" s="3"/>
      <c r="CK140" s="3"/>
      <c r="CL140" s="68"/>
      <c r="CN140" s="1" t="str">
        <f t="shared" si="10"/>
        <v>#=B301</v>
      </c>
      <c r="CO140" s="1" t="str">
        <f t="shared" si="10"/>
        <v>#=B322</v>
      </c>
      <c r="CP140" s="1" t="str">
        <f t="shared" si="10"/>
        <v>#=B319</v>
      </c>
      <c r="CQ140" s="1" t="str">
        <f t="shared" si="10"/>
        <v>#=B325</v>
      </c>
      <c r="CR140" s="1" t="str">
        <f t="shared" si="10"/>
        <v>#=B327</v>
      </c>
      <c r="CS140" s="1" t="str">
        <f t="shared" si="10"/>
        <v>#=B324</v>
      </c>
      <c r="CT140" s="1" t="str">
        <f t="shared" si="11"/>
        <v>#=B329</v>
      </c>
      <c r="CU140" s="1" t="str">
        <f t="shared" si="11"/>
        <v/>
      </c>
      <c r="CV140" s="1" t="str">
        <f t="shared" si="11"/>
        <v/>
      </c>
      <c r="CW140" s="1" t="str">
        <f t="shared" si="8"/>
        <v/>
      </c>
      <c r="CX140" s="1" t="str">
        <f t="shared" si="8"/>
        <v/>
      </c>
      <c r="CY140" s="1" t="str">
        <f t="shared" si="8"/>
        <v/>
      </c>
      <c r="CZ140" s="1" t="str">
        <f t="shared" si="8"/>
        <v/>
      </c>
    </row>
    <row r="141" spans="1:104">
      <c r="A141" t="s">
        <v>277</v>
      </c>
      <c r="B141" s="59"/>
      <c r="C141" s="60"/>
      <c r="D141" s="62" t="s">
        <v>660</v>
      </c>
      <c r="E141" s="2" t="s">
        <v>171</v>
      </c>
      <c r="G141" s="3">
        <f t="array" ref="G141">SUM(IF(L141:W141&lt;&gt;"",L141:W141*Y141:AJ141,""))*627.509</f>
        <v>0</v>
      </c>
      <c r="H141" s="4">
        <v>-60.939951442966212</v>
      </c>
      <c r="I141" s="5">
        <f t="shared" si="6"/>
        <v>60.939951442966212</v>
      </c>
      <c r="J141" s="48">
        <f t="shared" si="7"/>
        <v>60.939951442966212</v>
      </c>
      <c r="L141" s="1">
        <f>B89</f>
        <v>0</v>
      </c>
      <c r="M141" s="1">
        <f>B88</f>
        <v>0</v>
      </c>
      <c r="N141" s="1">
        <f>B124</f>
        <v>0</v>
      </c>
      <c r="O141" s="1" t="s">
        <v>370</v>
      </c>
      <c r="P141" s="1" t="s">
        <v>370</v>
      </c>
      <c r="Q141" s="1" t="s">
        <v>370</v>
      </c>
      <c r="R141" s="1" t="s">
        <v>370</v>
      </c>
      <c r="S141" s="1" t="s">
        <v>370</v>
      </c>
      <c r="T141" s="1" t="s">
        <v>370</v>
      </c>
      <c r="U141" s="1" t="s">
        <v>370</v>
      </c>
      <c r="V141" s="1" t="s">
        <v>370</v>
      </c>
      <c r="W141" s="1" t="s">
        <v>370</v>
      </c>
      <c r="Y141" s="1">
        <v>1</v>
      </c>
      <c r="Z141" s="1">
        <v>-1</v>
      </c>
      <c r="AA141" s="1">
        <v>-1</v>
      </c>
      <c r="BZ141" s="67">
        <v>307</v>
      </c>
      <c r="CA141" s="3">
        <v>322</v>
      </c>
      <c r="CB141" s="3">
        <v>318</v>
      </c>
      <c r="CC141" s="3">
        <v>319</v>
      </c>
      <c r="CD141" s="3">
        <v>325</v>
      </c>
      <c r="CE141" s="3">
        <v>321</v>
      </c>
      <c r="CF141" s="3">
        <v>328</v>
      </c>
      <c r="CG141" s="3"/>
      <c r="CH141" s="3"/>
      <c r="CI141" s="3"/>
      <c r="CJ141" s="3"/>
      <c r="CK141" s="3"/>
      <c r="CL141" s="68"/>
      <c r="CN141" s="1" t="str">
        <f t="shared" si="10"/>
        <v>#=B307</v>
      </c>
      <c r="CO141" s="1" t="str">
        <f t="shared" si="10"/>
        <v>#=B322</v>
      </c>
      <c r="CP141" s="1" t="str">
        <f t="shared" si="10"/>
        <v>#=B318</v>
      </c>
      <c r="CQ141" s="1" t="str">
        <f t="shared" si="10"/>
        <v>#=B319</v>
      </c>
      <c r="CR141" s="1" t="str">
        <f t="shared" si="10"/>
        <v>#=B325</v>
      </c>
      <c r="CS141" s="1" t="str">
        <f t="shared" si="10"/>
        <v>#=B321</v>
      </c>
      <c r="CT141" s="1" t="str">
        <f t="shared" si="11"/>
        <v>#=B328</v>
      </c>
      <c r="CU141" s="1" t="str">
        <f t="shared" si="11"/>
        <v/>
      </c>
      <c r="CV141" s="1" t="str">
        <f t="shared" si="11"/>
        <v/>
      </c>
      <c r="CW141" s="1" t="str">
        <f t="shared" si="8"/>
        <v/>
      </c>
      <c r="CX141" s="1" t="str">
        <f t="shared" si="8"/>
        <v/>
      </c>
      <c r="CY141" s="1" t="str">
        <f t="shared" si="8"/>
        <v/>
      </c>
      <c r="CZ141" s="1" t="str">
        <f t="shared" si="8"/>
        <v/>
      </c>
    </row>
    <row r="142" spans="1:104">
      <c r="A142" t="s">
        <v>661</v>
      </c>
      <c r="B142" s="59"/>
      <c r="C142" s="60"/>
      <c r="D142" s="62" t="s">
        <v>662</v>
      </c>
      <c r="E142" s="2" t="s">
        <v>172</v>
      </c>
      <c r="G142" s="3">
        <f t="array" ref="G142">SUM(IF(L142:W142&lt;&gt;"",L142:W142*Y142:AJ142,""))*627.509</f>
        <v>0</v>
      </c>
      <c r="H142" s="4">
        <v>-81.649934941223506</v>
      </c>
      <c r="I142" s="5">
        <f t="shared" si="6"/>
        <v>81.649934941223506</v>
      </c>
      <c r="J142" s="48">
        <f t="shared" si="7"/>
        <v>81.649934941223506</v>
      </c>
      <c r="L142" s="1">
        <f>B119</f>
        <v>0</v>
      </c>
      <c r="M142" s="1">
        <f>B160</f>
        <v>0</v>
      </c>
      <c r="N142" s="1">
        <f>B124</f>
        <v>0</v>
      </c>
      <c r="O142" s="1" t="s">
        <v>370</v>
      </c>
      <c r="P142" s="1" t="s">
        <v>370</v>
      </c>
      <c r="Q142" s="1" t="s">
        <v>370</v>
      </c>
      <c r="R142" s="1" t="s">
        <v>370</v>
      </c>
      <c r="S142" s="1" t="s">
        <v>370</v>
      </c>
      <c r="T142" s="1" t="s">
        <v>370</v>
      </c>
      <c r="U142" s="1" t="s">
        <v>370</v>
      </c>
      <c r="V142" s="1" t="s">
        <v>370</v>
      </c>
      <c r="W142" s="1" t="s">
        <v>370</v>
      </c>
      <c r="Y142" s="1">
        <v>1</v>
      </c>
      <c r="Z142" s="1">
        <v>-1</v>
      </c>
      <c r="AA142" s="1">
        <v>-1</v>
      </c>
      <c r="BZ142" s="67">
        <v>310</v>
      </c>
      <c r="CA142" s="3">
        <v>318</v>
      </c>
      <c r="CB142" s="3">
        <v>325</v>
      </c>
      <c r="CC142" s="3">
        <v>327</v>
      </c>
      <c r="CD142" s="3">
        <v>321</v>
      </c>
      <c r="CE142" s="3">
        <v>317</v>
      </c>
      <c r="CF142" s="3"/>
      <c r="CG142" s="3"/>
      <c r="CH142" s="3"/>
      <c r="CI142" s="3"/>
      <c r="CJ142" s="3"/>
      <c r="CK142" s="3"/>
      <c r="CL142" s="68"/>
      <c r="CN142" s="1" t="str">
        <f t="shared" si="10"/>
        <v>#=B310</v>
      </c>
      <c r="CO142" s="1" t="str">
        <f t="shared" si="10"/>
        <v>#=B318</v>
      </c>
      <c r="CP142" s="1" t="str">
        <f t="shared" si="10"/>
        <v>#=B325</v>
      </c>
      <c r="CQ142" s="1" t="str">
        <f t="shared" si="10"/>
        <v>#=B327</v>
      </c>
      <c r="CR142" s="1" t="str">
        <f t="shared" si="10"/>
        <v>#=B321</v>
      </c>
      <c r="CS142" s="1" t="str">
        <f t="shared" si="10"/>
        <v>#=B317</v>
      </c>
      <c r="CT142" s="1" t="str">
        <f t="shared" si="11"/>
        <v/>
      </c>
      <c r="CU142" s="1" t="str">
        <f t="shared" si="11"/>
        <v/>
      </c>
      <c r="CV142" s="1" t="str">
        <f t="shared" si="11"/>
        <v/>
      </c>
      <c r="CW142" s="1" t="str">
        <f t="shared" si="8"/>
        <v/>
      </c>
      <c r="CX142" s="1" t="str">
        <f t="shared" si="8"/>
        <v/>
      </c>
      <c r="CY142" s="1" t="str">
        <f t="shared" si="8"/>
        <v/>
      </c>
      <c r="CZ142" s="1" t="str">
        <f t="shared" si="8"/>
        <v/>
      </c>
    </row>
    <row r="143" spans="1:104">
      <c r="A143" t="s">
        <v>523</v>
      </c>
      <c r="B143" s="59"/>
      <c r="C143" s="60"/>
      <c r="D143" s="62" t="s">
        <v>664</v>
      </c>
      <c r="E143" s="2" t="s">
        <v>173</v>
      </c>
      <c r="G143" s="3">
        <f t="array" ref="G143">SUM(IF(L143:W143&lt;&gt;"",L143:W143*Y143:AJ143,""))*627.509</f>
        <v>0</v>
      </c>
      <c r="H143" s="4">
        <v>-85.869931578724561</v>
      </c>
      <c r="I143" s="5">
        <f t="shared" si="6"/>
        <v>85.869931578724561</v>
      </c>
      <c r="J143" s="48">
        <f t="shared" si="7"/>
        <v>85.869931578724561</v>
      </c>
      <c r="L143" s="1">
        <f>B184</f>
        <v>0</v>
      </c>
      <c r="M143" s="1">
        <f>B48</f>
        <v>0</v>
      </c>
      <c r="N143" s="1">
        <f>B151</f>
        <v>0</v>
      </c>
      <c r="O143" s="1" t="s">
        <v>370</v>
      </c>
      <c r="P143" s="1" t="s">
        <v>370</v>
      </c>
      <c r="Q143" s="1" t="s">
        <v>370</v>
      </c>
      <c r="R143" s="1" t="s">
        <v>370</v>
      </c>
      <c r="S143" s="1" t="s">
        <v>370</v>
      </c>
      <c r="T143" s="1" t="s">
        <v>370</v>
      </c>
      <c r="U143" s="1" t="s">
        <v>370</v>
      </c>
      <c r="V143" s="1" t="s">
        <v>370</v>
      </c>
      <c r="W143" s="1" t="s">
        <v>370</v>
      </c>
      <c r="Y143" s="1">
        <v>1</v>
      </c>
      <c r="Z143" s="1">
        <v>-1</v>
      </c>
      <c r="AA143" s="1">
        <v>-1</v>
      </c>
      <c r="BZ143" s="67">
        <v>313</v>
      </c>
      <c r="CA143" s="3">
        <v>322</v>
      </c>
      <c r="CB143" s="3">
        <v>318</v>
      </c>
      <c r="CC143" s="3">
        <v>319</v>
      </c>
      <c r="CD143" s="3">
        <v>325</v>
      </c>
      <c r="CE143" s="3">
        <v>321</v>
      </c>
      <c r="CF143" s="3">
        <v>317</v>
      </c>
      <c r="CG143" s="3">
        <v>330</v>
      </c>
      <c r="CH143" s="3">
        <v>328</v>
      </c>
      <c r="CI143" s="3">
        <v>329</v>
      </c>
      <c r="CJ143" s="3"/>
      <c r="CK143" s="3"/>
      <c r="CL143" s="68"/>
      <c r="CN143" s="1" t="str">
        <f t="shared" si="10"/>
        <v>#=B313</v>
      </c>
      <c r="CO143" s="1" t="str">
        <f t="shared" si="10"/>
        <v>#=B322</v>
      </c>
      <c r="CP143" s="1" t="str">
        <f t="shared" si="10"/>
        <v>#=B318</v>
      </c>
      <c r="CQ143" s="1" t="str">
        <f t="shared" si="10"/>
        <v>#=B319</v>
      </c>
      <c r="CR143" s="1" t="str">
        <f t="shared" si="10"/>
        <v>#=B325</v>
      </c>
      <c r="CS143" s="1" t="str">
        <f t="shared" si="10"/>
        <v>#=B321</v>
      </c>
      <c r="CT143" s="1" t="str">
        <f t="shared" si="11"/>
        <v>#=B317</v>
      </c>
      <c r="CU143" s="1" t="str">
        <f t="shared" si="11"/>
        <v>#=B330</v>
      </c>
      <c r="CV143" s="1" t="str">
        <f t="shared" si="11"/>
        <v>#=B328</v>
      </c>
      <c r="CW143" s="1" t="str">
        <f t="shared" si="8"/>
        <v>#=B329</v>
      </c>
      <c r="CX143" s="1" t="str">
        <f t="shared" si="8"/>
        <v/>
      </c>
      <c r="CY143" s="1" t="str">
        <f t="shared" si="8"/>
        <v/>
      </c>
      <c r="CZ143" s="1" t="str">
        <f t="shared" si="8"/>
        <v/>
      </c>
    </row>
    <row r="144" spans="1:104">
      <c r="A144" t="s">
        <v>659</v>
      </c>
      <c r="B144" s="59"/>
      <c r="C144" s="60"/>
      <c r="D144" s="62" t="s">
        <v>666</v>
      </c>
      <c r="E144" s="2" t="s">
        <v>174</v>
      </c>
      <c r="G144" s="3">
        <f t="array" ref="G144">SUM(IF(L144:W144&lt;&gt;"",L144:W144*Y144:AJ144,""))*627.509</f>
        <v>0</v>
      </c>
      <c r="H144" s="4">
        <v>2.67999786457416</v>
      </c>
      <c r="I144" s="5">
        <f t="shared" si="6"/>
        <v>-2.67999786457416</v>
      </c>
      <c r="J144" s="48">
        <f t="shared" si="7"/>
        <v>2.67999786457416</v>
      </c>
      <c r="L144" s="1">
        <f>B48</f>
        <v>0</v>
      </c>
      <c r="M144" s="1">
        <f>B168</f>
        <v>0</v>
      </c>
      <c r="N144" s="1">
        <f>B161</f>
        <v>0</v>
      </c>
      <c r="O144" s="1">
        <f>B167</f>
        <v>0</v>
      </c>
      <c r="P144" s="1" t="s">
        <v>370</v>
      </c>
      <c r="Q144" s="1" t="s">
        <v>370</v>
      </c>
      <c r="R144" s="1" t="s">
        <v>370</v>
      </c>
      <c r="S144" s="1" t="s">
        <v>370</v>
      </c>
      <c r="T144" s="1" t="s">
        <v>370</v>
      </c>
      <c r="U144" s="1" t="s">
        <v>370</v>
      </c>
      <c r="V144" s="1" t="s">
        <v>370</v>
      </c>
      <c r="W144" s="1" t="s">
        <v>370</v>
      </c>
      <c r="Y144" s="1">
        <v>1</v>
      </c>
      <c r="Z144" s="1">
        <v>1</v>
      </c>
      <c r="AA144" s="1">
        <v>-1</v>
      </c>
      <c r="AB144" s="1">
        <v>-1</v>
      </c>
      <c r="BZ144" s="67">
        <v>358</v>
      </c>
      <c r="CA144" s="3">
        <v>92</v>
      </c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68"/>
      <c r="CN144" s="1" t="str">
        <f t="shared" si="10"/>
        <v>#=B358</v>
      </c>
      <c r="CO144" s="1" t="str">
        <f t="shared" si="10"/>
        <v>#=B92</v>
      </c>
      <c r="CP144" s="1" t="str">
        <f t="shared" si="10"/>
        <v/>
      </c>
      <c r="CQ144" s="1" t="str">
        <f t="shared" si="10"/>
        <v/>
      </c>
      <c r="CR144" s="1" t="str">
        <f t="shared" si="10"/>
        <v/>
      </c>
      <c r="CS144" s="1" t="str">
        <f t="shared" si="10"/>
        <v/>
      </c>
      <c r="CT144" s="1" t="str">
        <f t="shared" si="11"/>
        <v/>
      </c>
      <c r="CU144" s="1" t="str">
        <f t="shared" si="11"/>
        <v/>
      </c>
      <c r="CV144" s="1" t="str">
        <f t="shared" si="11"/>
        <v/>
      </c>
      <c r="CW144" s="1" t="str">
        <f t="shared" si="8"/>
        <v/>
      </c>
      <c r="CX144" s="1" t="str">
        <f t="shared" si="8"/>
        <v/>
      </c>
      <c r="CY144" s="1" t="str">
        <f t="shared" si="8"/>
        <v/>
      </c>
      <c r="CZ144" s="1" t="str">
        <f t="shared" si="8"/>
        <v/>
      </c>
    </row>
    <row r="145" spans="1:104">
      <c r="A145" t="s">
        <v>669</v>
      </c>
      <c r="B145" s="59"/>
      <c r="C145" s="60"/>
      <c r="D145" s="62" t="s">
        <v>670</v>
      </c>
      <c r="E145" s="2" t="s">
        <v>175</v>
      </c>
      <c r="G145" s="3">
        <f t="array" ref="G145">SUM(IF(L145:W145&lt;&gt;"",L145:W145*Y145:AJ145,""))*627.509</f>
        <v>0</v>
      </c>
      <c r="H145" s="4">
        <v>62.349950319477244</v>
      </c>
      <c r="I145" s="5">
        <f t="shared" si="6"/>
        <v>-62.349950319477244</v>
      </c>
      <c r="J145" s="48">
        <f t="shared" si="7"/>
        <v>62.349950319477244</v>
      </c>
      <c r="L145" s="1">
        <f>B124</f>
        <v>0</v>
      </c>
      <c r="M145" s="1">
        <f>B169</f>
        <v>0</v>
      </c>
      <c r="N145" s="1">
        <f>B181</f>
        <v>0</v>
      </c>
      <c r="O145" s="1">
        <f>B167</f>
        <v>0</v>
      </c>
      <c r="P145" s="1" t="s">
        <v>370</v>
      </c>
      <c r="Q145" s="1" t="s">
        <v>370</v>
      </c>
      <c r="R145" s="1" t="s">
        <v>370</v>
      </c>
      <c r="S145" s="1" t="s">
        <v>370</v>
      </c>
      <c r="T145" s="1" t="s">
        <v>370</v>
      </c>
      <c r="U145" s="1" t="s">
        <v>370</v>
      </c>
      <c r="V145" s="1" t="s">
        <v>370</v>
      </c>
      <c r="W145" s="1" t="s">
        <v>370</v>
      </c>
      <c r="Y145" s="1">
        <v>1</v>
      </c>
      <c r="Z145" s="1">
        <v>1</v>
      </c>
      <c r="AA145" s="1">
        <v>-1</v>
      </c>
      <c r="AB145" s="1">
        <v>-1</v>
      </c>
      <c r="BZ145" s="67">
        <v>44</v>
      </c>
      <c r="CA145" s="3">
        <v>49</v>
      </c>
      <c r="CB145" s="3">
        <v>50</v>
      </c>
      <c r="CC145" s="3"/>
      <c r="CD145" s="3"/>
      <c r="CE145" s="3"/>
      <c r="CF145" s="3"/>
      <c r="CG145" s="3"/>
      <c r="CH145" s="3"/>
      <c r="CI145" s="3"/>
      <c r="CJ145" s="3"/>
      <c r="CK145" s="3"/>
      <c r="CL145" s="68"/>
      <c r="CN145" s="1" t="str">
        <f t="shared" si="10"/>
        <v>#=B44</v>
      </c>
      <c r="CO145" s="1" t="str">
        <f t="shared" si="10"/>
        <v>#=B49</v>
      </c>
      <c r="CP145" s="1" t="str">
        <f t="shared" si="10"/>
        <v>#=B50</v>
      </c>
      <c r="CQ145" s="1" t="str">
        <f t="shared" si="10"/>
        <v/>
      </c>
      <c r="CR145" s="1" t="str">
        <f t="shared" si="10"/>
        <v/>
      </c>
      <c r="CS145" s="1" t="str">
        <f t="shared" si="10"/>
        <v/>
      </c>
      <c r="CT145" s="1" t="str">
        <f t="shared" si="11"/>
        <v/>
      </c>
      <c r="CU145" s="1" t="str">
        <f t="shared" si="11"/>
        <v/>
      </c>
      <c r="CV145" s="1" t="str">
        <f t="shared" si="11"/>
        <v/>
      </c>
      <c r="CW145" s="1" t="str">
        <f t="shared" si="8"/>
        <v/>
      </c>
      <c r="CX145" s="1" t="str">
        <f t="shared" si="8"/>
        <v/>
      </c>
      <c r="CY145" s="1" t="str">
        <f t="shared" si="8"/>
        <v/>
      </c>
      <c r="CZ145" s="1" t="str">
        <f t="shared" si="8"/>
        <v/>
      </c>
    </row>
    <row r="146" spans="1:104">
      <c r="A146" t="s">
        <v>564</v>
      </c>
      <c r="B146" s="59"/>
      <c r="C146" s="60"/>
      <c r="D146" s="62" t="s">
        <v>671</v>
      </c>
      <c r="E146" s="2" t="s">
        <v>176</v>
      </c>
      <c r="G146" s="3">
        <f t="array" ref="G146">SUM(IF(L146:W146&lt;&gt;"",L146:W146*Y146:AJ146,""))*627.509</f>
        <v>0</v>
      </c>
      <c r="H146" s="4">
        <v>-36.19997115581517</v>
      </c>
      <c r="I146" s="5">
        <f t="shared" ref="I146:I198" si="12">G146-H146</f>
        <v>36.19997115581517</v>
      </c>
      <c r="J146" s="48">
        <f t="shared" ref="J146:J209" si="13">ABS(I146)</f>
        <v>36.19997115581517</v>
      </c>
      <c r="L146" s="1">
        <f>B161</f>
        <v>0</v>
      </c>
      <c r="M146" s="1">
        <f>B168</f>
        <v>0</v>
      </c>
      <c r="N146" s="1">
        <f>B136</f>
        <v>0</v>
      </c>
      <c r="O146" s="1">
        <f>B167</f>
        <v>0</v>
      </c>
      <c r="P146" s="1" t="s">
        <v>370</v>
      </c>
      <c r="Q146" s="1" t="s">
        <v>370</v>
      </c>
      <c r="R146" s="1" t="s">
        <v>370</v>
      </c>
      <c r="S146" s="1" t="s">
        <v>370</v>
      </c>
      <c r="T146" s="1" t="s">
        <v>370</v>
      </c>
      <c r="U146" s="1" t="s">
        <v>370</v>
      </c>
      <c r="V146" s="1" t="s">
        <v>370</v>
      </c>
      <c r="W146" s="1" t="s">
        <v>370</v>
      </c>
      <c r="Y146" s="1">
        <v>1</v>
      </c>
      <c r="Z146" s="1">
        <v>1</v>
      </c>
      <c r="AA146" s="1">
        <v>-1</v>
      </c>
      <c r="AB146" s="1">
        <v>-1</v>
      </c>
      <c r="BZ146" s="67">
        <v>37</v>
      </c>
      <c r="CA146" s="3">
        <v>92</v>
      </c>
      <c r="CB146" s="3">
        <v>50</v>
      </c>
      <c r="CC146" s="3"/>
      <c r="CD146" s="3"/>
      <c r="CE146" s="3"/>
      <c r="CF146" s="3"/>
      <c r="CG146" s="3"/>
      <c r="CH146" s="3"/>
      <c r="CI146" s="3"/>
      <c r="CJ146" s="3"/>
      <c r="CK146" s="3"/>
      <c r="CL146" s="68"/>
      <c r="CN146" s="1" t="str">
        <f t="shared" si="10"/>
        <v>#=B37</v>
      </c>
      <c r="CO146" s="1" t="str">
        <f t="shared" si="10"/>
        <v>#=B92</v>
      </c>
      <c r="CP146" s="1" t="str">
        <f t="shared" si="10"/>
        <v>#=B50</v>
      </c>
      <c r="CQ146" s="1" t="str">
        <f t="shared" si="10"/>
        <v/>
      </c>
      <c r="CR146" s="1" t="str">
        <f t="shared" si="10"/>
        <v/>
      </c>
      <c r="CS146" s="1" t="str">
        <f t="shared" si="10"/>
        <v/>
      </c>
      <c r="CT146" s="1" t="str">
        <f t="shared" si="11"/>
        <v/>
      </c>
      <c r="CU146" s="1" t="str">
        <f t="shared" si="11"/>
        <v/>
      </c>
      <c r="CV146" s="1" t="str">
        <f t="shared" si="11"/>
        <v/>
      </c>
      <c r="CW146" s="1" t="str">
        <f t="shared" si="8"/>
        <v/>
      </c>
      <c r="CX146" s="1" t="str">
        <f t="shared" si="8"/>
        <v/>
      </c>
      <c r="CY146" s="1" t="str">
        <f t="shared" si="8"/>
        <v/>
      </c>
      <c r="CZ146" s="1" t="str">
        <f t="shared" si="8"/>
        <v/>
      </c>
    </row>
    <row r="147" spans="1:104">
      <c r="A147" t="s">
        <v>672</v>
      </c>
      <c r="B147" s="59"/>
      <c r="C147" s="60"/>
      <c r="D147" s="62" t="s">
        <v>673</v>
      </c>
      <c r="E147" s="2" t="s">
        <v>177</v>
      </c>
      <c r="G147" s="3">
        <f t="array" ref="G147">SUM(IF(L147:W147&lt;&gt;"",L147:W147*Y147:AJ147,""))*627.509</f>
        <v>0</v>
      </c>
      <c r="H147" s="4">
        <v>-324.94474108360095</v>
      </c>
      <c r="I147" s="5">
        <f t="shared" si="12"/>
        <v>324.94474108360095</v>
      </c>
      <c r="J147" s="48">
        <f t="shared" si="13"/>
        <v>324.94474108360095</v>
      </c>
      <c r="L147" s="1">
        <f>B177</f>
        <v>0</v>
      </c>
      <c r="M147" s="1">
        <f>B176</f>
        <v>0</v>
      </c>
      <c r="N147" s="1">
        <f>B48</f>
        <v>0</v>
      </c>
      <c r="O147" s="1" t="s">
        <v>370</v>
      </c>
      <c r="P147" s="1" t="s">
        <v>370</v>
      </c>
      <c r="Q147" s="1" t="s">
        <v>370</v>
      </c>
      <c r="R147" s="1" t="s">
        <v>370</v>
      </c>
      <c r="S147" s="1" t="s">
        <v>370</v>
      </c>
      <c r="T147" s="1" t="s">
        <v>370</v>
      </c>
      <c r="U147" s="1" t="s">
        <v>370</v>
      </c>
      <c r="V147" s="1" t="s">
        <v>370</v>
      </c>
      <c r="W147" s="1" t="s">
        <v>370</v>
      </c>
      <c r="Y147" s="1">
        <v>1</v>
      </c>
      <c r="Z147" s="1">
        <v>-1</v>
      </c>
      <c r="AA147" s="1">
        <v>-4</v>
      </c>
      <c r="BZ147" s="67">
        <v>86</v>
      </c>
      <c r="CA147" s="3">
        <v>147</v>
      </c>
      <c r="CB147" s="3">
        <v>156</v>
      </c>
      <c r="CC147" s="3"/>
      <c r="CD147" s="3"/>
      <c r="CE147" s="3"/>
      <c r="CF147" s="3"/>
      <c r="CG147" s="3"/>
      <c r="CH147" s="3"/>
      <c r="CI147" s="3"/>
      <c r="CJ147" s="3"/>
      <c r="CK147" s="3"/>
      <c r="CL147" s="68"/>
      <c r="CN147" s="1" t="str">
        <f t="shared" si="10"/>
        <v>#=B86</v>
      </c>
      <c r="CO147" s="1" t="str">
        <f t="shared" si="10"/>
        <v>#=B147</v>
      </c>
      <c r="CP147" s="1" t="str">
        <f t="shared" si="10"/>
        <v>#=B156</v>
      </c>
      <c r="CQ147" s="1" t="str">
        <f t="shared" si="10"/>
        <v/>
      </c>
      <c r="CR147" s="1" t="str">
        <f t="shared" si="10"/>
        <v/>
      </c>
      <c r="CS147" s="1" t="str">
        <f t="shared" si="10"/>
        <v/>
      </c>
      <c r="CT147" s="1" t="str">
        <f t="shared" si="11"/>
        <v/>
      </c>
      <c r="CU147" s="1" t="str">
        <f t="shared" si="11"/>
        <v/>
      </c>
      <c r="CV147" s="1" t="str">
        <f t="shared" si="11"/>
        <v/>
      </c>
      <c r="CW147" s="1" t="str">
        <f t="shared" si="8"/>
        <v/>
      </c>
      <c r="CX147" s="1" t="str">
        <f t="shared" si="8"/>
        <v/>
      </c>
      <c r="CY147" s="1" t="str">
        <f t="shared" si="8"/>
        <v/>
      </c>
      <c r="CZ147" s="1" t="str">
        <f t="shared" si="8"/>
        <v/>
      </c>
    </row>
    <row r="148" spans="1:104">
      <c r="A148" t="s">
        <v>506</v>
      </c>
      <c r="B148" s="59"/>
      <c r="C148" s="60"/>
      <c r="D148" s="62" t="s">
        <v>675</v>
      </c>
      <c r="E148" s="2" t="s">
        <v>178</v>
      </c>
      <c r="G148" s="3">
        <f t="array" ref="G148">SUM(IF(L148:W148&lt;&gt;"",L148:W148*Y148:AJ148,""))*627.509</f>
        <v>0</v>
      </c>
      <c r="H148" s="4">
        <v>-7.6999997866600003</v>
      </c>
      <c r="I148" s="5">
        <f t="shared" si="12"/>
        <v>7.6999997866600003</v>
      </c>
      <c r="J148" s="48">
        <f t="shared" si="13"/>
        <v>7.6999997866600003</v>
      </c>
      <c r="L148" s="1">
        <f>B262</f>
        <v>0</v>
      </c>
      <c r="M148" s="1">
        <f>B261</f>
        <v>0</v>
      </c>
      <c r="N148" s="1" t="s">
        <v>370</v>
      </c>
      <c r="O148" s="1" t="s">
        <v>370</v>
      </c>
      <c r="P148" s="1" t="s">
        <v>370</v>
      </c>
      <c r="Q148" s="1" t="s">
        <v>370</v>
      </c>
      <c r="R148" s="1" t="s">
        <v>370</v>
      </c>
      <c r="S148" s="1" t="s">
        <v>370</v>
      </c>
      <c r="T148" s="1" t="s">
        <v>370</v>
      </c>
      <c r="U148" s="1" t="s">
        <v>370</v>
      </c>
      <c r="V148" s="1" t="s">
        <v>370</v>
      </c>
      <c r="W148" s="1" t="s">
        <v>370</v>
      </c>
      <c r="Y148" s="1">
        <v>-1</v>
      </c>
      <c r="Z148" s="1">
        <v>1</v>
      </c>
      <c r="BZ148" s="67">
        <v>93</v>
      </c>
      <c r="CA148" s="3">
        <v>147</v>
      </c>
      <c r="CB148" s="3">
        <v>156</v>
      </c>
      <c r="CC148" s="3"/>
      <c r="CD148" s="3"/>
      <c r="CE148" s="3"/>
      <c r="CF148" s="3"/>
      <c r="CG148" s="3"/>
      <c r="CH148" s="3"/>
      <c r="CI148" s="3"/>
      <c r="CJ148" s="3"/>
      <c r="CK148" s="3"/>
      <c r="CL148" s="68"/>
      <c r="CN148" s="1" t="str">
        <f t="shared" si="10"/>
        <v>#=B93</v>
      </c>
      <c r="CO148" s="1" t="str">
        <f t="shared" si="10"/>
        <v>#=B147</v>
      </c>
      <c r="CP148" s="1" t="str">
        <f t="shared" si="10"/>
        <v>#=B156</v>
      </c>
      <c r="CQ148" s="1" t="str">
        <f t="shared" si="10"/>
        <v/>
      </c>
      <c r="CR148" s="1" t="str">
        <f t="shared" si="10"/>
        <v/>
      </c>
      <c r="CS148" s="1" t="str">
        <f t="shared" si="10"/>
        <v/>
      </c>
      <c r="CT148" s="1" t="str">
        <f t="shared" si="11"/>
        <v/>
      </c>
      <c r="CU148" s="1" t="str">
        <f t="shared" si="11"/>
        <v/>
      </c>
      <c r="CV148" s="1" t="str">
        <f t="shared" si="11"/>
        <v/>
      </c>
      <c r="CW148" s="1" t="str">
        <f t="shared" si="8"/>
        <v/>
      </c>
      <c r="CX148" s="1" t="str">
        <f t="shared" si="8"/>
        <v/>
      </c>
      <c r="CY148" s="1" t="str">
        <f t="shared" si="8"/>
        <v/>
      </c>
      <c r="CZ148" s="1" t="str">
        <f t="shared" si="8"/>
        <v/>
      </c>
    </row>
    <row r="149" spans="1:104">
      <c r="A149" t="s">
        <v>360</v>
      </c>
      <c r="B149" s="59"/>
      <c r="C149" s="60"/>
      <c r="D149" s="62" t="s">
        <v>678</v>
      </c>
      <c r="E149" s="2" t="s">
        <v>179</v>
      </c>
      <c r="G149" s="3">
        <f t="array" ref="G149">SUM(IF(L149:W149&lt;&gt;"",L149:W149*Y149:AJ149,""))*627.509</f>
        <v>0</v>
      </c>
      <c r="H149" s="4">
        <v>522.09999990195104</v>
      </c>
      <c r="I149" s="5">
        <f t="shared" si="12"/>
        <v>-522.09999990195104</v>
      </c>
      <c r="J149" s="48">
        <f t="shared" si="13"/>
        <v>522.09999990195104</v>
      </c>
      <c r="L149" s="1">
        <f>B156</f>
        <v>0</v>
      </c>
      <c r="M149" s="1">
        <f>B265</f>
        <v>0</v>
      </c>
      <c r="N149" s="1" t="s">
        <v>370</v>
      </c>
      <c r="O149" s="1" t="s">
        <v>370</v>
      </c>
      <c r="P149" s="1" t="s">
        <v>370</v>
      </c>
      <c r="Q149" s="1" t="s">
        <v>370</v>
      </c>
      <c r="R149" s="1" t="s">
        <v>370</v>
      </c>
      <c r="S149" s="1" t="s">
        <v>370</v>
      </c>
      <c r="T149" s="1" t="s">
        <v>370</v>
      </c>
      <c r="U149" s="1" t="s">
        <v>370</v>
      </c>
      <c r="V149" s="1" t="s">
        <v>370</v>
      </c>
      <c r="W149" s="1" t="s">
        <v>370</v>
      </c>
      <c r="Y149" s="1">
        <v>-1</v>
      </c>
      <c r="Z149" s="1">
        <v>1</v>
      </c>
      <c r="BZ149" s="67">
        <v>254</v>
      </c>
      <c r="CA149" s="3">
        <v>255</v>
      </c>
      <c r="CB149" s="3">
        <v>256</v>
      </c>
      <c r="CC149" s="3"/>
      <c r="CD149" s="3"/>
      <c r="CE149" s="3"/>
      <c r="CF149" s="3"/>
      <c r="CG149" s="3"/>
      <c r="CH149" s="3"/>
      <c r="CI149" s="3"/>
      <c r="CJ149" s="3"/>
      <c r="CK149" s="3"/>
      <c r="CL149" s="68"/>
      <c r="CN149" s="1" t="str">
        <f t="shared" si="10"/>
        <v>#=B254</v>
      </c>
      <c r="CO149" s="1" t="str">
        <f t="shared" si="10"/>
        <v>#=B255</v>
      </c>
      <c r="CP149" s="1" t="str">
        <f t="shared" si="10"/>
        <v>#=B256</v>
      </c>
      <c r="CQ149" s="1" t="str">
        <f t="shared" si="10"/>
        <v/>
      </c>
      <c r="CR149" s="1" t="str">
        <f t="shared" si="10"/>
        <v/>
      </c>
      <c r="CS149" s="1" t="str">
        <f t="shared" si="10"/>
        <v/>
      </c>
      <c r="CT149" s="1" t="str">
        <f t="shared" si="11"/>
        <v/>
      </c>
      <c r="CU149" s="1" t="str">
        <f t="shared" si="11"/>
        <v/>
      </c>
      <c r="CV149" s="1" t="str">
        <f t="shared" si="11"/>
        <v/>
      </c>
      <c r="CW149" s="1" t="str">
        <f t="shared" si="8"/>
        <v/>
      </c>
      <c r="CX149" s="1" t="str">
        <f t="shared" si="8"/>
        <v/>
      </c>
      <c r="CY149" s="1" t="str">
        <f t="shared" si="8"/>
        <v/>
      </c>
      <c r="CZ149" s="1" t="str">
        <f t="shared" si="8"/>
        <v/>
      </c>
    </row>
    <row r="150" spans="1:104">
      <c r="A150" t="s">
        <v>514</v>
      </c>
      <c r="B150" s="59"/>
      <c r="C150" s="60"/>
      <c r="D150" s="62" t="s">
        <v>681</v>
      </c>
      <c r="E150" s="2" t="s">
        <v>180</v>
      </c>
      <c r="G150" s="3">
        <f t="array" ref="G150">SUM(IF(L150:W150&lt;&gt;"",L150:W150*Y150:AJ150,""))*627.509</f>
        <v>0</v>
      </c>
      <c r="H150" s="4">
        <v>-24.89000015793</v>
      </c>
      <c r="I150" s="5">
        <f t="shared" si="12"/>
        <v>24.89000015793</v>
      </c>
      <c r="J150" s="48">
        <f t="shared" si="13"/>
        <v>24.89000015793</v>
      </c>
      <c r="L150" s="1">
        <f>B281</f>
        <v>0</v>
      </c>
      <c r="M150" s="1">
        <f>B278</f>
        <v>0</v>
      </c>
      <c r="N150" s="1">
        <f>B280</f>
        <v>0</v>
      </c>
      <c r="O150" s="1">
        <f>B279</f>
        <v>0</v>
      </c>
      <c r="P150" s="1" t="s">
        <v>370</v>
      </c>
      <c r="Q150" s="1" t="s">
        <v>370</v>
      </c>
      <c r="R150" s="1" t="s">
        <v>370</v>
      </c>
      <c r="S150" s="1" t="s">
        <v>370</v>
      </c>
      <c r="T150" s="1" t="s">
        <v>370</v>
      </c>
      <c r="U150" s="1" t="s">
        <v>370</v>
      </c>
      <c r="V150" s="1" t="s">
        <v>370</v>
      </c>
      <c r="W150" s="1" t="s">
        <v>370</v>
      </c>
      <c r="Y150" s="1">
        <v>-1</v>
      </c>
      <c r="Z150" s="1">
        <v>-1</v>
      </c>
      <c r="AA150" s="1">
        <v>1</v>
      </c>
      <c r="AB150" s="1">
        <v>1</v>
      </c>
      <c r="BZ150" s="67">
        <v>299</v>
      </c>
      <c r="CA150" s="3">
        <v>322</v>
      </c>
      <c r="CB150" s="3">
        <v>323</v>
      </c>
      <c r="CC150" s="3">
        <v>318</v>
      </c>
      <c r="CD150" s="3">
        <v>319</v>
      </c>
      <c r="CE150" s="3">
        <v>321</v>
      </c>
      <c r="CF150" s="3">
        <v>330</v>
      </c>
      <c r="CG150" s="3">
        <v>320</v>
      </c>
      <c r="CH150" s="3"/>
      <c r="CI150" s="3"/>
      <c r="CJ150" s="3"/>
      <c r="CK150" s="3"/>
      <c r="CL150" s="68"/>
      <c r="CN150" s="1" t="str">
        <f t="shared" si="10"/>
        <v>#=B299</v>
      </c>
      <c r="CO150" s="1" t="str">
        <f t="shared" si="10"/>
        <v>#=B322</v>
      </c>
      <c r="CP150" s="1" t="str">
        <f t="shared" si="10"/>
        <v>#=B323</v>
      </c>
      <c r="CQ150" s="1" t="str">
        <f t="shared" si="10"/>
        <v>#=B318</v>
      </c>
      <c r="CR150" s="1" t="str">
        <f t="shared" si="10"/>
        <v>#=B319</v>
      </c>
      <c r="CS150" s="1" t="str">
        <f t="shared" si="10"/>
        <v>#=B321</v>
      </c>
      <c r="CT150" s="1" t="str">
        <f t="shared" si="11"/>
        <v>#=B330</v>
      </c>
      <c r="CU150" s="1" t="str">
        <f t="shared" si="11"/>
        <v>#=B320</v>
      </c>
      <c r="CV150" s="1" t="str">
        <f t="shared" si="11"/>
        <v/>
      </c>
      <c r="CW150" s="1" t="str">
        <f t="shared" si="8"/>
        <v/>
      </c>
      <c r="CX150" s="1" t="str">
        <f t="shared" si="8"/>
        <v/>
      </c>
      <c r="CY150" s="1" t="str">
        <f t="shared" si="8"/>
        <v/>
      </c>
      <c r="CZ150" s="1" t="str">
        <f t="shared" si="8"/>
        <v/>
      </c>
    </row>
    <row r="151" spans="1:104" ht="17" thickBot="1">
      <c r="A151" t="s">
        <v>665</v>
      </c>
      <c r="B151" s="59"/>
      <c r="C151" s="60"/>
      <c r="D151" s="62" t="s">
        <v>686</v>
      </c>
      <c r="E151" s="2" t="s">
        <v>181</v>
      </c>
      <c r="G151" s="3">
        <f t="array" ref="G151">SUM(IF(L151:W151&lt;&gt;"",L151:W151*Y151:AJ151,""))*627.509</f>
        <v>0</v>
      </c>
      <c r="H151" s="4">
        <v>105.23899975233201</v>
      </c>
      <c r="I151" s="5">
        <f t="shared" si="12"/>
        <v>-105.23899975233201</v>
      </c>
      <c r="J151" s="48">
        <f t="shared" si="13"/>
        <v>105.23899975233201</v>
      </c>
      <c r="L151" s="1">
        <f>B354</f>
        <v>0</v>
      </c>
      <c r="M151" s="1">
        <f>B115</f>
        <v>0</v>
      </c>
      <c r="N151" s="1">
        <f>B82</f>
        <v>0</v>
      </c>
      <c r="O151" s="1" t="s">
        <v>370</v>
      </c>
      <c r="P151" s="1" t="s">
        <v>370</v>
      </c>
      <c r="Q151" s="1" t="s">
        <v>370</v>
      </c>
      <c r="R151" s="1" t="s">
        <v>370</v>
      </c>
      <c r="S151" s="1" t="s">
        <v>370</v>
      </c>
      <c r="T151" s="1" t="s">
        <v>370</v>
      </c>
      <c r="U151" s="1" t="s">
        <v>370</v>
      </c>
      <c r="V151" s="1" t="s">
        <v>370</v>
      </c>
      <c r="W151" s="1" t="s">
        <v>370</v>
      </c>
      <c r="Y151" s="1">
        <v>-1</v>
      </c>
      <c r="Z151" s="1">
        <v>1</v>
      </c>
      <c r="AA151" s="1">
        <v>1</v>
      </c>
      <c r="BZ151" s="67">
        <v>309</v>
      </c>
      <c r="CA151" s="3">
        <v>322</v>
      </c>
      <c r="CB151" s="3">
        <v>318</v>
      </c>
      <c r="CC151" s="3">
        <v>327</v>
      </c>
      <c r="CD151" s="3">
        <v>321</v>
      </c>
      <c r="CE151" s="3">
        <v>317</v>
      </c>
      <c r="CF151" s="3">
        <v>330</v>
      </c>
      <c r="CG151" s="3"/>
      <c r="CH151" s="3"/>
      <c r="CI151" s="3"/>
      <c r="CJ151" s="3"/>
      <c r="CK151" s="3"/>
      <c r="CL151" s="68"/>
      <c r="CN151" s="1" t="str">
        <f t="shared" si="10"/>
        <v>#=B309</v>
      </c>
      <c r="CO151" s="1" t="str">
        <f t="shared" si="10"/>
        <v>#=B322</v>
      </c>
      <c r="CP151" s="1" t="str">
        <f t="shared" si="10"/>
        <v>#=B318</v>
      </c>
      <c r="CQ151" s="1" t="str">
        <f t="shared" si="10"/>
        <v>#=B327</v>
      </c>
      <c r="CR151" s="1" t="str">
        <f t="shared" si="10"/>
        <v>#=B321</v>
      </c>
      <c r="CS151" s="1" t="str">
        <f t="shared" si="10"/>
        <v>#=B317</v>
      </c>
      <c r="CT151" s="1" t="str">
        <f t="shared" si="11"/>
        <v>#=B330</v>
      </c>
      <c r="CU151" s="1" t="str">
        <f t="shared" si="11"/>
        <v/>
      </c>
      <c r="CV151" s="1" t="str">
        <f t="shared" si="11"/>
        <v/>
      </c>
      <c r="CW151" s="1" t="str">
        <f t="shared" si="8"/>
        <v/>
      </c>
      <c r="CX151" s="1" t="str">
        <f t="shared" si="8"/>
        <v/>
      </c>
      <c r="CY151" s="1" t="str">
        <f t="shared" si="8"/>
        <v/>
      </c>
      <c r="CZ151" s="1" t="str">
        <f t="shared" ref="CZ151:CZ191" si="14">IF(CL151&lt;"",CONCATENATE("#=B",CL151),"")</f>
        <v/>
      </c>
    </row>
    <row r="152" spans="1:104">
      <c r="A152" t="s">
        <v>513</v>
      </c>
      <c r="B152" s="59"/>
      <c r="C152" s="60"/>
      <c r="D152" s="70" t="s">
        <v>688</v>
      </c>
      <c r="E152" s="2" t="s">
        <v>182</v>
      </c>
      <c r="G152" s="3">
        <f t="array" ref="G152">SUM(IF(L152:W152&lt;&gt;"",L152:W152*Y152:AJ152,""))*627.509</f>
        <v>0</v>
      </c>
      <c r="H152" s="4">
        <v>87.851260000000011</v>
      </c>
      <c r="I152" s="5">
        <f t="shared" si="12"/>
        <v>-87.851260000000011</v>
      </c>
      <c r="J152" s="48">
        <f t="shared" si="13"/>
        <v>87.851260000000011</v>
      </c>
      <c r="L152" s="1">
        <f>B157</f>
        <v>0</v>
      </c>
      <c r="M152" s="1">
        <f>B142</f>
        <v>0</v>
      </c>
      <c r="N152" s="1">
        <f>B190</f>
        <v>0</v>
      </c>
      <c r="O152" s="1" t="s">
        <v>370</v>
      </c>
      <c r="P152" s="1" t="s">
        <v>370</v>
      </c>
      <c r="Q152" s="1" t="s">
        <v>370</v>
      </c>
      <c r="R152" s="1" t="s">
        <v>370</v>
      </c>
      <c r="S152" s="1" t="s">
        <v>370</v>
      </c>
      <c r="T152" s="1" t="s">
        <v>370</v>
      </c>
      <c r="U152" s="1" t="s">
        <v>370</v>
      </c>
      <c r="V152" s="1" t="s">
        <v>370</v>
      </c>
      <c r="W152" s="1" t="s">
        <v>370</v>
      </c>
      <c r="Y152" s="1">
        <v>-1</v>
      </c>
      <c r="Z152" s="1">
        <v>1</v>
      </c>
      <c r="AA152" s="1">
        <v>1</v>
      </c>
      <c r="BZ152" s="67">
        <v>60</v>
      </c>
      <c r="CA152" s="3">
        <v>350</v>
      </c>
      <c r="CB152" s="3">
        <v>351</v>
      </c>
      <c r="CC152" s="3"/>
      <c r="CD152" s="3"/>
      <c r="CE152" s="3"/>
      <c r="CF152" s="3"/>
      <c r="CG152" s="3"/>
      <c r="CH152" s="3"/>
      <c r="CI152" s="3"/>
      <c r="CJ152" s="3"/>
      <c r="CK152" s="3"/>
      <c r="CL152" s="68"/>
      <c r="CN152" s="1" t="str">
        <f t="shared" si="10"/>
        <v>#=B60</v>
      </c>
      <c r="CO152" s="1" t="str">
        <f t="shared" si="10"/>
        <v>#=B350</v>
      </c>
      <c r="CP152" s="1" t="str">
        <f t="shared" si="10"/>
        <v>#=B351</v>
      </c>
      <c r="CQ152" s="1" t="str">
        <f t="shared" si="10"/>
        <v/>
      </c>
      <c r="CR152" s="1" t="str">
        <f t="shared" si="10"/>
        <v/>
      </c>
      <c r="CS152" s="1" t="str">
        <f t="shared" si="10"/>
        <v/>
      </c>
      <c r="CT152" s="1" t="str">
        <f t="shared" si="11"/>
        <v/>
      </c>
      <c r="CU152" s="1" t="str">
        <f t="shared" si="11"/>
        <v/>
      </c>
      <c r="CV152" s="1" t="str">
        <f t="shared" si="11"/>
        <v/>
      </c>
      <c r="CW152" s="1" t="str">
        <f t="shared" si="11"/>
        <v/>
      </c>
      <c r="CX152" s="1" t="str">
        <f t="shared" si="11"/>
        <v/>
      </c>
      <c r="CY152" s="1" t="str">
        <f t="shared" si="11"/>
        <v/>
      </c>
      <c r="CZ152" s="1" t="str">
        <f t="shared" si="14"/>
        <v/>
      </c>
    </row>
    <row r="153" spans="1:104">
      <c r="A153" t="s">
        <v>690</v>
      </c>
      <c r="B153" s="59"/>
      <c r="C153" s="60"/>
      <c r="D153" s="62" t="s">
        <v>691</v>
      </c>
      <c r="E153" s="2" t="s">
        <v>183</v>
      </c>
      <c r="G153" s="3">
        <f t="array" ref="G153">SUM(IF(L153:W153&lt;&gt;"",L153:W153*Y153:AJ153,""))*627.509</f>
        <v>0</v>
      </c>
      <c r="H153" s="4">
        <v>-312.64875088106231</v>
      </c>
      <c r="I153" s="5">
        <f t="shared" si="12"/>
        <v>312.64875088106231</v>
      </c>
      <c r="J153" s="48">
        <f t="shared" si="13"/>
        <v>312.64875088106231</v>
      </c>
      <c r="L153" s="1">
        <f>B183</f>
        <v>0</v>
      </c>
      <c r="M153" s="1">
        <f>B48</f>
        <v>0</v>
      </c>
      <c r="N153" s="1">
        <f>B115</f>
        <v>0</v>
      </c>
      <c r="O153" s="1">
        <f>B124</f>
        <v>0</v>
      </c>
      <c r="P153" s="1" t="s">
        <v>370</v>
      </c>
      <c r="Q153" s="1" t="s">
        <v>370</v>
      </c>
      <c r="R153" s="1" t="s">
        <v>370</v>
      </c>
      <c r="S153" s="1" t="s">
        <v>370</v>
      </c>
      <c r="T153" s="1" t="s">
        <v>370</v>
      </c>
      <c r="U153" s="1" t="s">
        <v>370</v>
      </c>
      <c r="V153" s="1" t="s">
        <v>370</v>
      </c>
      <c r="W153" s="1" t="s">
        <v>370</v>
      </c>
      <c r="Y153" s="1">
        <v>1</v>
      </c>
      <c r="Z153" s="1">
        <v>-1</v>
      </c>
      <c r="AA153" s="1">
        <v>-1</v>
      </c>
      <c r="AB153" s="1">
        <v>-2</v>
      </c>
      <c r="BZ153" s="67">
        <v>347</v>
      </c>
      <c r="CA153" s="3">
        <v>348</v>
      </c>
      <c r="CB153" s="3">
        <v>349</v>
      </c>
      <c r="CC153" s="3"/>
      <c r="CD153" s="3"/>
      <c r="CE153" s="3"/>
      <c r="CF153" s="3"/>
      <c r="CG153" s="3"/>
      <c r="CH153" s="3"/>
      <c r="CI153" s="3"/>
      <c r="CJ153" s="3"/>
      <c r="CK153" s="3"/>
      <c r="CL153" s="68"/>
      <c r="CN153" s="1" t="str">
        <f t="shared" si="10"/>
        <v>#=B347</v>
      </c>
      <c r="CO153" s="1" t="str">
        <f t="shared" si="10"/>
        <v>#=B348</v>
      </c>
      <c r="CP153" s="1" t="str">
        <f t="shared" si="10"/>
        <v>#=B349</v>
      </c>
      <c r="CQ153" s="1" t="str">
        <f t="shared" si="10"/>
        <v/>
      </c>
      <c r="CR153" s="1" t="str">
        <f t="shared" si="10"/>
        <v/>
      </c>
      <c r="CS153" s="1" t="str">
        <f t="shared" si="10"/>
        <v/>
      </c>
      <c r="CT153" s="1" t="str">
        <f t="shared" si="11"/>
        <v/>
      </c>
      <c r="CU153" s="1" t="str">
        <f t="shared" si="11"/>
        <v/>
      </c>
      <c r="CV153" s="1" t="str">
        <f t="shared" si="11"/>
        <v/>
      </c>
      <c r="CW153" s="1" t="str">
        <f t="shared" si="11"/>
        <v/>
      </c>
      <c r="CX153" s="1" t="str">
        <f t="shared" si="11"/>
        <v/>
      </c>
      <c r="CY153" s="1" t="str">
        <f t="shared" si="11"/>
        <v/>
      </c>
      <c r="CZ153" s="1" t="str">
        <f t="shared" si="14"/>
        <v/>
      </c>
    </row>
    <row r="154" spans="1:104">
      <c r="A154" t="s">
        <v>693</v>
      </c>
      <c r="B154" s="59"/>
      <c r="C154" s="60"/>
      <c r="D154" s="62" t="s">
        <v>694</v>
      </c>
      <c r="E154" s="2" t="s">
        <v>184</v>
      </c>
      <c r="G154" s="3">
        <f t="array" ref="G154">SUM(IF(L154:W154&lt;&gt;"",L154:W154*Y154:AJ154,""))*627.509</f>
        <v>0</v>
      </c>
      <c r="H154" s="4">
        <v>-128.11989791389584</v>
      </c>
      <c r="I154" s="5">
        <f t="shared" si="12"/>
        <v>128.11989791389584</v>
      </c>
      <c r="J154" s="48">
        <f t="shared" si="13"/>
        <v>128.11989791389584</v>
      </c>
      <c r="L154" s="1">
        <f>B152</f>
        <v>0</v>
      </c>
      <c r="M154" s="1">
        <f>B124</f>
        <v>0</v>
      </c>
      <c r="N154" s="1">
        <f>B190</f>
        <v>0</v>
      </c>
      <c r="O154" s="1" t="s">
        <v>370</v>
      </c>
      <c r="P154" s="1" t="s">
        <v>370</v>
      </c>
      <c r="Q154" s="1" t="s">
        <v>370</v>
      </c>
      <c r="R154" s="1" t="s">
        <v>370</v>
      </c>
      <c r="S154" s="1" t="s">
        <v>370</v>
      </c>
      <c r="T154" s="1" t="s">
        <v>370</v>
      </c>
      <c r="U154" s="1" t="s">
        <v>370</v>
      </c>
      <c r="V154" s="1" t="s">
        <v>370</v>
      </c>
      <c r="W154" s="1" t="s">
        <v>370</v>
      </c>
      <c r="Y154" s="1">
        <v>1</v>
      </c>
      <c r="Z154" s="1">
        <v>-2</v>
      </c>
      <c r="AA154" s="1">
        <v>-1</v>
      </c>
      <c r="BZ154" s="67">
        <v>291</v>
      </c>
      <c r="CA154" s="3">
        <v>292</v>
      </c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68"/>
      <c r="CN154" s="1" t="str">
        <f t="shared" si="10"/>
        <v>#=B291</v>
      </c>
      <c r="CO154" s="1" t="str">
        <f t="shared" si="10"/>
        <v>#=B292</v>
      </c>
      <c r="CP154" s="1" t="str">
        <f t="shared" si="10"/>
        <v/>
      </c>
      <c r="CQ154" s="1" t="str">
        <f t="shared" si="10"/>
        <v/>
      </c>
      <c r="CR154" s="1" t="str">
        <f t="shared" si="10"/>
        <v/>
      </c>
      <c r="CS154" s="1" t="str">
        <f t="shared" si="10"/>
        <v/>
      </c>
      <c r="CT154" s="1" t="str">
        <f t="shared" si="11"/>
        <v/>
      </c>
      <c r="CU154" s="1" t="str">
        <f t="shared" si="11"/>
        <v/>
      </c>
      <c r="CV154" s="1" t="str">
        <f t="shared" si="11"/>
        <v/>
      </c>
      <c r="CW154" s="1" t="str">
        <f t="shared" si="11"/>
        <v/>
      </c>
      <c r="CX154" s="1" t="str">
        <f t="shared" si="11"/>
        <v/>
      </c>
      <c r="CY154" s="1" t="str">
        <f t="shared" si="11"/>
        <v/>
      </c>
      <c r="CZ154" s="1" t="str">
        <f t="shared" si="14"/>
        <v/>
      </c>
    </row>
    <row r="155" spans="1:104">
      <c r="A155" t="s">
        <v>328</v>
      </c>
      <c r="B155" s="59"/>
      <c r="C155" s="60"/>
      <c r="D155" s="62" t="s">
        <v>695</v>
      </c>
      <c r="E155" s="2" t="s">
        <v>185</v>
      </c>
      <c r="G155" s="3">
        <f t="array" ref="G155">SUM(IF(L155:W155&lt;&gt;"",L155:W155*Y155:AJ155,""))*627.509</f>
        <v>0</v>
      </c>
      <c r="H155" s="4">
        <v>1254.3190005569629</v>
      </c>
      <c r="I155" s="5">
        <f t="shared" si="12"/>
        <v>-1254.3190005569629</v>
      </c>
      <c r="J155" s="48">
        <f t="shared" si="13"/>
        <v>1254.3190005569629</v>
      </c>
      <c r="L155" s="1">
        <f>B57</f>
        <v>0</v>
      </c>
      <c r="M155" s="1">
        <f>B48</f>
        <v>0</v>
      </c>
      <c r="N155" s="1">
        <f>B90</f>
        <v>0</v>
      </c>
      <c r="O155" s="1" t="s">
        <v>370</v>
      </c>
      <c r="P155" s="1" t="s">
        <v>370</v>
      </c>
      <c r="Q155" s="1" t="s">
        <v>370</v>
      </c>
      <c r="R155" s="1" t="s">
        <v>370</v>
      </c>
      <c r="S155" s="1" t="s">
        <v>370</v>
      </c>
      <c r="T155" s="1" t="s">
        <v>370</v>
      </c>
      <c r="U155" s="1" t="s">
        <v>370</v>
      </c>
      <c r="V155" s="1" t="s">
        <v>370</v>
      </c>
      <c r="W155" s="1" t="s">
        <v>370</v>
      </c>
      <c r="Y155" s="1">
        <v>-1</v>
      </c>
      <c r="Z155" s="1">
        <v>6</v>
      </c>
      <c r="AA155" s="1">
        <v>6</v>
      </c>
      <c r="BZ155" s="67">
        <v>298</v>
      </c>
      <c r="CA155" s="3">
        <v>322</v>
      </c>
      <c r="CB155" s="3">
        <v>318</v>
      </c>
      <c r="CC155" s="3">
        <v>319</v>
      </c>
      <c r="CD155" s="3">
        <v>325</v>
      </c>
      <c r="CE155" s="3">
        <v>327</v>
      </c>
      <c r="CF155" s="3">
        <v>321</v>
      </c>
      <c r="CG155" s="3">
        <v>324</v>
      </c>
      <c r="CH155" s="3">
        <v>329</v>
      </c>
      <c r="CI155" s="3">
        <v>320</v>
      </c>
      <c r="CJ155" s="3"/>
      <c r="CK155" s="3"/>
      <c r="CL155" s="68"/>
      <c r="CN155" s="1" t="str">
        <f t="shared" si="10"/>
        <v>#=B298</v>
      </c>
      <c r="CO155" s="1" t="str">
        <f t="shared" si="10"/>
        <v>#=B322</v>
      </c>
      <c r="CP155" s="1" t="str">
        <f t="shared" si="10"/>
        <v>#=B318</v>
      </c>
      <c r="CQ155" s="1" t="str">
        <f t="shared" si="10"/>
        <v>#=B319</v>
      </c>
      <c r="CR155" s="1" t="str">
        <f t="shared" si="10"/>
        <v>#=B325</v>
      </c>
      <c r="CS155" s="1" t="str">
        <f t="shared" si="10"/>
        <v>#=B327</v>
      </c>
      <c r="CT155" s="1" t="str">
        <f t="shared" si="11"/>
        <v>#=B321</v>
      </c>
      <c r="CU155" s="1" t="str">
        <f t="shared" si="11"/>
        <v>#=B324</v>
      </c>
      <c r="CV155" s="1" t="str">
        <f t="shared" si="11"/>
        <v>#=B329</v>
      </c>
      <c r="CW155" s="1" t="str">
        <f t="shared" si="11"/>
        <v>#=B320</v>
      </c>
      <c r="CX155" s="1" t="str">
        <f t="shared" si="11"/>
        <v/>
      </c>
      <c r="CY155" s="1" t="str">
        <f t="shared" si="11"/>
        <v/>
      </c>
      <c r="CZ155" s="1" t="str">
        <f t="shared" si="14"/>
        <v/>
      </c>
    </row>
    <row r="156" spans="1:104">
      <c r="A156" t="s">
        <v>679</v>
      </c>
      <c r="B156" s="59"/>
      <c r="C156" s="60"/>
      <c r="D156" s="62" t="s">
        <v>696</v>
      </c>
      <c r="E156" s="2" t="s">
        <v>186</v>
      </c>
      <c r="G156" s="3">
        <f t="array" ref="G156">SUM(IF(L156:W156&lt;&gt;"",L156:W156*Y156:AJ156,""))*627.509</f>
        <v>0</v>
      </c>
      <c r="H156" s="4">
        <v>270.84900008613801</v>
      </c>
      <c r="I156" s="5">
        <f t="shared" si="12"/>
        <v>-270.84900008613801</v>
      </c>
      <c r="J156" s="48">
        <f t="shared" si="13"/>
        <v>270.84900008613801</v>
      </c>
      <c r="L156" s="1">
        <f>B360</f>
        <v>0</v>
      </c>
      <c r="M156" s="1">
        <f>B115</f>
        <v>0</v>
      </c>
      <c r="N156" s="1">
        <f>B124</f>
        <v>0</v>
      </c>
      <c r="O156" s="1" t="s">
        <v>370</v>
      </c>
      <c r="P156" s="1" t="s">
        <v>370</v>
      </c>
      <c r="Q156" s="1" t="s">
        <v>370</v>
      </c>
      <c r="R156" s="1" t="s">
        <v>370</v>
      </c>
      <c r="S156" s="1" t="s">
        <v>370</v>
      </c>
      <c r="T156" s="1" t="s">
        <v>370</v>
      </c>
      <c r="U156" s="1" t="s">
        <v>370</v>
      </c>
      <c r="V156" s="1" t="s">
        <v>370</v>
      </c>
      <c r="W156" s="1" t="s">
        <v>370</v>
      </c>
      <c r="Y156" s="1">
        <v>-1</v>
      </c>
      <c r="Z156" s="1">
        <v>2</v>
      </c>
      <c r="AA156" s="1">
        <v>1</v>
      </c>
      <c r="BZ156" s="67">
        <v>300</v>
      </c>
      <c r="CA156" s="3">
        <v>322</v>
      </c>
      <c r="CB156" s="3">
        <v>318</v>
      </c>
      <c r="CC156" s="3">
        <v>319</v>
      </c>
      <c r="CD156" s="3">
        <v>325</v>
      </c>
      <c r="CE156" s="3">
        <v>327</v>
      </c>
      <c r="CF156" s="3">
        <v>321</v>
      </c>
      <c r="CG156" s="3">
        <v>317</v>
      </c>
      <c r="CH156" s="3">
        <v>328</v>
      </c>
      <c r="CI156" s="3">
        <v>320</v>
      </c>
      <c r="CJ156" s="3"/>
      <c r="CK156" s="3"/>
      <c r="CL156" s="68"/>
      <c r="CN156" s="1" t="str">
        <f t="shared" si="10"/>
        <v>#=B300</v>
      </c>
      <c r="CO156" s="1" t="str">
        <f t="shared" si="10"/>
        <v>#=B322</v>
      </c>
      <c r="CP156" s="1" t="str">
        <f t="shared" si="10"/>
        <v>#=B318</v>
      </c>
      <c r="CQ156" s="1" t="str">
        <f t="shared" si="10"/>
        <v>#=B319</v>
      </c>
      <c r="CR156" s="1" t="str">
        <f t="shared" si="10"/>
        <v>#=B325</v>
      </c>
      <c r="CS156" s="1" t="str">
        <f t="shared" si="10"/>
        <v>#=B327</v>
      </c>
      <c r="CT156" s="1" t="str">
        <f t="shared" si="11"/>
        <v>#=B321</v>
      </c>
      <c r="CU156" s="1" t="str">
        <f t="shared" si="11"/>
        <v>#=B317</v>
      </c>
      <c r="CV156" s="1" t="str">
        <f t="shared" si="11"/>
        <v>#=B328</v>
      </c>
      <c r="CW156" s="1" t="str">
        <f t="shared" si="11"/>
        <v>#=B320</v>
      </c>
      <c r="CX156" s="1" t="str">
        <f t="shared" si="11"/>
        <v/>
      </c>
      <c r="CY156" s="1" t="str">
        <f t="shared" si="11"/>
        <v/>
      </c>
      <c r="CZ156" s="1" t="str">
        <f t="shared" si="14"/>
        <v/>
      </c>
    </row>
    <row r="157" spans="1:104">
      <c r="A157" t="s">
        <v>689</v>
      </c>
      <c r="B157" s="59"/>
      <c r="C157" s="60"/>
      <c r="D157" s="62" t="s">
        <v>698</v>
      </c>
      <c r="E157" s="2" t="s">
        <v>187</v>
      </c>
      <c r="G157" s="3">
        <f t="array" ref="G157">SUM(IF(L157:W157&lt;&gt;"",L157:W157*Y157:AJ157,""))*627.509</f>
        <v>0</v>
      </c>
      <c r="H157" s="4">
        <v>233.088999926214</v>
      </c>
      <c r="I157" s="5">
        <f t="shared" si="12"/>
        <v>-233.088999926214</v>
      </c>
      <c r="J157" s="48">
        <f t="shared" si="13"/>
        <v>233.088999926214</v>
      </c>
      <c r="L157" s="1">
        <f>B355</f>
        <v>0</v>
      </c>
      <c r="M157" s="1">
        <f>B48</f>
        <v>0</v>
      </c>
      <c r="N157" s="1">
        <f>B124</f>
        <v>0</v>
      </c>
      <c r="O157" s="1" t="s">
        <v>370</v>
      </c>
      <c r="P157" s="1" t="s">
        <v>370</v>
      </c>
      <c r="Q157" s="1" t="s">
        <v>370</v>
      </c>
      <c r="R157" s="1" t="s">
        <v>370</v>
      </c>
      <c r="S157" s="1" t="s">
        <v>370</v>
      </c>
      <c r="T157" s="1" t="s">
        <v>370</v>
      </c>
      <c r="U157" s="1" t="s">
        <v>370</v>
      </c>
      <c r="V157" s="1" t="s">
        <v>370</v>
      </c>
      <c r="W157" s="1" t="s">
        <v>370</v>
      </c>
      <c r="Y157" s="1">
        <v>-1</v>
      </c>
      <c r="Z157" s="1">
        <v>1</v>
      </c>
      <c r="AA157" s="1">
        <v>3</v>
      </c>
      <c r="BZ157" s="67">
        <v>304</v>
      </c>
      <c r="CA157" s="3">
        <v>322</v>
      </c>
      <c r="CB157" s="3">
        <v>318</v>
      </c>
      <c r="CC157" s="3">
        <v>319</v>
      </c>
      <c r="CD157" s="3">
        <v>327</v>
      </c>
      <c r="CE157" s="3">
        <v>321</v>
      </c>
      <c r="CF157" s="3">
        <v>324</v>
      </c>
      <c r="CG157" s="3">
        <v>330</v>
      </c>
      <c r="CH157" s="3"/>
      <c r="CI157" s="3"/>
      <c r="CJ157" s="3"/>
      <c r="CK157" s="3"/>
      <c r="CL157" s="68"/>
      <c r="CN157" s="1" t="str">
        <f t="shared" si="10"/>
        <v>#=B304</v>
      </c>
      <c r="CO157" s="1" t="str">
        <f t="shared" si="10"/>
        <v>#=B322</v>
      </c>
      <c r="CP157" s="1" t="str">
        <f t="shared" si="10"/>
        <v>#=B318</v>
      </c>
      <c r="CQ157" s="1" t="str">
        <f t="shared" ref="CQ157:CY191" si="15">IF(CC157&lt;"",CONCATENATE("#=B",CC157),"")</f>
        <v>#=B319</v>
      </c>
      <c r="CR157" s="1" t="str">
        <f t="shared" si="15"/>
        <v>#=B327</v>
      </c>
      <c r="CS157" s="1" t="str">
        <f t="shared" si="15"/>
        <v>#=B321</v>
      </c>
      <c r="CT157" s="1" t="str">
        <f t="shared" si="11"/>
        <v>#=B324</v>
      </c>
      <c r="CU157" s="1" t="str">
        <f t="shared" si="11"/>
        <v>#=B330</v>
      </c>
      <c r="CV157" s="1" t="str">
        <f t="shared" si="11"/>
        <v/>
      </c>
      <c r="CW157" s="1" t="str">
        <f t="shared" si="11"/>
        <v/>
      </c>
      <c r="CX157" s="1" t="str">
        <f t="shared" si="11"/>
        <v/>
      </c>
      <c r="CY157" s="1" t="str">
        <f t="shared" si="11"/>
        <v/>
      </c>
      <c r="CZ157" s="1" t="str">
        <f t="shared" si="14"/>
        <v/>
      </c>
    </row>
    <row r="158" spans="1:104" ht="17" thickBot="1">
      <c r="A158" t="s">
        <v>505</v>
      </c>
      <c r="B158" s="59"/>
      <c r="C158" s="60"/>
      <c r="D158" s="69" t="s">
        <v>700</v>
      </c>
      <c r="E158" s="2" t="s">
        <v>188</v>
      </c>
      <c r="G158" s="3">
        <f t="array" ref="G158">SUM(IF(L158:W158&lt;&gt;"",L158:W158*Y158:AJ158,""))*627.509</f>
        <v>0</v>
      </c>
      <c r="H158" s="4">
        <v>152.369000068269</v>
      </c>
      <c r="I158" s="5">
        <f t="shared" si="12"/>
        <v>-152.369000068269</v>
      </c>
      <c r="J158" s="48">
        <f t="shared" si="13"/>
        <v>152.369000068269</v>
      </c>
      <c r="L158" s="1">
        <f>B359</f>
        <v>0</v>
      </c>
      <c r="M158" s="1">
        <f>B130</f>
        <v>0</v>
      </c>
      <c r="N158" s="1">
        <f>B124</f>
        <v>0</v>
      </c>
      <c r="O158" s="1" t="s">
        <v>370</v>
      </c>
      <c r="P158" s="1" t="s">
        <v>370</v>
      </c>
      <c r="Q158" s="1" t="s">
        <v>370</v>
      </c>
      <c r="R158" s="1" t="s">
        <v>370</v>
      </c>
      <c r="S158" s="1" t="s">
        <v>370</v>
      </c>
      <c r="T158" s="1" t="s">
        <v>370</v>
      </c>
      <c r="U158" s="1" t="s">
        <v>370</v>
      </c>
      <c r="V158" s="1" t="s">
        <v>370</v>
      </c>
      <c r="W158" s="1" t="s">
        <v>370</v>
      </c>
      <c r="Y158" s="1">
        <v>-1</v>
      </c>
      <c r="Z158" s="1">
        <v>2</v>
      </c>
      <c r="AA158" s="1">
        <v>2</v>
      </c>
      <c r="BZ158" s="67">
        <v>305</v>
      </c>
      <c r="CA158" s="3">
        <v>322</v>
      </c>
      <c r="CB158" s="3">
        <v>318</v>
      </c>
      <c r="CC158" s="3">
        <v>325</v>
      </c>
      <c r="CD158" s="3">
        <v>327</v>
      </c>
      <c r="CE158" s="3">
        <v>321</v>
      </c>
      <c r="CF158" s="3">
        <v>317</v>
      </c>
      <c r="CG158" s="3">
        <v>320</v>
      </c>
      <c r="CH158" s="3"/>
      <c r="CI158" s="3"/>
      <c r="CJ158" s="3"/>
      <c r="CK158" s="3"/>
      <c r="CL158" s="68"/>
      <c r="CN158" s="1" t="str">
        <f t="shared" ref="CN158:CP191" si="16">IF(BZ158&lt;"",CONCATENATE("#=B",BZ158),"")</f>
        <v>#=B305</v>
      </c>
      <c r="CO158" s="1" t="str">
        <f t="shared" si="16"/>
        <v>#=B322</v>
      </c>
      <c r="CP158" s="1" t="str">
        <f t="shared" si="16"/>
        <v>#=B318</v>
      </c>
      <c r="CQ158" s="1" t="str">
        <f t="shared" si="15"/>
        <v>#=B325</v>
      </c>
      <c r="CR158" s="1" t="str">
        <f t="shared" si="15"/>
        <v>#=B327</v>
      </c>
      <c r="CS158" s="1" t="str">
        <f t="shared" si="15"/>
        <v>#=B321</v>
      </c>
      <c r="CT158" s="1" t="str">
        <f t="shared" si="11"/>
        <v>#=B317</v>
      </c>
      <c r="CU158" s="1" t="str">
        <f t="shared" si="11"/>
        <v>#=B320</v>
      </c>
      <c r="CV158" s="1" t="str">
        <f t="shared" si="11"/>
        <v/>
      </c>
      <c r="CW158" s="1" t="str">
        <f t="shared" si="11"/>
        <v/>
      </c>
      <c r="CX158" s="1" t="str">
        <f t="shared" si="11"/>
        <v/>
      </c>
      <c r="CY158" s="1" t="str">
        <f t="shared" si="11"/>
        <v/>
      </c>
      <c r="CZ158" s="1" t="str">
        <f t="shared" si="14"/>
        <v/>
      </c>
    </row>
    <row r="159" spans="1:104">
      <c r="A159" t="s">
        <v>511</v>
      </c>
      <c r="B159" s="59"/>
      <c r="C159" s="60"/>
      <c r="D159" s="70" t="s">
        <v>702</v>
      </c>
      <c r="E159" s="2" t="s">
        <v>189</v>
      </c>
      <c r="G159" s="3">
        <f t="array" ref="G159">SUM(IF(L159:W159&lt;&gt;"",L159:W159*Y159:AJ159,""))*627.509</f>
        <v>0</v>
      </c>
      <c r="H159" s="4">
        <v>146.8799021138</v>
      </c>
      <c r="I159" s="5">
        <f t="shared" si="12"/>
        <v>-146.8799021138</v>
      </c>
      <c r="J159" s="48">
        <f t="shared" si="13"/>
        <v>146.8799021138</v>
      </c>
      <c r="L159" s="1">
        <f>B153</f>
        <v>0</v>
      </c>
      <c r="M159" s="1">
        <f>B90</f>
        <v>0</v>
      </c>
      <c r="N159" s="1" t="s">
        <v>370</v>
      </c>
      <c r="O159" s="1" t="s">
        <v>370</v>
      </c>
      <c r="P159" s="1" t="s">
        <v>370</v>
      </c>
      <c r="Q159" s="1" t="s">
        <v>370</v>
      </c>
      <c r="R159" s="1" t="s">
        <v>370</v>
      </c>
      <c r="S159" s="1" t="s">
        <v>370</v>
      </c>
      <c r="T159" s="1" t="s">
        <v>370</v>
      </c>
      <c r="U159" s="1" t="s">
        <v>370</v>
      </c>
      <c r="V159" s="1" t="s">
        <v>370</v>
      </c>
      <c r="W159" s="1" t="s">
        <v>370</v>
      </c>
      <c r="Y159" s="1">
        <v>-1</v>
      </c>
      <c r="Z159" s="1">
        <v>2</v>
      </c>
      <c r="BZ159" s="67">
        <v>306</v>
      </c>
      <c r="CA159" s="3">
        <v>322</v>
      </c>
      <c r="CB159" s="3">
        <v>323</v>
      </c>
      <c r="CC159" s="3">
        <v>318</v>
      </c>
      <c r="CD159" s="3">
        <v>327</v>
      </c>
      <c r="CE159" s="3">
        <v>321</v>
      </c>
      <c r="CF159" s="3">
        <v>317</v>
      </c>
      <c r="CG159" s="3">
        <v>328</v>
      </c>
      <c r="CH159" s="3">
        <v>329</v>
      </c>
      <c r="CI159" s="3"/>
      <c r="CJ159" s="3"/>
      <c r="CK159" s="3"/>
      <c r="CL159" s="68"/>
      <c r="CN159" s="1" t="str">
        <f t="shared" si="16"/>
        <v>#=B306</v>
      </c>
      <c r="CO159" s="1" t="str">
        <f t="shared" si="16"/>
        <v>#=B322</v>
      </c>
      <c r="CP159" s="1" t="str">
        <f t="shared" si="16"/>
        <v>#=B323</v>
      </c>
      <c r="CQ159" s="1" t="str">
        <f t="shared" si="15"/>
        <v>#=B318</v>
      </c>
      <c r="CR159" s="1" t="str">
        <f t="shared" si="15"/>
        <v>#=B327</v>
      </c>
      <c r="CS159" s="1" t="str">
        <f t="shared" si="15"/>
        <v>#=B321</v>
      </c>
      <c r="CT159" s="1" t="str">
        <f t="shared" si="11"/>
        <v>#=B317</v>
      </c>
      <c r="CU159" s="1" t="str">
        <f t="shared" si="11"/>
        <v>#=B328</v>
      </c>
      <c r="CV159" s="1" t="str">
        <f t="shared" si="11"/>
        <v>#=B329</v>
      </c>
      <c r="CW159" s="1" t="str">
        <f t="shared" si="11"/>
        <v/>
      </c>
      <c r="CX159" s="1" t="str">
        <f t="shared" si="11"/>
        <v/>
      </c>
      <c r="CY159" s="1" t="str">
        <f t="shared" si="11"/>
        <v/>
      </c>
      <c r="CZ159" s="1" t="str">
        <f t="shared" si="14"/>
        <v/>
      </c>
    </row>
    <row r="160" spans="1:104">
      <c r="A160" t="s">
        <v>663</v>
      </c>
      <c r="B160" s="59"/>
      <c r="C160" s="60"/>
      <c r="D160" s="62" t="s">
        <v>703</v>
      </c>
      <c r="E160" s="2" t="s">
        <v>190</v>
      </c>
      <c r="G160" s="3">
        <f t="array" ref="G160">SUM(IF(L160:W160&lt;&gt;"",L160:W160*Y160:AJ160,""))*627.509</f>
        <v>0</v>
      </c>
      <c r="H160" s="4">
        <v>36.0190166</v>
      </c>
      <c r="I160" s="5">
        <f t="shared" si="12"/>
        <v>-36.0190166</v>
      </c>
      <c r="J160" s="48">
        <f t="shared" si="13"/>
        <v>36.0190166</v>
      </c>
      <c r="L160" s="1">
        <f>B20</f>
        <v>0</v>
      </c>
      <c r="M160" s="1">
        <f>B191</f>
        <v>0</v>
      </c>
      <c r="N160" s="1" t="s">
        <v>370</v>
      </c>
      <c r="O160" s="1" t="s">
        <v>370</v>
      </c>
      <c r="P160" s="1" t="s">
        <v>370</v>
      </c>
      <c r="Q160" s="1" t="s">
        <v>370</v>
      </c>
      <c r="R160" s="1" t="s">
        <v>370</v>
      </c>
      <c r="S160" s="1" t="s">
        <v>370</v>
      </c>
      <c r="T160" s="1" t="s">
        <v>370</v>
      </c>
      <c r="U160" s="1" t="s">
        <v>370</v>
      </c>
      <c r="V160" s="1" t="s">
        <v>370</v>
      </c>
      <c r="W160" s="1" t="s">
        <v>370</v>
      </c>
      <c r="Y160" s="1">
        <v>-1</v>
      </c>
      <c r="Z160" s="1">
        <v>2</v>
      </c>
      <c r="BZ160" s="67">
        <v>315</v>
      </c>
      <c r="CA160" s="3">
        <v>322</v>
      </c>
      <c r="CB160" s="3">
        <v>318</v>
      </c>
      <c r="CC160" s="3">
        <v>319</v>
      </c>
      <c r="CD160" s="3">
        <v>321</v>
      </c>
      <c r="CE160" s="3">
        <v>326</v>
      </c>
      <c r="CF160" s="3">
        <v>317</v>
      </c>
      <c r="CG160" s="3">
        <v>329</v>
      </c>
      <c r="CH160" s="3"/>
      <c r="CI160" s="3"/>
      <c r="CJ160" s="3"/>
      <c r="CK160" s="3"/>
      <c r="CL160" s="68"/>
      <c r="CN160" s="1" t="str">
        <f t="shared" si="16"/>
        <v>#=B315</v>
      </c>
      <c r="CO160" s="1" t="str">
        <f t="shared" si="16"/>
        <v>#=B322</v>
      </c>
      <c r="CP160" s="1" t="str">
        <f t="shared" si="16"/>
        <v>#=B318</v>
      </c>
      <c r="CQ160" s="1" t="str">
        <f t="shared" si="15"/>
        <v>#=B319</v>
      </c>
      <c r="CR160" s="1" t="str">
        <f t="shared" si="15"/>
        <v>#=B321</v>
      </c>
      <c r="CS160" s="1" t="str">
        <f t="shared" si="15"/>
        <v>#=B326</v>
      </c>
      <c r="CT160" s="1" t="str">
        <f t="shared" si="11"/>
        <v>#=B317</v>
      </c>
      <c r="CU160" s="1" t="str">
        <f t="shared" si="11"/>
        <v>#=B329</v>
      </c>
      <c r="CV160" s="1" t="str">
        <f t="shared" si="11"/>
        <v/>
      </c>
      <c r="CW160" s="1" t="str">
        <f t="shared" si="11"/>
        <v/>
      </c>
      <c r="CX160" s="1" t="str">
        <f t="shared" si="11"/>
        <v/>
      </c>
      <c r="CY160" s="1" t="str">
        <f t="shared" si="11"/>
        <v/>
      </c>
      <c r="CZ160" s="1" t="str">
        <f t="shared" si="14"/>
        <v/>
      </c>
    </row>
    <row r="161" spans="1:104">
      <c r="A161" t="s">
        <v>668</v>
      </c>
      <c r="B161" s="59"/>
      <c r="C161" s="60"/>
      <c r="D161" s="62" t="s">
        <v>704</v>
      </c>
      <c r="E161" s="2" t="s">
        <v>191</v>
      </c>
      <c r="G161" s="3">
        <f t="array" ref="G161">SUM(IF(L161:W161&lt;&gt;"",L161:W161*Y161:AJ161,""))*627.509</f>
        <v>0</v>
      </c>
      <c r="H161" s="4">
        <v>64.200445790000003</v>
      </c>
      <c r="I161" s="5">
        <f t="shared" si="12"/>
        <v>-64.200445790000003</v>
      </c>
      <c r="J161" s="48">
        <f t="shared" si="13"/>
        <v>64.200445790000003</v>
      </c>
      <c r="L161" s="1">
        <f>B24</f>
        <v>0</v>
      </c>
      <c r="M161" s="1">
        <f>B22</f>
        <v>0</v>
      </c>
      <c r="N161" s="1" t="s">
        <v>370</v>
      </c>
      <c r="O161" s="1" t="s">
        <v>370</v>
      </c>
      <c r="P161" s="1" t="s">
        <v>370</v>
      </c>
      <c r="Q161" s="1" t="s">
        <v>370</v>
      </c>
      <c r="R161" s="1" t="s">
        <v>370</v>
      </c>
      <c r="S161" s="1" t="s">
        <v>370</v>
      </c>
      <c r="T161" s="1" t="s">
        <v>370</v>
      </c>
      <c r="U161" s="1" t="s">
        <v>370</v>
      </c>
      <c r="V161" s="1" t="s">
        <v>370</v>
      </c>
      <c r="W161" s="1" t="s">
        <v>370</v>
      </c>
      <c r="Y161" s="1">
        <v>-1</v>
      </c>
      <c r="Z161" s="1">
        <v>2</v>
      </c>
      <c r="BZ161" s="67">
        <v>316</v>
      </c>
      <c r="CA161" s="3">
        <v>322</v>
      </c>
      <c r="CB161" s="3">
        <v>318</v>
      </c>
      <c r="CC161" s="3">
        <v>325</v>
      </c>
      <c r="CD161" s="3">
        <v>327</v>
      </c>
      <c r="CE161" s="3">
        <v>321</v>
      </c>
      <c r="CF161" s="3">
        <v>317</v>
      </c>
      <c r="CG161" s="3">
        <v>330</v>
      </c>
      <c r="CH161" s="3"/>
      <c r="CI161" s="3"/>
      <c r="CJ161" s="3"/>
      <c r="CK161" s="3"/>
      <c r="CL161" s="68"/>
      <c r="CN161" s="1" t="str">
        <f t="shared" si="16"/>
        <v>#=B316</v>
      </c>
      <c r="CO161" s="1" t="str">
        <f t="shared" si="16"/>
        <v>#=B322</v>
      </c>
      <c r="CP161" s="1" t="str">
        <f t="shared" si="16"/>
        <v>#=B318</v>
      </c>
      <c r="CQ161" s="1" t="str">
        <f t="shared" si="15"/>
        <v>#=B325</v>
      </c>
      <c r="CR161" s="1" t="str">
        <f t="shared" si="15"/>
        <v>#=B327</v>
      </c>
      <c r="CS161" s="1" t="str">
        <f t="shared" si="15"/>
        <v>#=B321</v>
      </c>
      <c r="CT161" s="1" t="str">
        <f t="shared" si="11"/>
        <v>#=B317</v>
      </c>
      <c r="CU161" s="1" t="str">
        <f t="shared" si="11"/>
        <v>#=B330</v>
      </c>
      <c r="CV161" s="1" t="str">
        <f t="shared" si="11"/>
        <v/>
      </c>
      <c r="CW161" s="1" t="str">
        <f t="shared" si="11"/>
        <v/>
      </c>
      <c r="CX161" s="1" t="str">
        <f t="shared" si="11"/>
        <v/>
      </c>
      <c r="CY161" s="1" t="str">
        <f t="shared" si="11"/>
        <v/>
      </c>
      <c r="CZ161" s="1" t="str">
        <f t="shared" si="14"/>
        <v/>
      </c>
    </row>
    <row r="162" spans="1:104">
      <c r="A162" t="s">
        <v>375</v>
      </c>
      <c r="B162" s="59"/>
      <c r="C162" s="60"/>
      <c r="D162" s="62" t="s">
        <v>705</v>
      </c>
      <c r="E162" s="2" t="s">
        <v>192</v>
      </c>
      <c r="G162" s="3">
        <f t="array" ref="G162">SUM(IF(L162:W162&lt;&gt;"",L162:W162*Y162:AJ162,""))*627.509</f>
        <v>0</v>
      </c>
      <c r="H162" s="4">
        <v>26.590003615099999</v>
      </c>
      <c r="I162" s="5">
        <f t="shared" si="12"/>
        <v>-26.590003615099999</v>
      </c>
      <c r="J162" s="48">
        <f t="shared" si="13"/>
        <v>26.590003615099999</v>
      </c>
      <c r="L162" s="1">
        <f>B34</f>
        <v>0</v>
      </c>
      <c r="M162" s="1">
        <f>B29</f>
        <v>0</v>
      </c>
      <c r="N162" s="1" t="s">
        <v>370</v>
      </c>
      <c r="O162" s="1" t="s">
        <v>370</v>
      </c>
      <c r="P162" s="1" t="s">
        <v>370</v>
      </c>
      <c r="Q162" s="1" t="s">
        <v>370</v>
      </c>
      <c r="R162" s="1" t="s">
        <v>370</v>
      </c>
      <c r="S162" s="1" t="s">
        <v>370</v>
      </c>
      <c r="T162" s="1" t="s">
        <v>370</v>
      </c>
      <c r="U162" s="1" t="s">
        <v>370</v>
      </c>
      <c r="V162" s="1" t="s">
        <v>370</v>
      </c>
      <c r="W162" s="1" t="s">
        <v>370</v>
      </c>
      <c r="Y162" s="1">
        <v>-1</v>
      </c>
      <c r="Z162" s="1">
        <v>2</v>
      </c>
      <c r="BZ162" s="67">
        <v>93</v>
      </c>
      <c r="CA162" s="3">
        <v>133</v>
      </c>
      <c r="CB162" s="3">
        <v>140</v>
      </c>
      <c r="CC162" s="3"/>
      <c r="CD162" s="3"/>
      <c r="CE162" s="3"/>
      <c r="CF162" s="3"/>
      <c r="CG162" s="3"/>
      <c r="CH162" s="3"/>
      <c r="CI162" s="3"/>
      <c r="CJ162" s="3"/>
      <c r="CK162" s="3"/>
      <c r="CL162" s="68"/>
      <c r="CN162" s="1" t="str">
        <f t="shared" si="16"/>
        <v>#=B93</v>
      </c>
      <c r="CO162" s="1" t="str">
        <f t="shared" si="16"/>
        <v>#=B133</v>
      </c>
      <c r="CP162" s="1" t="str">
        <f t="shared" si="16"/>
        <v>#=B140</v>
      </c>
      <c r="CQ162" s="1" t="str">
        <f t="shared" si="15"/>
        <v/>
      </c>
      <c r="CR162" s="1" t="str">
        <f t="shared" si="15"/>
        <v/>
      </c>
      <c r="CS162" s="1" t="str">
        <f t="shared" si="15"/>
        <v/>
      </c>
      <c r="CT162" s="1" t="str">
        <f t="shared" si="11"/>
        <v/>
      </c>
      <c r="CU162" s="1" t="str">
        <f t="shared" si="11"/>
        <v/>
      </c>
      <c r="CV162" s="1" t="str">
        <f t="shared" si="11"/>
        <v/>
      </c>
      <c r="CW162" s="1" t="str">
        <f t="shared" si="11"/>
        <v/>
      </c>
      <c r="CX162" s="1" t="str">
        <f t="shared" si="11"/>
        <v/>
      </c>
      <c r="CY162" s="1" t="str">
        <f t="shared" si="11"/>
        <v/>
      </c>
      <c r="CZ162" s="1" t="str">
        <f t="shared" si="14"/>
        <v/>
      </c>
    </row>
    <row r="163" spans="1:104">
      <c r="A163" t="s">
        <v>583</v>
      </c>
      <c r="B163" s="59"/>
      <c r="C163" s="60"/>
      <c r="D163" s="62" t="s">
        <v>706</v>
      </c>
      <c r="E163" s="2" t="s">
        <v>193</v>
      </c>
      <c r="G163" s="3">
        <f t="array" ref="G163">SUM(IF(L163:W163&lt;&gt;"",L163:W163*Y163:AJ163,""))*627.509</f>
        <v>0</v>
      </c>
      <c r="H163" s="4">
        <v>365.19970900838973</v>
      </c>
      <c r="I163" s="5">
        <f t="shared" si="12"/>
        <v>-365.19970900838973</v>
      </c>
      <c r="J163" s="48">
        <f t="shared" si="13"/>
        <v>365.19970900838973</v>
      </c>
      <c r="L163" s="1">
        <f>B74</f>
        <v>0</v>
      </c>
      <c r="M163" s="1">
        <f>B131</f>
        <v>0</v>
      </c>
      <c r="N163" s="1">
        <f>B138</f>
        <v>0</v>
      </c>
      <c r="O163" s="1" t="s">
        <v>370</v>
      </c>
      <c r="P163" s="1" t="s">
        <v>370</v>
      </c>
      <c r="Q163" s="1" t="s">
        <v>370</v>
      </c>
      <c r="R163" s="1" t="s">
        <v>370</v>
      </c>
      <c r="S163" s="1" t="s">
        <v>370</v>
      </c>
      <c r="T163" s="1" t="s">
        <v>370</v>
      </c>
      <c r="U163" s="1" t="s">
        <v>370</v>
      </c>
      <c r="V163" s="1" t="s">
        <v>370</v>
      </c>
      <c r="W163" s="1" t="s">
        <v>370</v>
      </c>
      <c r="Y163" s="1">
        <v>1</v>
      </c>
      <c r="Z163" s="1">
        <v>15</v>
      </c>
      <c r="AA163" s="1">
        <v>-10</v>
      </c>
      <c r="BZ163" s="67">
        <v>296</v>
      </c>
      <c r="CA163" s="3">
        <v>322</v>
      </c>
      <c r="CB163" s="3">
        <v>318</v>
      </c>
      <c r="CC163" s="3">
        <v>319</v>
      </c>
      <c r="CD163" s="3">
        <v>327</v>
      </c>
      <c r="CE163" s="3">
        <v>321</v>
      </c>
      <c r="CF163" s="3">
        <v>317</v>
      </c>
      <c r="CG163" s="3">
        <v>330</v>
      </c>
      <c r="CH163" s="3"/>
      <c r="CI163" s="3"/>
      <c r="CJ163" s="3"/>
      <c r="CK163" s="3"/>
      <c r="CL163" s="68"/>
      <c r="CN163" s="1" t="str">
        <f t="shared" si="16"/>
        <v>#=B296</v>
      </c>
      <c r="CO163" s="1" t="str">
        <f t="shared" si="16"/>
        <v>#=B322</v>
      </c>
      <c r="CP163" s="1" t="str">
        <f t="shared" si="16"/>
        <v>#=B318</v>
      </c>
      <c r="CQ163" s="1" t="str">
        <f t="shared" si="15"/>
        <v>#=B319</v>
      </c>
      <c r="CR163" s="1" t="str">
        <f t="shared" si="15"/>
        <v>#=B327</v>
      </c>
      <c r="CS163" s="1" t="str">
        <f t="shared" si="15"/>
        <v>#=B321</v>
      </c>
      <c r="CT163" s="1" t="str">
        <f t="shared" si="11"/>
        <v>#=B317</v>
      </c>
      <c r="CU163" s="1" t="str">
        <f t="shared" si="11"/>
        <v>#=B330</v>
      </c>
      <c r="CV163" s="1" t="str">
        <f t="shared" si="11"/>
        <v/>
      </c>
      <c r="CW163" s="1" t="str">
        <f t="shared" si="11"/>
        <v/>
      </c>
      <c r="CX163" s="1" t="str">
        <f t="shared" si="11"/>
        <v/>
      </c>
      <c r="CY163" s="1" t="str">
        <f t="shared" si="11"/>
        <v/>
      </c>
      <c r="CZ163" s="1" t="str">
        <f t="shared" si="14"/>
        <v/>
      </c>
    </row>
    <row r="164" spans="1:104">
      <c r="A164" t="s">
        <v>576</v>
      </c>
      <c r="B164" s="59"/>
      <c r="C164" s="60"/>
      <c r="D164" s="62" t="s">
        <v>707</v>
      </c>
      <c r="E164" s="2" t="s">
        <v>194</v>
      </c>
      <c r="G164" s="3">
        <f t="array" ref="G164">SUM(IF(L164:W164&lt;&gt;"",L164:W164*Y164:AJ164,""))*627.509</f>
        <v>0</v>
      </c>
      <c r="H164" s="4">
        <v>147.68279987930001</v>
      </c>
      <c r="I164" s="5">
        <f t="shared" si="12"/>
        <v>-147.68279987930001</v>
      </c>
      <c r="J164" s="48">
        <f t="shared" si="13"/>
        <v>147.68279987930001</v>
      </c>
      <c r="L164" s="1">
        <f>B295</f>
        <v>0</v>
      </c>
      <c r="M164" s="1">
        <f>B320</f>
        <v>0</v>
      </c>
      <c r="N164" s="1">
        <f>B316</f>
        <v>0</v>
      </c>
      <c r="O164" s="1">
        <f>B323</f>
        <v>0</v>
      </c>
      <c r="P164" s="1">
        <f>B328</f>
        <v>0</v>
      </c>
      <c r="Q164" s="1">
        <f>B326</f>
        <v>0</v>
      </c>
      <c r="R164" s="1">
        <f>B318</f>
        <v>0</v>
      </c>
      <c r="S164" s="1" t="s">
        <v>370</v>
      </c>
      <c r="T164" s="1" t="s">
        <v>370</v>
      </c>
      <c r="U164" s="1" t="s">
        <v>370</v>
      </c>
      <c r="V164" s="1" t="s">
        <v>370</v>
      </c>
      <c r="W164" s="1" t="s">
        <v>370</v>
      </c>
      <c r="Y164" s="1">
        <v>-2</v>
      </c>
      <c r="Z164" s="1">
        <v>-4</v>
      </c>
      <c r="AA164" s="1">
        <v>4</v>
      </c>
      <c r="AB164" s="1">
        <v>2</v>
      </c>
      <c r="AC164" s="1">
        <v>2</v>
      </c>
      <c r="AD164" s="1">
        <v>4</v>
      </c>
      <c r="AE164" s="1">
        <v>1</v>
      </c>
      <c r="BZ164" s="67">
        <v>302</v>
      </c>
      <c r="CA164" s="3">
        <v>322</v>
      </c>
      <c r="CB164" s="3">
        <v>318</v>
      </c>
      <c r="CC164" s="3">
        <v>319</v>
      </c>
      <c r="CD164" s="3">
        <v>326</v>
      </c>
      <c r="CE164" s="3">
        <v>317</v>
      </c>
      <c r="CF164" s="3">
        <v>330</v>
      </c>
      <c r="CG164" s="3">
        <v>329</v>
      </c>
      <c r="CH164" s="3">
        <v>320</v>
      </c>
      <c r="CI164" s="3"/>
      <c r="CJ164" s="3"/>
      <c r="CK164" s="3"/>
      <c r="CL164" s="68"/>
      <c r="CN164" s="1" t="str">
        <f t="shared" si="16"/>
        <v>#=B302</v>
      </c>
      <c r="CO164" s="1" t="str">
        <f t="shared" si="16"/>
        <v>#=B322</v>
      </c>
      <c r="CP164" s="1" t="str">
        <f t="shared" si="16"/>
        <v>#=B318</v>
      </c>
      <c r="CQ164" s="1" t="str">
        <f t="shared" si="15"/>
        <v>#=B319</v>
      </c>
      <c r="CR164" s="1" t="str">
        <f t="shared" si="15"/>
        <v>#=B326</v>
      </c>
      <c r="CS164" s="1" t="str">
        <f t="shared" si="15"/>
        <v>#=B317</v>
      </c>
      <c r="CT164" s="1" t="str">
        <f t="shared" si="11"/>
        <v>#=B330</v>
      </c>
      <c r="CU164" s="1" t="str">
        <f t="shared" si="11"/>
        <v>#=B329</v>
      </c>
      <c r="CV164" s="1" t="str">
        <f t="shared" si="11"/>
        <v>#=B320</v>
      </c>
      <c r="CW164" s="1" t="str">
        <f t="shared" si="11"/>
        <v/>
      </c>
      <c r="CX164" s="1" t="str">
        <f t="shared" si="11"/>
        <v/>
      </c>
      <c r="CY164" s="1" t="str">
        <f t="shared" si="11"/>
        <v/>
      </c>
      <c r="CZ164" s="1" t="str">
        <f t="shared" si="14"/>
        <v/>
      </c>
    </row>
    <row r="165" spans="1:104">
      <c r="A165" t="s">
        <v>454</v>
      </c>
      <c r="B165" s="59"/>
      <c r="C165" s="60"/>
      <c r="D165" s="62" t="s">
        <v>715</v>
      </c>
      <c r="E165" s="2" t="s">
        <v>195</v>
      </c>
      <c r="G165" s="3">
        <f t="array" ref="G165">SUM(IF(L165:W165&lt;&gt;"",L165:W165*Y165:AJ165,""))*627.509</f>
        <v>0</v>
      </c>
      <c r="H165" s="4">
        <v>19.875100087108002</v>
      </c>
      <c r="I165" s="5">
        <f t="shared" si="12"/>
        <v>-19.875100087108002</v>
      </c>
      <c r="J165" s="48">
        <f t="shared" si="13"/>
        <v>19.875100087108002</v>
      </c>
      <c r="L165" s="1">
        <f>B299</f>
        <v>0</v>
      </c>
      <c r="M165" s="1">
        <f>B320</f>
        <v>0</v>
      </c>
      <c r="N165" s="1">
        <f>B317</f>
        <v>0</v>
      </c>
      <c r="O165" s="1">
        <f>B323</f>
        <v>0</v>
      </c>
      <c r="P165" s="1">
        <f>B325</f>
        <v>0</v>
      </c>
      <c r="Q165" s="1">
        <f>B322</f>
        <v>0</v>
      </c>
      <c r="R165" s="1">
        <f>B327</f>
        <v>0</v>
      </c>
      <c r="S165" s="1" t="s">
        <v>370</v>
      </c>
      <c r="T165" s="1" t="s">
        <v>370</v>
      </c>
      <c r="U165" s="1" t="s">
        <v>370</v>
      </c>
      <c r="V165" s="1" t="s">
        <v>370</v>
      </c>
      <c r="W165" s="1" t="s">
        <v>370</v>
      </c>
      <c r="Y165" s="1">
        <v>-2</v>
      </c>
      <c r="Z165" s="1">
        <v>-5</v>
      </c>
      <c r="AA165" s="1">
        <v>4</v>
      </c>
      <c r="AB165" s="1">
        <v>4</v>
      </c>
      <c r="AC165" s="1">
        <v>2</v>
      </c>
      <c r="AD165" s="1">
        <v>2</v>
      </c>
      <c r="AE165" s="1">
        <v>2</v>
      </c>
      <c r="BZ165" s="67">
        <v>303</v>
      </c>
      <c r="CA165" s="3">
        <v>322</v>
      </c>
      <c r="CB165" s="3">
        <v>323</v>
      </c>
      <c r="CC165" s="3">
        <v>318</v>
      </c>
      <c r="CD165" s="3">
        <v>327</v>
      </c>
      <c r="CE165" s="3">
        <v>324</v>
      </c>
      <c r="CF165" s="3">
        <v>317</v>
      </c>
      <c r="CG165" s="3">
        <v>330</v>
      </c>
      <c r="CH165" s="3"/>
      <c r="CI165" s="3"/>
      <c r="CJ165" s="3"/>
      <c r="CK165" s="3"/>
      <c r="CL165" s="68"/>
      <c r="CN165" s="1" t="str">
        <f t="shared" si="16"/>
        <v>#=B303</v>
      </c>
      <c r="CO165" s="1" t="str">
        <f t="shared" si="16"/>
        <v>#=B322</v>
      </c>
      <c r="CP165" s="1" t="str">
        <f t="shared" si="16"/>
        <v>#=B323</v>
      </c>
      <c r="CQ165" s="1" t="str">
        <f t="shared" si="15"/>
        <v>#=B318</v>
      </c>
      <c r="CR165" s="1" t="str">
        <f t="shared" si="15"/>
        <v>#=B327</v>
      </c>
      <c r="CS165" s="1" t="str">
        <f t="shared" si="15"/>
        <v>#=B324</v>
      </c>
      <c r="CT165" s="1" t="str">
        <f t="shared" si="11"/>
        <v>#=B317</v>
      </c>
      <c r="CU165" s="1" t="str">
        <f t="shared" si="11"/>
        <v>#=B330</v>
      </c>
      <c r="CV165" s="1" t="str">
        <f t="shared" si="11"/>
        <v/>
      </c>
      <c r="CW165" s="1" t="str">
        <f t="shared" si="11"/>
        <v/>
      </c>
      <c r="CX165" s="1" t="str">
        <f t="shared" si="11"/>
        <v/>
      </c>
      <c r="CY165" s="1" t="str">
        <f t="shared" si="11"/>
        <v/>
      </c>
      <c r="CZ165" s="1" t="str">
        <f t="shared" si="14"/>
        <v/>
      </c>
    </row>
    <row r="166" spans="1:104">
      <c r="A166" t="s">
        <v>436</v>
      </c>
      <c r="B166" s="59"/>
      <c r="C166" s="60"/>
      <c r="D166" s="62" t="s">
        <v>721</v>
      </c>
      <c r="E166" s="2" t="s">
        <v>196</v>
      </c>
      <c r="G166" s="3">
        <f t="array" ref="G166">SUM(IF(L166:W166&lt;&gt;"",L166:W166*Y166:AJ166,""))*627.509</f>
        <v>0</v>
      </c>
      <c r="H166" s="4">
        <v>242.805499884374</v>
      </c>
      <c r="I166" s="5">
        <f t="shared" si="12"/>
        <v>-242.805499884374</v>
      </c>
      <c r="J166" s="48">
        <f t="shared" si="13"/>
        <v>242.805499884374</v>
      </c>
      <c r="L166" s="1">
        <f>B305</f>
        <v>0</v>
      </c>
      <c r="M166" s="1">
        <f>B320</f>
        <v>0</v>
      </c>
      <c r="N166" s="1">
        <f>B316</f>
        <v>0</v>
      </c>
      <c r="O166" s="1">
        <f>B317</f>
        <v>0</v>
      </c>
      <c r="P166" s="1">
        <f>B323</f>
        <v>0</v>
      </c>
      <c r="Q166" s="1">
        <f>B319</f>
        <v>0</v>
      </c>
      <c r="R166" s="1">
        <f>B326</f>
        <v>0</v>
      </c>
      <c r="S166" s="1" t="s">
        <v>370</v>
      </c>
      <c r="T166" s="1" t="s">
        <v>370</v>
      </c>
      <c r="U166" s="1" t="s">
        <v>370</v>
      </c>
      <c r="V166" s="1" t="s">
        <v>370</v>
      </c>
      <c r="W166" s="1" t="s">
        <v>370</v>
      </c>
      <c r="Y166" s="1">
        <v>-2</v>
      </c>
      <c r="Z166" s="1">
        <v>-11</v>
      </c>
      <c r="AA166" s="1">
        <v>6</v>
      </c>
      <c r="AB166" s="1">
        <v>4</v>
      </c>
      <c r="AC166" s="1">
        <v>2</v>
      </c>
      <c r="AD166" s="1">
        <v>2</v>
      </c>
      <c r="AE166" s="1">
        <v>1</v>
      </c>
      <c r="BZ166" s="67">
        <v>314</v>
      </c>
      <c r="CA166" s="3">
        <v>322</v>
      </c>
      <c r="CB166" s="3">
        <v>318</v>
      </c>
      <c r="CC166" s="3">
        <v>319</v>
      </c>
      <c r="CD166" s="3">
        <v>325</v>
      </c>
      <c r="CE166" s="3">
        <v>317</v>
      </c>
      <c r="CF166" s="3">
        <v>330</v>
      </c>
      <c r="CG166" s="3"/>
      <c r="CH166" s="3"/>
      <c r="CI166" s="3"/>
      <c r="CJ166" s="3"/>
      <c r="CK166" s="3"/>
      <c r="CL166" s="68"/>
      <c r="CN166" s="1" t="str">
        <f t="shared" si="16"/>
        <v>#=B314</v>
      </c>
      <c r="CO166" s="1" t="str">
        <f t="shared" si="16"/>
        <v>#=B322</v>
      </c>
      <c r="CP166" s="1" t="str">
        <f t="shared" si="16"/>
        <v>#=B318</v>
      </c>
      <c r="CQ166" s="1" t="str">
        <f t="shared" si="15"/>
        <v>#=B319</v>
      </c>
      <c r="CR166" s="1" t="str">
        <f t="shared" si="15"/>
        <v>#=B325</v>
      </c>
      <c r="CS166" s="1" t="str">
        <f t="shared" si="15"/>
        <v>#=B317</v>
      </c>
      <c r="CT166" s="1" t="str">
        <f t="shared" si="11"/>
        <v>#=B330</v>
      </c>
      <c r="CU166" s="1" t="str">
        <f t="shared" si="11"/>
        <v/>
      </c>
      <c r="CV166" s="1" t="str">
        <f t="shared" si="11"/>
        <v/>
      </c>
      <c r="CW166" s="1" t="str">
        <f t="shared" si="11"/>
        <v/>
      </c>
      <c r="CX166" s="1" t="str">
        <f t="shared" si="11"/>
        <v/>
      </c>
      <c r="CY166" s="1" t="str">
        <f t="shared" si="11"/>
        <v/>
      </c>
      <c r="CZ166" s="1" t="str">
        <f t="shared" si="14"/>
        <v/>
      </c>
    </row>
    <row r="167" spans="1:104">
      <c r="A167" t="s">
        <v>520</v>
      </c>
      <c r="B167" s="59"/>
      <c r="C167" s="60"/>
      <c r="D167" s="62" t="s">
        <v>724</v>
      </c>
      <c r="E167" s="2" t="s">
        <v>197</v>
      </c>
      <c r="G167" s="3">
        <f t="array" ref="G167">SUM(IF(L167:W167&lt;&gt;"",L167:W167*Y167:AJ167,""))*627.509</f>
        <v>0</v>
      </c>
      <c r="H167" s="4">
        <v>325.12130030996701</v>
      </c>
      <c r="I167" s="5">
        <f t="shared" si="12"/>
        <v>-325.12130030996701</v>
      </c>
      <c r="J167" s="48">
        <f t="shared" si="13"/>
        <v>325.12130030996701</v>
      </c>
      <c r="L167" s="1">
        <f>B308</f>
        <v>0</v>
      </c>
      <c r="M167" s="1">
        <f>B316</f>
        <v>0</v>
      </c>
      <c r="N167" s="1">
        <f>B323</f>
        <v>0</v>
      </c>
      <c r="O167" s="1">
        <f>B325</f>
        <v>0</v>
      </c>
      <c r="P167" s="1">
        <f>B319</f>
        <v>0</v>
      </c>
      <c r="Q167" s="1">
        <f>B315</f>
        <v>0</v>
      </c>
      <c r="R167" s="1" t="s">
        <v>370</v>
      </c>
      <c r="S167" s="1" t="s">
        <v>370</v>
      </c>
      <c r="T167" s="1" t="s">
        <v>370</v>
      </c>
      <c r="U167" s="1" t="s">
        <v>370</v>
      </c>
      <c r="V167" s="1" t="s">
        <v>370</v>
      </c>
      <c r="W167" s="1" t="s">
        <v>370</v>
      </c>
      <c r="Y167" s="1">
        <v>-2</v>
      </c>
      <c r="Z167" s="1">
        <v>4</v>
      </c>
      <c r="AA167" s="1">
        <v>2</v>
      </c>
      <c r="AB167" s="1">
        <v>1</v>
      </c>
      <c r="AC167" s="1">
        <v>1</v>
      </c>
      <c r="AD167" s="1">
        <v>2</v>
      </c>
      <c r="BZ167" s="67">
        <v>118</v>
      </c>
      <c r="CA167" s="3">
        <v>94</v>
      </c>
      <c r="CB167" s="3">
        <v>69</v>
      </c>
      <c r="CC167" s="3"/>
      <c r="CD167" s="3"/>
      <c r="CE167" s="3"/>
      <c r="CF167" s="3"/>
      <c r="CG167" s="3"/>
      <c r="CH167" s="3"/>
      <c r="CI167" s="3"/>
      <c r="CJ167" s="3"/>
      <c r="CK167" s="3"/>
      <c r="CL167" s="68"/>
      <c r="CN167" s="1" t="str">
        <f t="shared" si="16"/>
        <v>#=B118</v>
      </c>
      <c r="CO167" s="1" t="str">
        <f t="shared" si="16"/>
        <v>#=B94</v>
      </c>
      <c r="CP167" s="1" t="str">
        <f t="shared" si="16"/>
        <v>#=B69</v>
      </c>
      <c r="CQ167" s="1" t="str">
        <f t="shared" si="15"/>
        <v/>
      </c>
      <c r="CR167" s="1" t="str">
        <f t="shared" si="15"/>
        <v/>
      </c>
      <c r="CS167" s="1" t="str">
        <f t="shared" si="15"/>
        <v/>
      </c>
      <c r="CT167" s="1" t="str">
        <f t="shared" si="11"/>
        <v/>
      </c>
      <c r="CU167" s="1" t="str">
        <f t="shared" si="11"/>
        <v/>
      </c>
      <c r="CV167" s="1" t="str">
        <f t="shared" si="11"/>
        <v/>
      </c>
      <c r="CW167" s="1" t="str">
        <f t="shared" si="11"/>
        <v/>
      </c>
      <c r="CX167" s="1" t="str">
        <f t="shared" si="11"/>
        <v/>
      </c>
      <c r="CY167" s="1" t="str">
        <f t="shared" si="11"/>
        <v/>
      </c>
      <c r="CZ167" s="1" t="str">
        <f t="shared" si="14"/>
        <v/>
      </c>
    </row>
    <row r="168" spans="1:104">
      <c r="A168" t="s">
        <v>667</v>
      </c>
      <c r="B168" s="59"/>
      <c r="C168" s="60"/>
      <c r="D168" s="62" t="s">
        <v>727</v>
      </c>
      <c r="E168" s="2" t="s">
        <v>198</v>
      </c>
      <c r="G168" s="3">
        <f t="array" ref="G168">SUM(IF(L168:W168&lt;&gt;"",L168:W168*Y168:AJ168,""))*627.509</f>
        <v>0</v>
      </c>
      <c r="H168" s="4">
        <v>98.194300084264</v>
      </c>
      <c r="I168" s="5">
        <f t="shared" si="12"/>
        <v>-98.194300084264</v>
      </c>
      <c r="J168" s="48">
        <f t="shared" si="13"/>
        <v>98.194300084264</v>
      </c>
      <c r="L168" s="1">
        <f>B311</f>
        <v>0</v>
      </c>
      <c r="M168" s="1">
        <f>B320</f>
        <v>0</v>
      </c>
      <c r="N168" s="1">
        <f>B316</f>
        <v>0</v>
      </c>
      <c r="O168" s="1">
        <f>B317</f>
        <v>0</v>
      </c>
      <c r="P168" s="1">
        <f>B323</f>
        <v>0</v>
      </c>
      <c r="Q168" s="1">
        <f>B319</f>
        <v>0</v>
      </c>
      <c r="R168" s="1">
        <f>B315</f>
        <v>0</v>
      </c>
      <c r="S168" s="1">
        <f>B328</f>
        <v>0</v>
      </c>
      <c r="T168" s="1">
        <f>B326</f>
        <v>0</v>
      </c>
      <c r="U168" s="1">
        <f>B327</f>
        <v>0</v>
      </c>
      <c r="V168" s="1" t="s">
        <v>370</v>
      </c>
      <c r="W168" s="1" t="s">
        <v>370</v>
      </c>
      <c r="Y168" s="1">
        <v>-2</v>
      </c>
      <c r="Z168" s="1">
        <v>-12</v>
      </c>
      <c r="AA168" s="1">
        <v>2</v>
      </c>
      <c r="AB168" s="1">
        <v>2</v>
      </c>
      <c r="AC168" s="1">
        <v>2</v>
      </c>
      <c r="AD168" s="1">
        <v>1</v>
      </c>
      <c r="AE168" s="1">
        <v>2</v>
      </c>
      <c r="AF168" s="1">
        <v>4</v>
      </c>
      <c r="AG168" s="1">
        <v>1</v>
      </c>
      <c r="AH168" s="1">
        <v>1</v>
      </c>
      <c r="BZ168" s="67">
        <v>293</v>
      </c>
      <c r="CA168" s="3">
        <v>322</v>
      </c>
      <c r="CB168" s="3">
        <v>318</v>
      </c>
      <c r="CC168" s="3">
        <v>325</v>
      </c>
      <c r="CD168" s="3">
        <v>327</v>
      </c>
      <c r="CE168" s="3">
        <v>321</v>
      </c>
      <c r="CF168" s="3">
        <v>326</v>
      </c>
      <c r="CG168" s="3">
        <v>317</v>
      </c>
      <c r="CH168" s="3">
        <v>320</v>
      </c>
      <c r="CI168" s="3"/>
      <c r="CJ168" s="3"/>
      <c r="CK168" s="3"/>
      <c r="CL168" s="68"/>
      <c r="CN168" s="1" t="str">
        <f t="shared" si="16"/>
        <v>#=B293</v>
      </c>
      <c r="CO168" s="1" t="str">
        <f t="shared" si="16"/>
        <v>#=B322</v>
      </c>
      <c r="CP168" s="1" t="str">
        <f t="shared" si="16"/>
        <v>#=B318</v>
      </c>
      <c r="CQ168" s="1" t="str">
        <f t="shared" si="15"/>
        <v>#=B325</v>
      </c>
      <c r="CR168" s="1" t="str">
        <f t="shared" si="15"/>
        <v>#=B327</v>
      </c>
      <c r="CS168" s="1" t="str">
        <f t="shared" si="15"/>
        <v>#=B321</v>
      </c>
      <c r="CT168" s="1" t="str">
        <f t="shared" si="11"/>
        <v>#=B326</v>
      </c>
      <c r="CU168" s="1" t="str">
        <f t="shared" si="11"/>
        <v>#=B317</v>
      </c>
      <c r="CV168" s="1" t="str">
        <f t="shared" si="11"/>
        <v>#=B320</v>
      </c>
      <c r="CW168" s="1" t="str">
        <f t="shared" si="11"/>
        <v/>
      </c>
      <c r="CX168" s="1" t="str">
        <f t="shared" si="11"/>
        <v/>
      </c>
      <c r="CY168" s="1" t="str">
        <f t="shared" si="11"/>
        <v/>
      </c>
      <c r="CZ168" s="1" t="str">
        <f t="shared" si="14"/>
        <v/>
      </c>
    </row>
    <row r="169" spans="1:104" ht="17" thickBot="1">
      <c r="A169" t="s">
        <v>372</v>
      </c>
      <c r="B169" s="59"/>
      <c r="C169" s="60"/>
      <c r="D169" s="69" t="s">
        <v>729</v>
      </c>
      <c r="E169" s="2" t="s">
        <v>199</v>
      </c>
      <c r="G169" s="3">
        <f t="array" ref="G169">SUM(IF(L169:W169&lt;&gt;"",L169:W169*Y169:AJ169,""))*627.509</f>
        <v>0</v>
      </c>
      <c r="H169" s="4">
        <v>147.02299989366901</v>
      </c>
      <c r="I169" s="5">
        <f t="shared" si="12"/>
        <v>-147.02299989366901</v>
      </c>
      <c r="J169" s="48">
        <f t="shared" si="13"/>
        <v>147.02299989366901</v>
      </c>
      <c r="L169" s="1">
        <f>B356</f>
        <v>0</v>
      </c>
      <c r="M169" s="1">
        <f>B90</f>
        <v>0</v>
      </c>
      <c r="N169" s="1" t="s">
        <v>370</v>
      </c>
      <c r="O169" s="1" t="s">
        <v>370</v>
      </c>
      <c r="P169" s="1" t="s">
        <v>370</v>
      </c>
      <c r="Q169" s="1" t="s">
        <v>370</v>
      </c>
      <c r="R169" s="1" t="s">
        <v>370</v>
      </c>
      <c r="S169" s="1" t="s">
        <v>370</v>
      </c>
      <c r="T169" s="1" t="s">
        <v>370</v>
      </c>
      <c r="U169" s="1" t="s">
        <v>370</v>
      </c>
      <c r="V169" s="1" t="s">
        <v>370</v>
      </c>
      <c r="W169" s="1" t="s">
        <v>370</v>
      </c>
      <c r="Y169" s="1">
        <v>-1</v>
      </c>
      <c r="Z169" s="1">
        <v>2</v>
      </c>
      <c r="BZ169" s="67">
        <v>294</v>
      </c>
      <c r="CA169" s="3">
        <v>322</v>
      </c>
      <c r="CB169" s="3">
        <v>323</v>
      </c>
      <c r="CC169" s="3">
        <v>318</v>
      </c>
      <c r="CD169" s="3">
        <v>327</v>
      </c>
      <c r="CE169" s="3">
        <v>321</v>
      </c>
      <c r="CF169" s="3">
        <v>324</v>
      </c>
      <c r="CG169" s="3">
        <v>330</v>
      </c>
      <c r="CH169" s="3">
        <v>329</v>
      </c>
      <c r="CI169" s="3"/>
      <c r="CJ169" s="3"/>
      <c r="CK169" s="3"/>
      <c r="CL169" s="68"/>
      <c r="CN169" s="1" t="str">
        <f t="shared" si="16"/>
        <v>#=B294</v>
      </c>
      <c r="CO169" s="1" t="str">
        <f t="shared" si="16"/>
        <v>#=B322</v>
      </c>
      <c r="CP169" s="1" t="str">
        <f t="shared" si="16"/>
        <v>#=B323</v>
      </c>
      <c r="CQ169" s="1" t="str">
        <f t="shared" si="15"/>
        <v>#=B318</v>
      </c>
      <c r="CR169" s="1" t="str">
        <f t="shared" si="15"/>
        <v>#=B327</v>
      </c>
      <c r="CS169" s="1" t="str">
        <f t="shared" si="15"/>
        <v>#=B321</v>
      </c>
      <c r="CT169" s="1" t="str">
        <f t="shared" si="11"/>
        <v>#=B324</v>
      </c>
      <c r="CU169" s="1" t="str">
        <f t="shared" si="11"/>
        <v>#=B330</v>
      </c>
      <c r="CV169" s="1" t="str">
        <f t="shared" si="11"/>
        <v>#=B329</v>
      </c>
      <c r="CW169" s="1" t="str">
        <f t="shared" si="11"/>
        <v/>
      </c>
      <c r="CX169" s="1" t="str">
        <f t="shared" si="11"/>
        <v/>
      </c>
      <c r="CY169" s="1" t="str">
        <f t="shared" si="11"/>
        <v/>
      </c>
      <c r="CZ169" s="1" t="str">
        <f t="shared" si="14"/>
        <v/>
      </c>
    </row>
    <row r="170" spans="1:104">
      <c r="A170" t="s">
        <v>371</v>
      </c>
      <c r="B170" s="59"/>
      <c r="C170" s="60"/>
      <c r="D170" s="70" t="s">
        <v>731</v>
      </c>
      <c r="E170" s="2" t="s">
        <v>200</v>
      </c>
      <c r="G170" s="3">
        <f t="array" ref="G170">SUM(IF(L170:W170&lt;&gt;"",L170:W170*Y170:AJ170,""))*627.509</f>
        <v>0</v>
      </c>
      <c r="H170" s="4">
        <v>45.499924579199998</v>
      </c>
      <c r="I170" s="5">
        <f t="shared" si="12"/>
        <v>-45.499924579199998</v>
      </c>
      <c r="J170" s="48">
        <f t="shared" si="13"/>
        <v>45.499924579199998</v>
      </c>
      <c r="L170" s="1">
        <f>B42</f>
        <v>0</v>
      </c>
      <c r="M170" s="1">
        <f>B47</f>
        <v>0</v>
      </c>
      <c r="N170" s="1">
        <f>B48</f>
        <v>0</v>
      </c>
      <c r="O170" s="1" t="s">
        <v>370</v>
      </c>
      <c r="P170" s="1" t="s">
        <v>370</v>
      </c>
      <c r="Q170" s="1" t="s">
        <v>370</v>
      </c>
      <c r="R170" s="1" t="s">
        <v>370</v>
      </c>
      <c r="S170" s="1" t="s">
        <v>370</v>
      </c>
      <c r="T170" s="1" t="s">
        <v>370</v>
      </c>
      <c r="U170" s="1" t="s">
        <v>370</v>
      </c>
      <c r="V170" s="1" t="s">
        <v>370</v>
      </c>
      <c r="W170" s="1" t="s">
        <v>370</v>
      </c>
      <c r="Y170" s="1">
        <v>-1</v>
      </c>
      <c r="Z170" s="1">
        <v>1</v>
      </c>
      <c r="AA170" s="1">
        <v>1</v>
      </c>
      <c r="BZ170" s="67">
        <v>295</v>
      </c>
      <c r="CA170" s="3">
        <v>322</v>
      </c>
      <c r="CB170" s="3">
        <v>323</v>
      </c>
      <c r="CC170" s="3">
        <v>319</v>
      </c>
      <c r="CD170" s="3">
        <v>327</v>
      </c>
      <c r="CE170" s="3">
        <v>321</v>
      </c>
      <c r="CF170" s="3">
        <v>326</v>
      </c>
      <c r="CG170" s="3">
        <v>324</v>
      </c>
      <c r="CH170" s="3">
        <v>317</v>
      </c>
      <c r="CI170" s="3">
        <v>329</v>
      </c>
      <c r="CJ170" s="3"/>
      <c r="CK170" s="3"/>
      <c r="CL170" s="68"/>
      <c r="CN170" s="1" t="str">
        <f t="shared" si="16"/>
        <v>#=B295</v>
      </c>
      <c r="CO170" s="1" t="str">
        <f t="shared" si="16"/>
        <v>#=B322</v>
      </c>
      <c r="CP170" s="1" t="str">
        <f t="shared" si="16"/>
        <v>#=B323</v>
      </c>
      <c r="CQ170" s="1" t="str">
        <f t="shared" si="15"/>
        <v>#=B319</v>
      </c>
      <c r="CR170" s="1" t="str">
        <f t="shared" si="15"/>
        <v>#=B327</v>
      </c>
      <c r="CS170" s="1" t="str">
        <f t="shared" si="15"/>
        <v>#=B321</v>
      </c>
      <c r="CT170" s="1" t="str">
        <f t="shared" si="11"/>
        <v>#=B326</v>
      </c>
      <c r="CU170" s="1" t="str">
        <f t="shared" si="11"/>
        <v>#=B324</v>
      </c>
      <c r="CV170" s="1" t="str">
        <f t="shared" si="11"/>
        <v>#=B317</v>
      </c>
      <c r="CW170" s="1" t="str">
        <f t="shared" si="11"/>
        <v>#=B329</v>
      </c>
      <c r="CX170" s="1" t="str">
        <f t="shared" si="11"/>
        <v/>
      </c>
      <c r="CY170" s="1" t="str">
        <f t="shared" si="11"/>
        <v/>
      </c>
      <c r="CZ170" s="1" t="str">
        <f t="shared" si="14"/>
        <v/>
      </c>
    </row>
    <row r="171" spans="1:104">
      <c r="A171" t="s">
        <v>630</v>
      </c>
      <c r="B171" s="59"/>
      <c r="C171" s="60"/>
      <c r="D171" s="62" t="s">
        <v>732</v>
      </c>
      <c r="E171" s="2" t="s">
        <v>201</v>
      </c>
      <c r="G171" s="3">
        <f t="array" ref="G171">SUM(IF(L171:W171&lt;&gt;"",L171:W171*Y171:AJ171,""))*627.509</f>
        <v>0</v>
      </c>
      <c r="H171" s="4">
        <v>84.180018595500002</v>
      </c>
      <c r="I171" s="5">
        <f t="shared" si="12"/>
        <v>-84.180018595500002</v>
      </c>
      <c r="J171" s="48">
        <f t="shared" si="13"/>
        <v>84.180018595500002</v>
      </c>
      <c r="L171" s="1">
        <f>B35</f>
        <v>0</v>
      </c>
      <c r="M171" s="1">
        <f>B90</f>
        <v>0</v>
      </c>
      <c r="N171" s="1">
        <f>B48</f>
        <v>0</v>
      </c>
      <c r="O171" s="1" t="s">
        <v>370</v>
      </c>
      <c r="P171" s="1" t="s">
        <v>370</v>
      </c>
      <c r="Q171" s="1" t="s">
        <v>370</v>
      </c>
      <c r="R171" s="1" t="s">
        <v>370</v>
      </c>
      <c r="S171" s="1" t="s">
        <v>370</v>
      </c>
      <c r="T171" s="1" t="s">
        <v>370</v>
      </c>
      <c r="U171" s="1" t="s">
        <v>370</v>
      </c>
      <c r="V171" s="1" t="s">
        <v>370</v>
      </c>
      <c r="W171" s="1" t="s">
        <v>370</v>
      </c>
      <c r="Y171" s="1">
        <v>-1</v>
      </c>
      <c r="Z171" s="1">
        <v>1</v>
      </c>
      <c r="AA171" s="1">
        <v>1</v>
      </c>
      <c r="BZ171" s="67">
        <v>308</v>
      </c>
      <c r="CA171" s="3">
        <v>322</v>
      </c>
      <c r="CB171" s="3">
        <v>318</v>
      </c>
      <c r="CC171" s="3">
        <v>327</v>
      </c>
      <c r="CD171" s="3">
        <v>321</v>
      </c>
      <c r="CE171" s="3">
        <v>317</v>
      </c>
      <c r="CF171" s="3">
        <v>330</v>
      </c>
      <c r="CG171" s="3">
        <v>329</v>
      </c>
      <c r="CH171" s="3"/>
      <c r="CI171" s="3"/>
      <c r="CJ171" s="3"/>
      <c r="CK171" s="3"/>
      <c r="CL171" s="68"/>
      <c r="CN171" s="1" t="str">
        <f t="shared" si="16"/>
        <v>#=B308</v>
      </c>
      <c r="CO171" s="1" t="str">
        <f t="shared" si="16"/>
        <v>#=B322</v>
      </c>
      <c r="CP171" s="1" t="str">
        <f t="shared" si="16"/>
        <v>#=B318</v>
      </c>
      <c r="CQ171" s="1" t="str">
        <f t="shared" si="15"/>
        <v>#=B327</v>
      </c>
      <c r="CR171" s="1" t="str">
        <f t="shared" si="15"/>
        <v>#=B321</v>
      </c>
      <c r="CS171" s="1" t="str">
        <f t="shared" si="15"/>
        <v>#=B317</v>
      </c>
      <c r="CT171" s="1" t="str">
        <f t="shared" si="11"/>
        <v>#=B330</v>
      </c>
      <c r="CU171" s="1" t="str">
        <f t="shared" si="11"/>
        <v>#=B329</v>
      </c>
      <c r="CV171" s="1" t="str">
        <f t="shared" si="11"/>
        <v/>
      </c>
      <c r="CW171" s="1" t="str">
        <f t="shared" si="11"/>
        <v/>
      </c>
      <c r="CX171" s="1" t="str">
        <f t="shared" si="11"/>
        <v/>
      </c>
      <c r="CY171" s="1" t="str">
        <f t="shared" si="11"/>
        <v/>
      </c>
      <c r="CZ171" s="1" t="str">
        <f t="shared" si="14"/>
        <v/>
      </c>
    </row>
    <row r="172" spans="1:104">
      <c r="A172" t="s">
        <v>629</v>
      </c>
      <c r="B172" s="59"/>
      <c r="C172" s="60"/>
      <c r="D172" s="62" t="s">
        <v>733</v>
      </c>
      <c r="E172" s="2" t="s">
        <v>202</v>
      </c>
      <c r="G172" s="3">
        <f t="array" ref="G172">SUM(IF(L172:W172&lt;&gt;"",L172:W172*Y172:AJ172,""))*627.509</f>
        <v>0</v>
      </c>
      <c r="H172" s="4">
        <v>98.929921172508159</v>
      </c>
      <c r="I172" s="5">
        <f t="shared" si="12"/>
        <v>-98.929921172508159</v>
      </c>
      <c r="J172" s="48">
        <f t="shared" si="13"/>
        <v>98.929921172508159</v>
      </c>
      <c r="L172" s="1">
        <f>B84</f>
        <v>0</v>
      </c>
      <c r="M172" s="1">
        <f>B145</f>
        <v>0</v>
      </c>
      <c r="N172" s="1">
        <f>B154</f>
        <v>0</v>
      </c>
      <c r="O172" s="1" t="s">
        <v>370</v>
      </c>
      <c r="P172" s="1" t="s">
        <v>370</v>
      </c>
      <c r="Q172" s="1" t="s">
        <v>370</v>
      </c>
      <c r="R172" s="1" t="s">
        <v>370</v>
      </c>
      <c r="S172" s="1" t="s">
        <v>370</v>
      </c>
      <c r="T172" s="1" t="s">
        <v>370</v>
      </c>
      <c r="U172" s="1" t="s">
        <v>370</v>
      </c>
      <c r="V172" s="1" t="s">
        <v>370</v>
      </c>
      <c r="W172" s="1" t="s">
        <v>370</v>
      </c>
      <c r="Y172" s="1">
        <v>1</v>
      </c>
      <c r="Z172" s="1">
        <v>18</v>
      </c>
      <c r="AA172" s="1">
        <v>-12</v>
      </c>
      <c r="BZ172" s="67">
        <v>311</v>
      </c>
      <c r="CA172" s="3">
        <v>322</v>
      </c>
      <c r="CB172" s="3">
        <v>318</v>
      </c>
      <c r="CC172" s="3">
        <v>319</v>
      </c>
      <c r="CD172" s="3">
        <v>325</v>
      </c>
      <c r="CE172" s="3">
        <v>327</v>
      </c>
      <c r="CF172" s="3">
        <v>321</v>
      </c>
      <c r="CG172" s="3">
        <v>324</v>
      </c>
      <c r="CH172" s="3">
        <v>317</v>
      </c>
      <c r="CI172" s="3">
        <v>330</v>
      </c>
      <c r="CJ172" s="3">
        <v>328</v>
      </c>
      <c r="CK172" s="3"/>
      <c r="CL172" s="68"/>
      <c r="CN172" s="1" t="str">
        <f t="shared" si="16"/>
        <v>#=B311</v>
      </c>
      <c r="CO172" s="1" t="str">
        <f t="shared" si="16"/>
        <v>#=B322</v>
      </c>
      <c r="CP172" s="1" t="str">
        <f t="shared" si="16"/>
        <v>#=B318</v>
      </c>
      <c r="CQ172" s="1" t="str">
        <f t="shared" si="15"/>
        <v>#=B319</v>
      </c>
      <c r="CR172" s="1" t="str">
        <f t="shared" si="15"/>
        <v>#=B325</v>
      </c>
      <c r="CS172" s="1" t="str">
        <f t="shared" si="15"/>
        <v>#=B327</v>
      </c>
      <c r="CT172" s="1" t="str">
        <f t="shared" si="11"/>
        <v>#=B321</v>
      </c>
      <c r="CU172" s="1" t="str">
        <f t="shared" si="11"/>
        <v>#=B324</v>
      </c>
      <c r="CV172" s="1" t="str">
        <f t="shared" si="11"/>
        <v>#=B317</v>
      </c>
      <c r="CW172" s="1" t="str">
        <f t="shared" si="11"/>
        <v>#=B330</v>
      </c>
      <c r="CX172" s="1" t="str">
        <f t="shared" si="11"/>
        <v>#=B328</v>
      </c>
      <c r="CY172" s="1" t="str">
        <f t="shared" si="11"/>
        <v/>
      </c>
      <c r="CZ172" s="1" t="str">
        <f t="shared" si="14"/>
        <v/>
      </c>
    </row>
    <row r="173" spans="1:104">
      <c r="A173" t="s">
        <v>455</v>
      </c>
      <c r="B173" s="59"/>
      <c r="C173" s="60"/>
      <c r="D173" s="62" t="s">
        <v>734</v>
      </c>
      <c r="E173" s="2" t="s">
        <v>203</v>
      </c>
      <c r="G173" s="3">
        <f t="array" ref="G173">SUM(IF(L173:W173&lt;&gt;"",L173:W173*Y173:AJ173,""))*627.509</f>
        <v>0</v>
      </c>
      <c r="H173" s="4">
        <v>73.899941116429133</v>
      </c>
      <c r="I173" s="5">
        <f t="shared" si="12"/>
        <v>-73.899941116429133</v>
      </c>
      <c r="J173" s="48">
        <f t="shared" si="13"/>
        <v>73.899941116429133</v>
      </c>
      <c r="L173" s="1">
        <f>B91</f>
        <v>0</v>
      </c>
      <c r="M173" s="1">
        <f>B145</f>
        <v>0</v>
      </c>
      <c r="N173" s="1">
        <f>B154</f>
        <v>0</v>
      </c>
      <c r="O173" s="1" t="s">
        <v>370</v>
      </c>
      <c r="P173" s="1" t="s">
        <v>370</v>
      </c>
      <c r="Q173" s="1" t="s">
        <v>370</v>
      </c>
      <c r="R173" s="1" t="s">
        <v>370</v>
      </c>
      <c r="S173" s="1" t="s">
        <v>370</v>
      </c>
      <c r="T173" s="1" t="s">
        <v>370</v>
      </c>
      <c r="U173" s="1" t="s">
        <v>370</v>
      </c>
      <c r="V173" s="1" t="s">
        <v>370</v>
      </c>
      <c r="W173" s="1" t="s">
        <v>370</v>
      </c>
      <c r="Y173" s="1">
        <v>1</v>
      </c>
      <c r="Z173" s="1">
        <v>30</v>
      </c>
      <c r="AA173" s="1">
        <v>-20</v>
      </c>
      <c r="BZ173" s="67">
        <v>312</v>
      </c>
      <c r="CA173" s="3">
        <v>322</v>
      </c>
      <c r="CB173" s="3">
        <v>318</v>
      </c>
      <c r="CC173" s="3">
        <v>319</v>
      </c>
      <c r="CD173" s="3">
        <v>327</v>
      </c>
      <c r="CE173" s="3">
        <v>321</v>
      </c>
      <c r="CF173" s="3">
        <v>317</v>
      </c>
      <c r="CG173" s="3">
        <v>330</v>
      </c>
      <c r="CH173" s="3">
        <v>329</v>
      </c>
      <c r="CI173" s="3"/>
      <c r="CJ173" s="3"/>
      <c r="CK173" s="3"/>
      <c r="CL173" s="68"/>
      <c r="CN173" s="1" t="str">
        <f t="shared" si="16"/>
        <v>#=B312</v>
      </c>
      <c r="CO173" s="1" t="str">
        <f t="shared" si="16"/>
        <v>#=B322</v>
      </c>
      <c r="CP173" s="1" t="str">
        <f t="shared" si="16"/>
        <v>#=B318</v>
      </c>
      <c r="CQ173" s="1" t="str">
        <f t="shared" si="15"/>
        <v>#=B319</v>
      </c>
      <c r="CR173" s="1" t="str">
        <f t="shared" si="15"/>
        <v>#=B327</v>
      </c>
      <c r="CS173" s="1" t="str">
        <f t="shared" si="15"/>
        <v>#=B321</v>
      </c>
      <c r="CT173" s="1" t="str">
        <f t="shared" si="11"/>
        <v>#=B317</v>
      </c>
      <c r="CU173" s="1" t="str">
        <f t="shared" si="11"/>
        <v>#=B330</v>
      </c>
      <c r="CV173" s="1" t="str">
        <f t="shared" si="11"/>
        <v>#=B329</v>
      </c>
      <c r="CW173" s="1" t="str">
        <f t="shared" si="11"/>
        <v/>
      </c>
      <c r="CX173" s="1" t="str">
        <f t="shared" si="11"/>
        <v/>
      </c>
      <c r="CY173" s="1" t="str">
        <f t="shared" si="11"/>
        <v/>
      </c>
      <c r="CZ173" s="1" t="str">
        <f t="shared" si="14"/>
        <v/>
      </c>
    </row>
    <row r="174" spans="1:104">
      <c r="A174" t="s">
        <v>632</v>
      </c>
      <c r="B174" s="59"/>
      <c r="C174" s="60"/>
      <c r="D174" s="62" t="s">
        <v>735</v>
      </c>
      <c r="E174" s="2" t="s">
        <v>204</v>
      </c>
      <c r="G174" s="3">
        <f t="array" ref="G174">SUM(IF(L174:W174&lt;&gt;"",L174:W174*Y174:AJ174,""))*627.509</f>
        <v>0</v>
      </c>
      <c r="H174" s="4">
        <v>45.459999946583999</v>
      </c>
      <c r="I174" s="5">
        <f t="shared" si="12"/>
        <v>-45.459999946583999</v>
      </c>
      <c r="J174" s="48">
        <f t="shared" si="13"/>
        <v>45.459999946583999</v>
      </c>
      <c r="L174" s="1">
        <f>B252</f>
        <v>0</v>
      </c>
      <c r="M174" s="1">
        <f>B253</f>
        <v>0</v>
      </c>
      <c r="N174" s="1">
        <f>B254</f>
        <v>0</v>
      </c>
      <c r="O174" s="1" t="s">
        <v>370</v>
      </c>
      <c r="P174" s="1" t="s">
        <v>370</v>
      </c>
      <c r="Q174" s="1" t="s">
        <v>370</v>
      </c>
      <c r="R174" s="1" t="s">
        <v>370</v>
      </c>
      <c r="S174" s="1" t="s">
        <v>370</v>
      </c>
      <c r="T174" s="1" t="s">
        <v>370</v>
      </c>
      <c r="U174" s="1" t="s">
        <v>370</v>
      </c>
      <c r="V174" s="1" t="s">
        <v>370</v>
      </c>
      <c r="W174" s="1" t="s">
        <v>370</v>
      </c>
      <c r="Y174" s="1">
        <v>18</v>
      </c>
      <c r="Z174" s="1">
        <v>-1</v>
      </c>
      <c r="AA174" s="1">
        <v>-22</v>
      </c>
      <c r="BZ174" s="67">
        <v>50</v>
      </c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68"/>
      <c r="CN174" s="1" t="str">
        <f t="shared" si="16"/>
        <v>#=B50</v>
      </c>
      <c r="CO174" s="1" t="str">
        <f t="shared" si="16"/>
        <v/>
      </c>
      <c r="CP174" s="1" t="str">
        <f t="shared" si="16"/>
        <v/>
      </c>
      <c r="CQ174" s="1" t="str">
        <f t="shared" si="15"/>
        <v/>
      </c>
      <c r="CR174" s="1" t="str">
        <f t="shared" si="15"/>
        <v/>
      </c>
      <c r="CS174" s="1" t="str">
        <f t="shared" si="15"/>
        <v/>
      </c>
      <c r="CT174" s="1" t="str">
        <f t="shared" si="11"/>
        <v/>
      </c>
      <c r="CU174" s="1" t="str">
        <f t="shared" si="11"/>
        <v/>
      </c>
      <c r="CV174" s="1" t="str">
        <f t="shared" si="11"/>
        <v/>
      </c>
      <c r="CW174" s="1" t="str">
        <f t="shared" si="11"/>
        <v/>
      </c>
      <c r="CX174" s="1" t="str">
        <f t="shared" si="11"/>
        <v/>
      </c>
      <c r="CY174" s="1" t="str">
        <f t="shared" si="11"/>
        <v/>
      </c>
      <c r="CZ174" s="1" t="str">
        <f t="shared" si="14"/>
        <v/>
      </c>
    </row>
    <row r="175" spans="1:104">
      <c r="A175" t="s">
        <v>571</v>
      </c>
      <c r="B175" s="59"/>
      <c r="C175" s="60"/>
      <c r="D175" s="62" t="s">
        <v>737</v>
      </c>
      <c r="E175" s="2" t="s">
        <v>205</v>
      </c>
      <c r="G175" s="3">
        <f t="array" ref="G175">SUM(IF(L175:W175&lt;&gt;"",L175:W175*Y175:AJ175,""))*627.509</f>
        <v>0</v>
      </c>
      <c r="H175" s="4">
        <v>381.43010004463497</v>
      </c>
      <c r="I175" s="5">
        <f t="shared" si="12"/>
        <v>-381.43010004463497</v>
      </c>
      <c r="J175" s="48">
        <f t="shared" si="13"/>
        <v>381.43010004463497</v>
      </c>
      <c r="L175" s="1">
        <f>B297</f>
        <v>0</v>
      </c>
      <c r="M175" s="1">
        <f>B320</f>
        <v>0</v>
      </c>
      <c r="N175" s="1">
        <f>B321</f>
        <v>0</v>
      </c>
      <c r="O175" s="1">
        <f>B316</f>
        <v>0</v>
      </c>
      <c r="P175" s="1">
        <f>B317</f>
        <v>0</v>
      </c>
      <c r="Q175" s="1">
        <f>B319</f>
        <v>0</v>
      </c>
      <c r="R175" s="1">
        <f>B328</f>
        <v>0</v>
      </c>
      <c r="S175" s="1">
        <f>B318</f>
        <v>0</v>
      </c>
      <c r="T175" s="1" t="s">
        <v>370</v>
      </c>
      <c r="U175" s="1" t="s">
        <v>370</v>
      </c>
      <c r="V175" s="1" t="s">
        <v>370</v>
      </c>
      <c r="W175" s="1" t="s">
        <v>370</v>
      </c>
      <c r="Y175" s="1">
        <v>-2</v>
      </c>
      <c r="Z175" s="1">
        <v>-6</v>
      </c>
      <c r="AA175" s="1">
        <v>2</v>
      </c>
      <c r="AB175" s="1">
        <v>4</v>
      </c>
      <c r="AC175" s="1">
        <v>2</v>
      </c>
      <c r="AD175" s="1">
        <v>1</v>
      </c>
      <c r="AE175" s="1">
        <v>2</v>
      </c>
      <c r="AF175" s="1">
        <v>1</v>
      </c>
      <c r="BZ175" s="67">
        <v>60</v>
      </c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68"/>
      <c r="CN175" s="1" t="str">
        <f t="shared" si="16"/>
        <v>#=B60</v>
      </c>
      <c r="CO175" s="1" t="str">
        <f t="shared" si="16"/>
        <v/>
      </c>
      <c r="CP175" s="1" t="str">
        <f t="shared" si="16"/>
        <v/>
      </c>
      <c r="CQ175" s="1" t="str">
        <f t="shared" si="15"/>
        <v/>
      </c>
      <c r="CR175" s="1" t="str">
        <f t="shared" si="15"/>
        <v/>
      </c>
      <c r="CS175" s="1" t="str">
        <f t="shared" si="15"/>
        <v/>
      </c>
      <c r="CT175" s="1" t="str">
        <f t="shared" si="11"/>
        <v/>
      </c>
      <c r="CU175" s="1" t="str">
        <f t="shared" si="11"/>
        <v/>
      </c>
      <c r="CV175" s="1" t="str">
        <f t="shared" si="11"/>
        <v/>
      </c>
      <c r="CW175" s="1" t="str">
        <f t="shared" si="11"/>
        <v/>
      </c>
      <c r="CX175" s="1" t="str">
        <f t="shared" si="11"/>
        <v/>
      </c>
      <c r="CY175" s="1" t="str">
        <f t="shared" si="11"/>
        <v/>
      </c>
      <c r="CZ175" s="1" t="str">
        <f t="shared" si="14"/>
        <v/>
      </c>
    </row>
    <row r="176" spans="1:104">
      <c r="A176" t="s">
        <v>625</v>
      </c>
      <c r="B176" s="59"/>
      <c r="C176" s="60"/>
      <c r="D176" s="62" t="s">
        <v>740</v>
      </c>
      <c r="E176" s="2" t="s">
        <v>206</v>
      </c>
      <c r="G176" s="3">
        <f t="array" ref="G176">SUM(IF(L176:W176&lt;&gt;"",L176:W176*Y176:AJ176,""))*627.509</f>
        <v>0</v>
      </c>
      <c r="H176" s="4">
        <v>322.490399801477</v>
      </c>
      <c r="I176" s="5">
        <f t="shared" si="12"/>
        <v>-322.490399801477</v>
      </c>
      <c r="J176" s="48">
        <f t="shared" si="13"/>
        <v>322.490399801477</v>
      </c>
      <c r="L176" s="1">
        <f>B307</f>
        <v>0</v>
      </c>
      <c r="M176" s="1">
        <f>B320</f>
        <v>0</v>
      </c>
      <c r="N176" s="1">
        <f>B316</f>
        <v>0</v>
      </c>
      <c r="O176" s="1">
        <f>B325</f>
        <v>0</v>
      </c>
      <c r="P176" s="1">
        <f>B319</f>
        <v>0</v>
      </c>
      <c r="Q176" s="1">
        <f>B315</f>
        <v>0</v>
      </c>
      <c r="R176" s="1">
        <f>B328</f>
        <v>0</v>
      </c>
      <c r="S176" s="1" t="s">
        <v>370</v>
      </c>
      <c r="T176" s="1" t="s">
        <v>370</v>
      </c>
      <c r="U176" s="1" t="s">
        <v>370</v>
      </c>
      <c r="V176" s="1" t="s">
        <v>370</v>
      </c>
      <c r="W176" s="1" t="s">
        <v>370</v>
      </c>
      <c r="Y176" s="1">
        <v>-1</v>
      </c>
      <c r="Z176" s="1">
        <v>-5</v>
      </c>
      <c r="AA176" s="1">
        <v>2</v>
      </c>
      <c r="AB176" s="1">
        <v>1</v>
      </c>
      <c r="AC176" s="1">
        <v>1</v>
      </c>
      <c r="AD176" s="1">
        <v>1</v>
      </c>
      <c r="AE176" s="1">
        <v>2</v>
      </c>
      <c r="BZ176" s="67">
        <v>68</v>
      </c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68"/>
      <c r="CN176" s="1" t="str">
        <f t="shared" si="16"/>
        <v>#=B68</v>
      </c>
      <c r="CO176" s="1" t="str">
        <f t="shared" si="16"/>
        <v/>
      </c>
      <c r="CP176" s="1" t="str">
        <f t="shared" si="16"/>
        <v/>
      </c>
      <c r="CQ176" s="1" t="str">
        <f t="shared" si="15"/>
        <v/>
      </c>
      <c r="CR176" s="1" t="str">
        <f t="shared" si="15"/>
        <v/>
      </c>
      <c r="CS176" s="1" t="str">
        <f t="shared" si="15"/>
        <v/>
      </c>
      <c r="CT176" s="1" t="str">
        <f t="shared" si="11"/>
        <v/>
      </c>
      <c r="CU176" s="1" t="str">
        <f t="shared" si="11"/>
        <v/>
      </c>
      <c r="CV176" s="1" t="str">
        <f t="shared" si="11"/>
        <v/>
      </c>
      <c r="CW176" s="1" t="str">
        <f t="shared" si="11"/>
        <v/>
      </c>
      <c r="CX176" s="1" t="str">
        <f t="shared" si="11"/>
        <v/>
      </c>
      <c r="CY176" s="1" t="str">
        <f t="shared" si="11"/>
        <v/>
      </c>
      <c r="CZ176" s="1" t="str">
        <f t="shared" si="14"/>
        <v/>
      </c>
    </row>
    <row r="177" spans="1:104">
      <c r="A177" t="s">
        <v>674</v>
      </c>
      <c r="B177" s="59"/>
      <c r="C177" s="60"/>
      <c r="D177" s="62" t="s">
        <v>742</v>
      </c>
      <c r="E177" s="2" t="s">
        <v>207</v>
      </c>
      <c r="G177" s="3">
        <f t="array" ref="G177">SUM(IF(L177:W177&lt;&gt;"",L177:W177*Y177:AJ177,""))*627.509</f>
        <v>0</v>
      </c>
      <c r="H177" s="4">
        <v>46.900000069676004</v>
      </c>
      <c r="I177" s="5">
        <f t="shared" si="12"/>
        <v>-46.900000069676004</v>
      </c>
      <c r="J177" s="48">
        <f t="shared" si="13"/>
        <v>46.900000069676004</v>
      </c>
      <c r="L177" s="1">
        <f>B58</f>
        <v>0</v>
      </c>
      <c r="M177" s="1">
        <f>B348</f>
        <v>0</v>
      </c>
      <c r="N177" s="1">
        <f>B349</f>
        <v>0</v>
      </c>
      <c r="O177" s="1" t="s">
        <v>370</v>
      </c>
      <c r="P177" s="1" t="s">
        <v>370</v>
      </c>
      <c r="Q177" s="1" t="s">
        <v>370</v>
      </c>
      <c r="R177" s="1" t="s">
        <v>370</v>
      </c>
      <c r="S177" s="1" t="s">
        <v>370</v>
      </c>
      <c r="T177" s="1" t="s">
        <v>370</v>
      </c>
      <c r="U177" s="1" t="s">
        <v>370</v>
      </c>
      <c r="V177" s="1" t="s">
        <v>370</v>
      </c>
      <c r="W177" s="1" t="s">
        <v>370</v>
      </c>
      <c r="Y177" s="1">
        <v>1</v>
      </c>
      <c r="Z177" s="1">
        <v>1</v>
      </c>
      <c r="AA177" s="1">
        <v>-1</v>
      </c>
      <c r="BZ177" s="67">
        <v>75</v>
      </c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68"/>
      <c r="CN177" s="1" t="str">
        <f t="shared" si="16"/>
        <v>#=B75</v>
      </c>
      <c r="CO177" s="1" t="str">
        <f t="shared" si="16"/>
        <v/>
      </c>
      <c r="CP177" s="1" t="str">
        <f t="shared" si="16"/>
        <v/>
      </c>
      <c r="CQ177" s="1" t="str">
        <f t="shared" si="15"/>
        <v/>
      </c>
      <c r="CR177" s="1" t="str">
        <f t="shared" si="15"/>
        <v/>
      </c>
      <c r="CS177" s="1" t="str">
        <f t="shared" si="15"/>
        <v/>
      </c>
      <c r="CT177" s="1" t="str">
        <f t="shared" si="11"/>
        <v/>
      </c>
      <c r="CU177" s="1" t="str">
        <f t="shared" si="11"/>
        <v/>
      </c>
      <c r="CV177" s="1" t="str">
        <f t="shared" si="11"/>
        <v/>
      </c>
      <c r="CW177" s="1" t="str">
        <f t="shared" si="11"/>
        <v/>
      </c>
      <c r="CX177" s="1" t="str">
        <f t="shared" si="11"/>
        <v/>
      </c>
      <c r="CY177" s="1" t="str">
        <f t="shared" si="11"/>
        <v/>
      </c>
      <c r="CZ177" s="1" t="str">
        <f t="shared" si="14"/>
        <v/>
      </c>
    </row>
    <row r="178" spans="1:104" ht="17" thickBot="1">
      <c r="A178" t="s">
        <v>624</v>
      </c>
      <c r="B178" s="59"/>
      <c r="C178" s="60"/>
      <c r="D178" s="69" t="s">
        <v>745</v>
      </c>
      <c r="E178" s="2" t="s">
        <v>208</v>
      </c>
      <c r="G178" s="3">
        <f t="array" ref="G178">SUM(IF(L178:W178&lt;&gt;"",L178:W178*Y178:AJ178,""))*627.509</f>
        <v>0</v>
      </c>
      <c r="H178" s="4">
        <v>16.900000224465</v>
      </c>
      <c r="I178" s="5">
        <f t="shared" si="12"/>
        <v>-16.900000224465</v>
      </c>
      <c r="J178" s="48">
        <f t="shared" si="13"/>
        <v>16.900000224465</v>
      </c>
      <c r="L178" s="1">
        <f>B345</f>
        <v>0</v>
      </c>
      <c r="M178" s="1">
        <f>B346</f>
        <v>0</v>
      </c>
      <c r="N178" s="1">
        <f>B347</f>
        <v>0</v>
      </c>
      <c r="O178" s="1" t="s">
        <v>370</v>
      </c>
      <c r="P178" s="1" t="s">
        <v>370</v>
      </c>
      <c r="Q178" s="1" t="s">
        <v>370</v>
      </c>
      <c r="R178" s="1" t="s">
        <v>370</v>
      </c>
      <c r="S178" s="1" t="s">
        <v>370</v>
      </c>
      <c r="T178" s="1" t="s">
        <v>370</v>
      </c>
      <c r="U178" s="1" t="s">
        <v>370</v>
      </c>
      <c r="V178" s="1" t="s">
        <v>370</v>
      </c>
      <c r="W178" s="1" t="s">
        <v>370</v>
      </c>
      <c r="Y178" s="1">
        <v>1</v>
      </c>
      <c r="Z178" s="1">
        <v>1</v>
      </c>
      <c r="AA178" s="1">
        <v>-1</v>
      </c>
      <c r="BZ178" s="67">
        <v>84</v>
      </c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68"/>
      <c r="CN178" s="1" t="str">
        <f t="shared" si="16"/>
        <v>#=B84</v>
      </c>
      <c r="CO178" s="1" t="str">
        <f t="shared" si="16"/>
        <v/>
      </c>
      <c r="CP178" s="1" t="str">
        <f t="shared" si="16"/>
        <v/>
      </c>
      <c r="CQ178" s="1" t="str">
        <f t="shared" si="15"/>
        <v/>
      </c>
      <c r="CR178" s="1" t="str">
        <f t="shared" si="15"/>
        <v/>
      </c>
      <c r="CS178" s="1" t="str">
        <f t="shared" si="15"/>
        <v/>
      </c>
      <c r="CT178" s="1" t="str">
        <f t="shared" si="11"/>
        <v/>
      </c>
      <c r="CU178" s="1" t="str">
        <f t="shared" si="11"/>
        <v/>
      </c>
      <c r="CV178" s="1" t="str">
        <f t="shared" si="11"/>
        <v/>
      </c>
      <c r="CW178" s="1" t="str">
        <f t="shared" si="11"/>
        <v/>
      </c>
      <c r="CX178" s="1" t="str">
        <f t="shared" si="11"/>
        <v/>
      </c>
      <c r="CY178" s="1" t="str">
        <f t="shared" si="11"/>
        <v/>
      </c>
      <c r="CZ178" s="1" t="str">
        <f t="shared" si="14"/>
        <v/>
      </c>
    </row>
    <row r="179" spans="1:104">
      <c r="A179" t="s">
        <v>355</v>
      </c>
      <c r="B179" s="59"/>
      <c r="C179" s="60"/>
      <c r="D179" s="62" t="s">
        <v>749</v>
      </c>
      <c r="E179" s="2" t="s">
        <v>209</v>
      </c>
      <c r="G179" s="3">
        <f t="array" ref="G179">SUM(IF(L179:W179&lt;&gt;"",L179:W179*Y179:AJ179,""))*627.509</f>
        <v>0</v>
      </c>
      <c r="H179" s="4">
        <v>69.029999782510004</v>
      </c>
      <c r="I179" s="5">
        <f t="shared" si="12"/>
        <v>-69.029999782510004</v>
      </c>
      <c r="J179" s="48">
        <f t="shared" si="13"/>
        <v>69.029999782510004</v>
      </c>
      <c r="L179" s="1">
        <f>B289</f>
        <v>0</v>
      </c>
      <c r="M179" s="1">
        <f>B290</f>
        <v>0</v>
      </c>
      <c r="N179" s="1" t="s">
        <v>370</v>
      </c>
      <c r="O179" s="1" t="s">
        <v>370</v>
      </c>
      <c r="P179" s="1" t="s">
        <v>370</v>
      </c>
      <c r="Q179" s="1" t="s">
        <v>370</v>
      </c>
      <c r="R179" s="1" t="s">
        <v>370</v>
      </c>
      <c r="S179" s="1" t="s">
        <v>370</v>
      </c>
      <c r="T179" s="1" t="s">
        <v>370</v>
      </c>
      <c r="U179" s="1" t="s">
        <v>370</v>
      </c>
      <c r="V179" s="1" t="s">
        <v>370</v>
      </c>
      <c r="W179" s="1" t="s">
        <v>370</v>
      </c>
      <c r="Y179" s="1">
        <v>-1</v>
      </c>
      <c r="Z179" s="1">
        <v>1</v>
      </c>
      <c r="BZ179" s="67">
        <v>92</v>
      </c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68"/>
      <c r="CN179" s="1" t="str">
        <f t="shared" si="16"/>
        <v>#=B92</v>
      </c>
      <c r="CO179" s="1" t="str">
        <f t="shared" si="16"/>
        <v/>
      </c>
      <c r="CP179" s="1" t="str">
        <f t="shared" si="16"/>
        <v/>
      </c>
      <c r="CQ179" s="1" t="str">
        <f t="shared" si="15"/>
        <v/>
      </c>
      <c r="CR179" s="1" t="str">
        <f t="shared" si="15"/>
        <v/>
      </c>
      <c r="CS179" s="1" t="str">
        <f t="shared" si="15"/>
        <v/>
      </c>
      <c r="CT179" s="1" t="str">
        <f t="shared" si="11"/>
        <v/>
      </c>
      <c r="CU179" s="1" t="str">
        <f t="shared" si="11"/>
        <v/>
      </c>
      <c r="CV179" s="1" t="str">
        <f t="shared" si="11"/>
        <v/>
      </c>
      <c r="CW179" s="1" t="str">
        <f t="shared" si="11"/>
        <v/>
      </c>
      <c r="CX179" s="1" t="str">
        <f t="shared" si="11"/>
        <v/>
      </c>
      <c r="CY179" s="1" t="str">
        <f t="shared" si="11"/>
        <v/>
      </c>
      <c r="CZ179" s="1" t="str">
        <f t="shared" si="14"/>
        <v/>
      </c>
    </row>
    <row r="180" spans="1:104">
      <c r="A180" t="s">
        <v>354</v>
      </c>
      <c r="B180" s="59"/>
      <c r="C180" s="60"/>
      <c r="D180" s="62" t="s">
        <v>752</v>
      </c>
      <c r="E180" s="2" t="s">
        <v>210</v>
      </c>
      <c r="G180" s="3">
        <f t="array" ref="G180">SUM(IF(L180:W180&lt;&gt;"",L180:W180*Y180:AJ180,""))*627.509</f>
        <v>0</v>
      </c>
      <c r="H180" s="4">
        <v>557.98360005975098</v>
      </c>
      <c r="I180" s="5">
        <f t="shared" si="12"/>
        <v>-557.98360005975098</v>
      </c>
      <c r="J180" s="48">
        <f t="shared" si="13"/>
        <v>557.98360005975098</v>
      </c>
      <c r="L180" s="1">
        <f>B296</f>
        <v>0</v>
      </c>
      <c r="M180" s="1">
        <f>B320</f>
        <v>0</v>
      </c>
      <c r="N180" s="1">
        <f>B316</f>
        <v>0</v>
      </c>
      <c r="O180" s="1">
        <f>B317</f>
        <v>0</v>
      </c>
      <c r="P180" s="1">
        <f>B323</f>
        <v>0</v>
      </c>
      <c r="Q180" s="1">
        <f>B325</f>
        <v>0</v>
      </c>
      <c r="R180" s="1">
        <f>B319</f>
        <v>0</v>
      </c>
      <c r="S180" s="1">
        <f>B322</f>
        <v>0</v>
      </c>
      <c r="T180" s="1">
        <f>B327</f>
        <v>0</v>
      </c>
      <c r="U180" s="1">
        <f>B318</f>
        <v>0</v>
      </c>
      <c r="V180" s="1" t="s">
        <v>370</v>
      </c>
      <c r="W180" s="1" t="s">
        <v>370</v>
      </c>
      <c r="Y180" s="1">
        <v>-2</v>
      </c>
      <c r="Z180" s="1">
        <v>-7</v>
      </c>
      <c r="AA180" s="1">
        <v>2</v>
      </c>
      <c r="AB180" s="1">
        <v>4</v>
      </c>
      <c r="AC180" s="1">
        <v>1</v>
      </c>
      <c r="AD180" s="1">
        <v>1</v>
      </c>
      <c r="AE180" s="1">
        <v>2</v>
      </c>
      <c r="AF180" s="1">
        <v>2</v>
      </c>
      <c r="AG180" s="1">
        <v>1</v>
      </c>
      <c r="AH180" s="1">
        <v>1</v>
      </c>
      <c r="BZ180" s="67">
        <v>117</v>
      </c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68"/>
      <c r="CN180" s="1" t="str">
        <f t="shared" si="16"/>
        <v>#=B117</v>
      </c>
      <c r="CO180" s="1" t="str">
        <f t="shared" si="16"/>
        <v/>
      </c>
      <c r="CP180" s="1" t="str">
        <f t="shared" si="16"/>
        <v/>
      </c>
      <c r="CQ180" s="1" t="str">
        <f t="shared" si="15"/>
        <v/>
      </c>
      <c r="CR180" s="1" t="str">
        <f t="shared" si="15"/>
        <v/>
      </c>
      <c r="CS180" s="1" t="str">
        <f t="shared" si="15"/>
        <v/>
      </c>
      <c r="CT180" s="1" t="str">
        <f t="shared" si="11"/>
        <v/>
      </c>
      <c r="CU180" s="1" t="str">
        <f t="shared" si="11"/>
        <v/>
      </c>
      <c r="CV180" s="1" t="str">
        <f t="shared" si="11"/>
        <v/>
      </c>
      <c r="CW180" s="1" t="str">
        <f t="shared" si="11"/>
        <v/>
      </c>
      <c r="CX180" s="1" t="str">
        <f t="shared" si="11"/>
        <v/>
      </c>
      <c r="CY180" s="1" t="str">
        <f t="shared" si="11"/>
        <v/>
      </c>
      <c r="CZ180" s="1" t="str">
        <f t="shared" si="14"/>
        <v/>
      </c>
    </row>
    <row r="181" spans="1:104">
      <c r="A181" t="s">
        <v>366</v>
      </c>
      <c r="B181" s="59"/>
      <c r="C181" s="60"/>
      <c r="D181" s="62" t="s">
        <v>754</v>
      </c>
      <c r="E181" s="2" t="s">
        <v>211</v>
      </c>
      <c r="G181" s="3">
        <f t="array" ref="G181">SUM(IF(L181:W181&lt;&gt;"",L181:W181*Y181:AJ181,""))*627.509</f>
        <v>0</v>
      </c>
      <c r="H181" s="4">
        <v>453.06470017842702</v>
      </c>
      <c r="I181" s="5">
        <f t="shared" si="12"/>
        <v>-453.06470017842702</v>
      </c>
      <c r="J181" s="48">
        <f t="shared" si="13"/>
        <v>453.06470017842702</v>
      </c>
      <c r="L181" s="1">
        <f>B298</f>
        <v>0</v>
      </c>
      <c r="M181" s="1">
        <f>B320</f>
        <v>0</v>
      </c>
      <c r="N181" s="1">
        <f>B316</f>
        <v>0</v>
      </c>
      <c r="O181" s="1">
        <f>B317</f>
        <v>0</v>
      </c>
      <c r="P181" s="1">
        <f>B323</f>
        <v>0</v>
      </c>
      <c r="Q181" s="1">
        <f>B325</f>
        <v>0</v>
      </c>
      <c r="R181" s="1">
        <f>B319</f>
        <v>0</v>
      </c>
      <c r="S181" s="1">
        <f>B315</f>
        <v>0</v>
      </c>
      <c r="T181" s="1">
        <f>B326</f>
        <v>0</v>
      </c>
      <c r="U181" s="1">
        <f>B318</f>
        <v>0</v>
      </c>
      <c r="V181" s="1" t="s">
        <v>370</v>
      </c>
      <c r="W181" s="1" t="s">
        <v>370</v>
      </c>
      <c r="Y181" s="1">
        <v>-2</v>
      </c>
      <c r="Z181" s="1">
        <v>-11</v>
      </c>
      <c r="AA181" s="1">
        <v>4</v>
      </c>
      <c r="AB181" s="1">
        <v>2</v>
      </c>
      <c r="AC181" s="1">
        <v>2</v>
      </c>
      <c r="AD181" s="1">
        <v>1</v>
      </c>
      <c r="AE181" s="1">
        <v>1</v>
      </c>
      <c r="AF181" s="1">
        <v>4</v>
      </c>
      <c r="AG181" s="1">
        <v>1</v>
      </c>
      <c r="AH181" s="1">
        <v>1</v>
      </c>
      <c r="BZ181" s="67">
        <v>126</v>
      </c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68"/>
      <c r="CN181" s="1" t="str">
        <f t="shared" si="16"/>
        <v>#=B126</v>
      </c>
      <c r="CO181" s="1" t="str">
        <f t="shared" si="16"/>
        <v/>
      </c>
      <c r="CP181" s="1" t="str">
        <f t="shared" si="16"/>
        <v/>
      </c>
      <c r="CQ181" s="1" t="str">
        <f t="shared" si="15"/>
        <v/>
      </c>
      <c r="CR181" s="1" t="str">
        <f t="shared" si="15"/>
        <v/>
      </c>
      <c r="CS181" s="1" t="str">
        <f t="shared" si="15"/>
        <v/>
      </c>
      <c r="CT181" s="1" t="str">
        <f t="shared" si="11"/>
        <v/>
      </c>
      <c r="CU181" s="1" t="str">
        <f t="shared" si="11"/>
        <v/>
      </c>
      <c r="CV181" s="1" t="str">
        <f t="shared" si="11"/>
        <v/>
      </c>
      <c r="CW181" s="1" t="str">
        <f t="shared" si="11"/>
        <v/>
      </c>
      <c r="CX181" s="1" t="str">
        <f t="shared" si="11"/>
        <v/>
      </c>
      <c r="CY181" s="1" t="str">
        <f t="shared" si="11"/>
        <v/>
      </c>
      <c r="CZ181" s="1" t="str">
        <f t="shared" si="14"/>
        <v/>
      </c>
    </row>
    <row r="182" spans="1:104">
      <c r="A182" t="s">
        <v>756</v>
      </c>
      <c r="B182" s="59"/>
      <c r="C182" s="60"/>
      <c r="D182" s="62" t="s">
        <v>757</v>
      </c>
      <c r="E182" s="2" t="s">
        <v>212</v>
      </c>
      <c r="G182" s="3">
        <f t="array" ref="G182">SUM(IF(L182:W182&lt;&gt;"",L182:W182*Y182:AJ182,""))*627.509</f>
        <v>0</v>
      </c>
      <c r="H182" s="4">
        <v>653.59310021171905</v>
      </c>
      <c r="I182" s="5">
        <f t="shared" si="12"/>
        <v>-653.59310021171905</v>
      </c>
      <c r="J182" s="48">
        <f t="shared" si="13"/>
        <v>653.59310021171905</v>
      </c>
      <c r="L182" s="1">
        <f>B302</f>
        <v>0</v>
      </c>
      <c r="M182" s="1">
        <f>B320</f>
        <v>0</v>
      </c>
      <c r="N182" s="1">
        <f>B316</f>
        <v>0</v>
      </c>
      <c r="O182" s="1">
        <f>B317</f>
        <v>0</v>
      </c>
      <c r="P182" s="1">
        <f>B325</f>
        <v>0</v>
      </c>
      <c r="Q182" s="1">
        <f>B319</f>
        <v>0</v>
      </c>
      <c r="R182" s="1">
        <f>B322</f>
        <v>0</v>
      </c>
      <c r="S182" s="1">
        <f>B328</f>
        <v>0</v>
      </c>
      <c r="T182" s="1" t="s">
        <v>370</v>
      </c>
      <c r="U182" s="1" t="s">
        <v>370</v>
      </c>
      <c r="V182" s="1" t="s">
        <v>370</v>
      </c>
      <c r="W182" s="1" t="s">
        <v>370</v>
      </c>
      <c r="Y182" s="1">
        <v>-2</v>
      </c>
      <c r="Z182" s="1">
        <v>-9</v>
      </c>
      <c r="AA182" s="1">
        <v>4</v>
      </c>
      <c r="AB182" s="1">
        <v>2</v>
      </c>
      <c r="AC182" s="1">
        <v>1</v>
      </c>
      <c r="AD182" s="1">
        <v>3</v>
      </c>
      <c r="AE182" s="1">
        <v>2</v>
      </c>
      <c r="AF182" s="1">
        <v>2</v>
      </c>
      <c r="BZ182" s="67">
        <v>132</v>
      </c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68"/>
      <c r="CN182" s="1" t="str">
        <f t="shared" si="16"/>
        <v>#=B132</v>
      </c>
      <c r="CO182" s="1" t="str">
        <f t="shared" si="16"/>
        <v/>
      </c>
      <c r="CP182" s="1" t="str">
        <f t="shared" si="16"/>
        <v/>
      </c>
      <c r="CQ182" s="1" t="str">
        <f t="shared" si="15"/>
        <v/>
      </c>
      <c r="CR182" s="1" t="str">
        <f t="shared" si="15"/>
        <v/>
      </c>
      <c r="CS182" s="1" t="str">
        <f t="shared" si="15"/>
        <v/>
      </c>
      <c r="CT182" s="1" t="str">
        <f t="shared" si="11"/>
        <v/>
      </c>
      <c r="CU182" s="1" t="str">
        <f t="shared" si="11"/>
        <v/>
      </c>
      <c r="CV182" s="1" t="str">
        <f t="shared" si="11"/>
        <v/>
      </c>
      <c r="CW182" s="1" t="str">
        <f t="shared" si="11"/>
        <v/>
      </c>
      <c r="CX182" s="1" t="str">
        <f t="shared" si="11"/>
        <v/>
      </c>
      <c r="CY182" s="1" t="str">
        <f t="shared" si="11"/>
        <v/>
      </c>
      <c r="CZ182" s="1" t="str">
        <f t="shared" si="14"/>
        <v/>
      </c>
    </row>
    <row r="183" spans="1:104">
      <c r="A183" t="s">
        <v>692</v>
      </c>
      <c r="B183" s="59"/>
      <c r="C183" s="60"/>
      <c r="D183" s="62" t="s">
        <v>759</v>
      </c>
      <c r="E183" s="2" t="s">
        <v>213</v>
      </c>
      <c r="G183" s="3">
        <f t="array" ref="G183">SUM(IF(L183:W183&lt;&gt;"",L183:W183*Y183:AJ183,""))*627.509</f>
        <v>0</v>
      </c>
      <c r="H183" s="4">
        <v>580.86100001461602</v>
      </c>
      <c r="I183" s="5">
        <f t="shared" si="12"/>
        <v>-580.86100001461602</v>
      </c>
      <c r="J183" s="48">
        <f t="shared" si="13"/>
        <v>580.86100001461602</v>
      </c>
      <c r="L183" s="1">
        <f>B303</f>
        <v>0</v>
      </c>
      <c r="M183" s="1">
        <f>B320</f>
        <v>0</v>
      </c>
      <c r="N183" s="1">
        <f>B316</f>
        <v>0</v>
      </c>
      <c r="O183" s="1">
        <f>B323</f>
        <v>0</v>
      </c>
      <c r="P183" s="1">
        <f>B325</f>
        <v>0</v>
      </c>
      <c r="Q183" s="1">
        <f>B319</f>
        <v>0</v>
      </c>
      <c r="R183" s="1">
        <f>B315</f>
        <v>0</v>
      </c>
      <c r="S183" s="1">
        <f>B318</f>
        <v>0</v>
      </c>
      <c r="T183" s="1" t="s">
        <v>370</v>
      </c>
      <c r="U183" s="1" t="s">
        <v>370</v>
      </c>
      <c r="V183" s="1" t="s">
        <v>370</v>
      </c>
      <c r="W183" s="1" t="s">
        <v>370</v>
      </c>
      <c r="Y183" s="1">
        <v>-2</v>
      </c>
      <c r="Z183" s="1">
        <v>-4</v>
      </c>
      <c r="AA183" s="1">
        <v>6</v>
      </c>
      <c r="AB183" s="1">
        <v>1</v>
      </c>
      <c r="AC183" s="1">
        <v>1</v>
      </c>
      <c r="AD183" s="1">
        <v>1</v>
      </c>
      <c r="AE183" s="1">
        <v>2</v>
      </c>
      <c r="AF183" s="1">
        <v>1</v>
      </c>
      <c r="BZ183" s="67">
        <v>143</v>
      </c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68"/>
      <c r="CN183" s="1" t="str">
        <f t="shared" si="16"/>
        <v>#=B143</v>
      </c>
      <c r="CO183" s="1" t="str">
        <f t="shared" si="16"/>
        <v/>
      </c>
      <c r="CP183" s="1" t="str">
        <f t="shared" si="16"/>
        <v/>
      </c>
      <c r="CQ183" s="1" t="str">
        <f t="shared" si="15"/>
        <v/>
      </c>
      <c r="CR183" s="1" t="str">
        <f t="shared" si="15"/>
        <v/>
      </c>
      <c r="CS183" s="1" t="str">
        <f t="shared" si="15"/>
        <v/>
      </c>
      <c r="CT183" s="1" t="str">
        <f t="shared" si="11"/>
        <v/>
      </c>
      <c r="CU183" s="1" t="str">
        <f t="shared" si="11"/>
        <v/>
      </c>
      <c r="CV183" s="1" t="str">
        <f t="shared" si="11"/>
        <v/>
      </c>
      <c r="CW183" s="1" t="str">
        <f t="shared" si="11"/>
        <v/>
      </c>
      <c r="CX183" s="1" t="str">
        <f t="shared" si="11"/>
        <v/>
      </c>
      <c r="CY183" s="1" t="str">
        <f t="shared" si="11"/>
        <v/>
      </c>
      <c r="CZ183" s="1" t="str">
        <f t="shared" si="14"/>
        <v/>
      </c>
    </row>
    <row r="184" spans="1:104">
      <c r="A184" t="s">
        <v>525</v>
      </c>
      <c r="B184" s="59"/>
      <c r="C184" s="60"/>
      <c r="D184" s="62" t="s">
        <v>761</v>
      </c>
      <c r="E184" s="2" t="s">
        <v>214</v>
      </c>
      <c r="G184" s="3">
        <f t="array" ref="G184">SUM(IF(L184:W184&lt;&gt;"",L184:W184*Y184:AJ184,""))*627.509</f>
        <v>0</v>
      </c>
      <c r="H184" s="4">
        <v>664.55999970363905</v>
      </c>
      <c r="I184" s="5">
        <f t="shared" si="12"/>
        <v>-664.55999970363905</v>
      </c>
      <c r="J184" s="48">
        <f t="shared" si="13"/>
        <v>664.55999970363905</v>
      </c>
      <c r="L184" s="1">
        <f>B304</f>
        <v>0</v>
      </c>
      <c r="M184" s="1">
        <f>B320</f>
        <v>0</v>
      </c>
      <c r="N184" s="1">
        <f>B321</f>
        <v>0</v>
      </c>
      <c r="O184" s="1">
        <f>B316</f>
        <v>0</v>
      </c>
      <c r="P184" s="1">
        <f>B325</f>
        <v>0</v>
      </c>
      <c r="Q184" s="1">
        <f>B319</f>
        <v>0</v>
      </c>
      <c r="R184" s="1">
        <f>B315</f>
        <v>0</v>
      </c>
      <c r="S184" s="1">
        <f>B326</f>
        <v>0</v>
      </c>
      <c r="T184" s="1">
        <f>B327</f>
        <v>0</v>
      </c>
      <c r="U184" s="1" t="s">
        <v>370</v>
      </c>
      <c r="V184" s="1" t="s">
        <v>370</v>
      </c>
      <c r="W184" s="1" t="s">
        <v>370</v>
      </c>
      <c r="Y184" s="1">
        <v>-2</v>
      </c>
      <c r="Z184" s="1">
        <v>-7</v>
      </c>
      <c r="AA184" s="1">
        <v>2</v>
      </c>
      <c r="AB184" s="1">
        <v>4</v>
      </c>
      <c r="AC184" s="1">
        <v>1</v>
      </c>
      <c r="AD184" s="1">
        <v>1</v>
      </c>
      <c r="AE184" s="1">
        <v>4</v>
      </c>
      <c r="AF184" s="1">
        <v>2</v>
      </c>
      <c r="AG184" s="1">
        <v>1</v>
      </c>
      <c r="BZ184" s="67">
        <v>149</v>
      </c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68"/>
      <c r="CN184" s="1" t="str">
        <f t="shared" si="16"/>
        <v>#=B149</v>
      </c>
      <c r="CO184" s="1" t="str">
        <f t="shared" si="16"/>
        <v/>
      </c>
      <c r="CP184" s="1" t="str">
        <f t="shared" si="16"/>
        <v/>
      </c>
      <c r="CQ184" s="1" t="str">
        <f t="shared" si="15"/>
        <v/>
      </c>
      <c r="CR184" s="1" t="str">
        <f t="shared" si="15"/>
        <v/>
      </c>
      <c r="CS184" s="1" t="str">
        <f t="shared" si="15"/>
        <v/>
      </c>
      <c r="CT184" s="1" t="str">
        <f t="shared" si="11"/>
        <v/>
      </c>
      <c r="CU184" s="1" t="str">
        <f t="shared" si="11"/>
        <v/>
      </c>
      <c r="CV184" s="1" t="str">
        <f t="shared" si="11"/>
        <v/>
      </c>
      <c r="CW184" s="1" t="str">
        <f t="shared" si="11"/>
        <v/>
      </c>
      <c r="CX184" s="1" t="str">
        <f t="shared" si="11"/>
        <v/>
      </c>
      <c r="CY184" s="1" t="str">
        <f t="shared" si="11"/>
        <v/>
      </c>
      <c r="CZ184" s="1" t="str">
        <f t="shared" si="14"/>
        <v/>
      </c>
    </row>
    <row r="185" spans="1:104">
      <c r="A185" t="s">
        <v>350</v>
      </c>
      <c r="B185" s="59"/>
      <c r="C185" s="60"/>
      <c r="D185" s="62" t="s">
        <v>763</v>
      </c>
      <c r="E185" s="2" t="s">
        <v>215</v>
      </c>
      <c r="G185" s="3">
        <f t="array" ref="G185">SUM(IF(L185:W185&lt;&gt;"",L185:W185*Y185:AJ185,""))*627.509</f>
        <v>0</v>
      </c>
      <c r="H185" s="4">
        <v>160.29090021501801</v>
      </c>
      <c r="I185" s="5">
        <f t="shared" si="12"/>
        <v>-160.29090021501801</v>
      </c>
      <c r="J185" s="48">
        <f t="shared" si="13"/>
        <v>160.29090021501801</v>
      </c>
      <c r="L185" s="1">
        <f>B313</f>
        <v>0</v>
      </c>
      <c r="M185" s="1">
        <f>B320</f>
        <v>0</v>
      </c>
      <c r="N185" s="1">
        <f>B316</f>
        <v>0</v>
      </c>
      <c r="O185" s="1">
        <f>B317</f>
        <v>0</v>
      </c>
      <c r="P185" s="1">
        <f>B319</f>
        <v>0</v>
      </c>
      <c r="Q185" s="1">
        <f>B324</f>
        <v>0</v>
      </c>
      <c r="R185" s="1">
        <f>B315</f>
        <v>0</v>
      </c>
      <c r="S185" s="1">
        <f>B327</f>
        <v>0</v>
      </c>
      <c r="T185" s="1" t="s">
        <v>370</v>
      </c>
      <c r="U185" s="1" t="s">
        <v>370</v>
      </c>
      <c r="V185" s="1" t="s">
        <v>370</v>
      </c>
      <c r="W185" s="1" t="s">
        <v>370</v>
      </c>
      <c r="Y185" s="1">
        <v>-2</v>
      </c>
      <c r="Z185" s="1">
        <v>-16</v>
      </c>
      <c r="AA185" s="1">
        <v>4</v>
      </c>
      <c r="AB185" s="1">
        <v>6</v>
      </c>
      <c r="AC185" s="1">
        <v>1</v>
      </c>
      <c r="AD185" s="1">
        <v>2</v>
      </c>
      <c r="AE185" s="1">
        <v>2</v>
      </c>
      <c r="AF185" s="1">
        <v>2</v>
      </c>
      <c r="BZ185" s="67">
        <v>158</v>
      </c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68"/>
      <c r="CN185" s="1" t="str">
        <f t="shared" si="16"/>
        <v>#=B158</v>
      </c>
      <c r="CO185" s="1" t="str">
        <f t="shared" si="16"/>
        <v/>
      </c>
      <c r="CP185" s="1" t="str">
        <f t="shared" si="16"/>
        <v/>
      </c>
      <c r="CQ185" s="1" t="str">
        <f t="shared" si="15"/>
        <v/>
      </c>
      <c r="CR185" s="1" t="str">
        <f t="shared" si="15"/>
        <v/>
      </c>
      <c r="CS185" s="1" t="str">
        <f t="shared" si="15"/>
        <v/>
      </c>
      <c r="CT185" s="1" t="str">
        <f t="shared" si="11"/>
        <v/>
      </c>
      <c r="CU185" s="1" t="str">
        <f t="shared" si="11"/>
        <v/>
      </c>
      <c r="CV185" s="1" t="str">
        <f t="shared" si="11"/>
        <v/>
      </c>
      <c r="CW185" s="1" t="str">
        <f t="shared" si="11"/>
        <v/>
      </c>
      <c r="CX185" s="1" t="str">
        <f t="shared" si="11"/>
        <v/>
      </c>
      <c r="CY185" s="1" t="str">
        <f t="shared" si="11"/>
        <v/>
      </c>
      <c r="CZ185" s="1" t="str">
        <f t="shared" si="14"/>
        <v/>
      </c>
    </row>
    <row r="186" spans="1:104" ht="17" thickBot="1">
      <c r="A186" t="s">
        <v>364</v>
      </c>
      <c r="B186" s="59"/>
      <c r="C186" s="60"/>
      <c r="D186" s="62" t="s">
        <v>766</v>
      </c>
      <c r="E186" s="2" t="s">
        <v>216</v>
      </c>
      <c r="G186" s="3">
        <f t="array" ref="G186">SUM(IF(L186:W186&lt;&gt;"",L186:W186*Y186:AJ186,""))*627.509</f>
        <v>0</v>
      </c>
      <c r="H186" s="4">
        <v>421.9683</v>
      </c>
      <c r="I186" s="5">
        <f t="shared" si="12"/>
        <v>-421.9683</v>
      </c>
      <c r="J186" s="48">
        <f t="shared" si="13"/>
        <v>421.9683</v>
      </c>
      <c r="L186" s="1">
        <f>B314</f>
        <v>0</v>
      </c>
      <c r="M186" s="1">
        <f>B320</f>
        <v>0</v>
      </c>
      <c r="N186" s="1">
        <f>B316</f>
        <v>0</v>
      </c>
      <c r="O186" s="1">
        <f>B323</f>
        <v>0</v>
      </c>
      <c r="P186" s="1">
        <f>B325</f>
        <v>0</v>
      </c>
      <c r="Q186" s="1">
        <f>B319</f>
        <v>0</v>
      </c>
      <c r="R186" s="1">
        <f>B315</f>
        <v>0</v>
      </c>
      <c r="S186" s="1">
        <f>B328</f>
        <v>0</v>
      </c>
      <c r="T186" s="1" t="s">
        <v>370</v>
      </c>
      <c r="U186" s="1" t="s">
        <v>370</v>
      </c>
      <c r="V186" s="1" t="s">
        <v>370</v>
      </c>
      <c r="W186" s="1" t="s">
        <v>370</v>
      </c>
      <c r="Y186" s="1">
        <v>-2</v>
      </c>
      <c r="Z186" s="1">
        <v>-7</v>
      </c>
      <c r="AA186" s="1">
        <v>2</v>
      </c>
      <c r="AB186" s="1">
        <v>3</v>
      </c>
      <c r="AC186" s="1">
        <v>1</v>
      </c>
      <c r="AD186" s="1">
        <v>1</v>
      </c>
      <c r="AE186" s="1">
        <v>2</v>
      </c>
      <c r="AF186" s="1">
        <v>4</v>
      </c>
      <c r="BZ186" s="67">
        <v>166</v>
      </c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68"/>
      <c r="CN186" s="1" t="str">
        <f t="shared" si="16"/>
        <v>#=B166</v>
      </c>
      <c r="CO186" s="1" t="str">
        <f t="shared" si="16"/>
        <v/>
      </c>
      <c r="CP186" s="1" t="str">
        <f t="shared" si="16"/>
        <v/>
      </c>
      <c r="CQ186" s="1" t="str">
        <f t="shared" si="15"/>
        <v/>
      </c>
      <c r="CR186" s="1" t="str">
        <f t="shared" si="15"/>
        <v/>
      </c>
      <c r="CS186" s="1" t="str">
        <f t="shared" si="15"/>
        <v/>
      </c>
      <c r="CT186" s="1" t="str">
        <f t="shared" si="15"/>
        <v/>
      </c>
      <c r="CU186" s="1" t="str">
        <f t="shared" si="15"/>
        <v/>
      </c>
      <c r="CV186" s="1" t="str">
        <f t="shared" si="15"/>
        <v/>
      </c>
      <c r="CW186" s="1" t="str">
        <f t="shared" si="15"/>
        <v/>
      </c>
      <c r="CX186" s="1" t="str">
        <f t="shared" si="15"/>
        <v/>
      </c>
      <c r="CY186" s="1" t="str">
        <f t="shared" si="15"/>
        <v/>
      </c>
      <c r="CZ186" s="1" t="str">
        <f t="shared" si="14"/>
        <v/>
      </c>
    </row>
    <row r="187" spans="1:104">
      <c r="A187" t="s">
        <v>415</v>
      </c>
      <c r="B187" s="59"/>
      <c r="C187" s="60"/>
      <c r="D187" s="70" t="s">
        <v>768</v>
      </c>
      <c r="E187" s="2" t="s">
        <v>217</v>
      </c>
      <c r="G187" s="3">
        <f t="array" ref="G187">SUM(IF(L187:W187&lt;&gt;"",L187:W187*Y187:AJ187,""))*627.509</f>
        <v>0</v>
      </c>
      <c r="H187" s="4">
        <v>501.84960012557599</v>
      </c>
      <c r="I187" s="5">
        <f t="shared" si="12"/>
        <v>-501.84960012557599</v>
      </c>
      <c r="J187" s="48">
        <f t="shared" si="13"/>
        <v>501.84960012557599</v>
      </c>
      <c r="L187" s="1">
        <f>B91</f>
        <v>0</v>
      </c>
      <c r="M187" s="1">
        <f>B131</f>
        <v>0</v>
      </c>
      <c r="N187" s="1">
        <f>B138</f>
        <v>0</v>
      </c>
      <c r="O187" s="1" t="s">
        <v>370</v>
      </c>
      <c r="P187" s="1" t="s">
        <v>370</v>
      </c>
      <c r="Q187" s="1" t="s">
        <v>370</v>
      </c>
      <c r="R187" s="1" t="s">
        <v>370</v>
      </c>
      <c r="S187" s="1" t="s">
        <v>370</v>
      </c>
      <c r="T187" s="1" t="s">
        <v>370</v>
      </c>
      <c r="U187" s="1" t="s">
        <v>370</v>
      </c>
      <c r="V187" s="1" t="s">
        <v>370</v>
      </c>
      <c r="W187" s="1" t="s">
        <v>370</v>
      </c>
      <c r="Y187" s="1">
        <v>1</v>
      </c>
      <c r="Z187" s="1">
        <v>30</v>
      </c>
      <c r="AA187" s="1">
        <v>-20</v>
      </c>
      <c r="BZ187" s="67">
        <v>178</v>
      </c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68"/>
      <c r="CN187" s="1" t="str">
        <f t="shared" si="16"/>
        <v>#=B178</v>
      </c>
      <c r="CO187" s="1" t="str">
        <f t="shared" si="16"/>
        <v/>
      </c>
      <c r="CP187" s="1" t="str">
        <f t="shared" si="16"/>
        <v/>
      </c>
      <c r="CQ187" s="1" t="str">
        <f t="shared" si="15"/>
        <v/>
      </c>
      <c r="CR187" s="1" t="str">
        <f t="shared" si="15"/>
        <v/>
      </c>
      <c r="CS187" s="1" t="str">
        <f t="shared" si="15"/>
        <v/>
      </c>
      <c r="CT187" s="1" t="str">
        <f t="shared" si="15"/>
        <v/>
      </c>
      <c r="CU187" s="1" t="str">
        <f t="shared" si="15"/>
        <v/>
      </c>
      <c r="CV187" s="1" t="str">
        <f t="shared" si="15"/>
        <v/>
      </c>
      <c r="CW187" s="1" t="str">
        <f t="shared" si="15"/>
        <v/>
      </c>
      <c r="CX187" s="1" t="str">
        <f t="shared" si="15"/>
        <v/>
      </c>
      <c r="CY187" s="1" t="str">
        <f t="shared" si="15"/>
        <v/>
      </c>
      <c r="CZ187" s="1" t="str">
        <f t="shared" si="14"/>
        <v/>
      </c>
    </row>
    <row r="188" spans="1:104">
      <c r="A188" t="s">
        <v>416</v>
      </c>
      <c r="B188" s="59"/>
      <c r="C188" s="60"/>
      <c r="D188" s="62" t="s">
        <v>769</v>
      </c>
      <c r="E188" s="2" t="s">
        <v>218</v>
      </c>
      <c r="G188" s="3">
        <f t="array" ref="G188">SUM(IF(L188:W188&lt;&gt;"",L188:W188*Y188:AJ188,""))*627.509</f>
        <v>0</v>
      </c>
      <c r="H188" s="4">
        <v>356.84810012917501</v>
      </c>
      <c r="I188" s="5">
        <f t="shared" si="12"/>
        <v>-356.84810012917501</v>
      </c>
      <c r="J188" s="48">
        <f t="shared" si="13"/>
        <v>356.84810012917501</v>
      </c>
      <c r="L188" s="1">
        <f>B294</f>
        <v>0</v>
      </c>
      <c r="M188" s="1">
        <f>B320</f>
        <v>0</v>
      </c>
      <c r="N188" s="1">
        <f>B316</f>
        <v>0</v>
      </c>
      <c r="O188" s="1">
        <f>B317</f>
        <v>0</v>
      </c>
      <c r="P188" s="1">
        <f>B325</f>
        <v>0</v>
      </c>
      <c r="Q188" s="1">
        <f>B319</f>
        <v>0</v>
      </c>
      <c r="R188" s="1">
        <f>B315</f>
        <v>0</v>
      </c>
      <c r="S188" s="1">
        <f>B328</f>
        <v>0</v>
      </c>
      <c r="T188" s="1" t="s">
        <v>370</v>
      </c>
      <c r="U188" s="1" t="s">
        <v>370</v>
      </c>
      <c r="V188" s="1" t="s">
        <v>370</v>
      </c>
      <c r="W188" s="1" t="s">
        <v>370</v>
      </c>
      <c r="Y188" s="1">
        <v>-2</v>
      </c>
      <c r="Z188" s="1">
        <v>-17</v>
      </c>
      <c r="AA188" s="1">
        <v>6</v>
      </c>
      <c r="AB188" s="1">
        <v>2</v>
      </c>
      <c r="AC188" s="1">
        <v>1</v>
      </c>
      <c r="AD188" s="1">
        <v>1</v>
      </c>
      <c r="AE188" s="1">
        <v>2</v>
      </c>
      <c r="AF188" s="1">
        <v>4</v>
      </c>
      <c r="BZ188" s="67">
        <v>184</v>
      </c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68"/>
      <c r="CN188" s="1" t="str">
        <f t="shared" si="16"/>
        <v>#=B184</v>
      </c>
      <c r="CO188" s="1" t="str">
        <f t="shared" si="16"/>
        <v/>
      </c>
      <c r="CP188" s="1" t="str">
        <f t="shared" si="16"/>
        <v/>
      </c>
      <c r="CQ188" s="1" t="str">
        <f t="shared" si="15"/>
        <v/>
      </c>
      <c r="CR188" s="1" t="str">
        <f t="shared" si="15"/>
        <v/>
      </c>
      <c r="CS188" s="1" t="str">
        <f t="shared" si="15"/>
        <v/>
      </c>
      <c r="CT188" s="1" t="str">
        <f t="shared" si="15"/>
        <v/>
      </c>
      <c r="CU188" s="1" t="str">
        <f t="shared" si="15"/>
        <v/>
      </c>
      <c r="CV188" s="1" t="str">
        <f t="shared" si="15"/>
        <v/>
      </c>
      <c r="CW188" s="1" t="str">
        <f t="shared" si="15"/>
        <v/>
      </c>
      <c r="CX188" s="1" t="str">
        <f t="shared" si="15"/>
        <v/>
      </c>
      <c r="CY188" s="1" t="str">
        <f t="shared" si="15"/>
        <v/>
      </c>
      <c r="CZ188" s="1" t="str">
        <f t="shared" si="14"/>
        <v/>
      </c>
    </row>
    <row r="189" spans="1:104">
      <c r="A189" t="s">
        <v>646</v>
      </c>
      <c r="B189" s="59"/>
      <c r="C189" s="60"/>
      <c r="D189" s="62" t="s">
        <v>771</v>
      </c>
      <c r="E189" s="2" t="s">
        <v>219</v>
      </c>
      <c r="G189" s="3">
        <f t="array" ref="G189">SUM(IF(L189:W189&lt;&gt;"",L189:W189*Y189:AJ189,""))*627.509</f>
        <v>0</v>
      </c>
      <c r="H189" s="4">
        <v>216.096100131844</v>
      </c>
      <c r="I189" s="5">
        <f t="shared" si="12"/>
        <v>-216.096100131844</v>
      </c>
      <c r="J189" s="48">
        <f t="shared" si="13"/>
        <v>216.096100131844</v>
      </c>
      <c r="L189" s="1">
        <f>B300</f>
        <v>0</v>
      </c>
      <c r="M189" s="1">
        <f>B320</f>
        <v>0</v>
      </c>
      <c r="N189" s="1">
        <f>B316</f>
        <v>0</v>
      </c>
      <c r="O189" s="1">
        <f>B317</f>
        <v>0</v>
      </c>
      <c r="P189" s="1">
        <f>B324</f>
        <v>0</v>
      </c>
      <c r="Q189" s="1">
        <f>B315</f>
        <v>0</v>
      </c>
      <c r="R189" s="1">
        <f>B328</f>
        <v>0</v>
      </c>
      <c r="S189" s="1">
        <f>B327</f>
        <v>0</v>
      </c>
      <c r="T189" s="1">
        <f>B318</f>
        <v>0</v>
      </c>
      <c r="U189" s="1" t="s">
        <v>370</v>
      </c>
      <c r="V189" s="1" t="s">
        <v>370</v>
      </c>
      <c r="W189" s="1" t="s">
        <v>370</v>
      </c>
      <c r="Y189" s="1">
        <v>-2</v>
      </c>
      <c r="Z189" s="1">
        <v>-15</v>
      </c>
      <c r="AA189" s="1">
        <v>4</v>
      </c>
      <c r="AB189" s="1">
        <v>2</v>
      </c>
      <c r="AC189" s="1">
        <v>2</v>
      </c>
      <c r="AD189" s="1">
        <v>2</v>
      </c>
      <c r="AE189" s="1">
        <v>4</v>
      </c>
      <c r="AF189" s="1">
        <v>1</v>
      </c>
      <c r="AG189" s="1">
        <v>1</v>
      </c>
      <c r="BZ189" s="67">
        <v>188</v>
      </c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68"/>
      <c r="CN189" s="1" t="str">
        <f t="shared" si="16"/>
        <v>#=B188</v>
      </c>
      <c r="CO189" s="1" t="str">
        <f t="shared" si="16"/>
        <v/>
      </c>
      <c r="CP189" s="1" t="str">
        <f t="shared" si="16"/>
        <v/>
      </c>
      <c r="CQ189" s="1" t="str">
        <f t="shared" si="15"/>
        <v/>
      </c>
      <c r="CR189" s="1" t="str">
        <f t="shared" si="15"/>
        <v/>
      </c>
      <c r="CS189" s="1" t="str">
        <f t="shared" si="15"/>
        <v/>
      </c>
      <c r="CT189" s="1" t="str">
        <f t="shared" si="15"/>
        <v/>
      </c>
      <c r="CU189" s="1" t="str">
        <f t="shared" si="15"/>
        <v/>
      </c>
      <c r="CV189" s="1" t="str">
        <f t="shared" si="15"/>
        <v/>
      </c>
      <c r="CW189" s="1" t="str">
        <f t="shared" si="15"/>
        <v/>
      </c>
      <c r="CX189" s="1" t="str">
        <f t="shared" si="15"/>
        <v/>
      </c>
      <c r="CY189" s="1" t="str">
        <f t="shared" si="15"/>
        <v/>
      </c>
      <c r="CZ189" s="1" t="str">
        <f t="shared" si="14"/>
        <v/>
      </c>
    </row>
    <row r="190" spans="1:104">
      <c r="A190" t="s">
        <v>499</v>
      </c>
      <c r="B190" s="59"/>
      <c r="C190" s="60"/>
      <c r="D190" s="62" t="s">
        <v>773</v>
      </c>
      <c r="E190" s="2" t="s">
        <v>220</v>
      </c>
      <c r="G190" s="3">
        <f t="array" ref="G190">SUM(IF(L190:W190&lt;&gt;"",L190:W190*Y190:AJ190,""))*627.509</f>
        <v>0</v>
      </c>
      <c r="H190" s="4">
        <v>326.75669983306</v>
      </c>
      <c r="I190" s="5">
        <f t="shared" si="12"/>
        <v>-326.75669983306</v>
      </c>
      <c r="J190" s="48">
        <f t="shared" si="13"/>
        <v>326.75669983306</v>
      </c>
      <c r="L190" s="1">
        <f>B301</f>
        <v>0</v>
      </c>
      <c r="M190" s="1">
        <f>B320</f>
        <v>0</v>
      </c>
      <c r="N190" s="1">
        <f>B321</f>
        <v>0</v>
      </c>
      <c r="O190" s="1">
        <f>B316</f>
        <v>0</v>
      </c>
      <c r="P190" s="1">
        <f>B325</f>
        <v>0</v>
      </c>
      <c r="Q190" s="1">
        <f>B322</f>
        <v>0</v>
      </c>
      <c r="R190" s="1">
        <f>B315</f>
        <v>0</v>
      </c>
      <c r="S190" s="1">
        <f>B328</f>
        <v>0</v>
      </c>
      <c r="T190" s="1" t="s">
        <v>370</v>
      </c>
      <c r="U190" s="1" t="s">
        <v>370</v>
      </c>
      <c r="V190" s="1" t="s">
        <v>370</v>
      </c>
      <c r="W190" s="1" t="s">
        <v>370</v>
      </c>
      <c r="Y190" s="1">
        <v>-2</v>
      </c>
      <c r="Z190" s="1">
        <v>-19</v>
      </c>
      <c r="AA190" s="1">
        <v>2</v>
      </c>
      <c r="AB190" s="1">
        <v>6</v>
      </c>
      <c r="AC190" s="1">
        <v>1</v>
      </c>
      <c r="AD190" s="1">
        <v>4</v>
      </c>
      <c r="AE190" s="1">
        <v>2</v>
      </c>
      <c r="AF190" s="1">
        <v>4</v>
      </c>
      <c r="BZ190" s="67">
        <v>192</v>
      </c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68"/>
      <c r="CN190" s="1" t="str">
        <f t="shared" si="16"/>
        <v>#=B192</v>
      </c>
      <c r="CO190" s="1" t="str">
        <f t="shared" si="16"/>
        <v/>
      </c>
      <c r="CP190" s="1" t="str">
        <f t="shared" si="16"/>
        <v/>
      </c>
      <c r="CQ190" s="1" t="str">
        <f t="shared" si="15"/>
        <v/>
      </c>
      <c r="CR190" s="1" t="str">
        <f t="shared" si="15"/>
        <v/>
      </c>
      <c r="CS190" s="1" t="str">
        <f t="shared" si="15"/>
        <v/>
      </c>
      <c r="CT190" s="1" t="str">
        <f t="shared" si="15"/>
        <v/>
      </c>
      <c r="CU190" s="1" t="str">
        <f t="shared" si="15"/>
        <v/>
      </c>
      <c r="CV190" s="1" t="str">
        <f t="shared" si="15"/>
        <v/>
      </c>
      <c r="CW190" s="1" t="str">
        <f t="shared" si="15"/>
        <v/>
      </c>
      <c r="CX190" s="1" t="str">
        <f t="shared" si="15"/>
        <v/>
      </c>
      <c r="CY190" s="1" t="str">
        <f t="shared" si="15"/>
        <v/>
      </c>
      <c r="CZ190" s="1" t="str">
        <f t="shared" si="14"/>
        <v/>
      </c>
    </row>
    <row r="191" spans="1:104" ht="17" thickBot="1">
      <c r="A191" t="s">
        <v>498</v>
      </c>
      <c r="B191" s="59"/>
      <c r="C191" s="60"/>
      <c r="D191" s="69" t="s">
        <v>775</v>
      </c>
      <c r="E191" s="2" t="s">
        <v>221</v>
      </c>
      <c r="G191" s="3">
        <f t="array" ref="G191">SUM(IF(L191:W191&lt;&gt;"",L191:W191*Y191:AJ191,""))*627.509</f>
        <v>0</v>
      </c>
      <c r="H191" s="4">
        <v>-362.98060000408702</v>
      </c>
      <c r="I191" s="5">
        <f t="shared" si="12"/>
        <v>362.98060000408702</v>
      </c>
      <c r="J191" s="48">
        <f t="shared" si="13"/>
        <v>362.98060000408702</v>
      </c>
      <c r="L191" s="1">
        <f>B312</f>
        <v>0</v>
      </c>
      <c r="M191" s="1">
        <f>B320</f>
        <v>0</v>
      </c>
      <c r="N191" s="1">
        <f>B316</f>
        <v>0</v>
      </c>
      <c r="O191" s="1">
        <f>B317</f>
        <v>0</v>
      </c>
      <c r="P191" s="1">
        <f>B323</f>
        <v>0</v>
      </c>
      <c r="Q191" s="1">
        <f>B315</f>
        <v>0</v>
      </c>
      <c r="R191" s="1">
        <f>B328</f>
        <v>0</v>
      </c>
      <c r="S191" s="1" t="s">
        <v>370</v>
      </c>
      <c r="T191" s="1" t="s">
        <v>370</v>
      </c>
      <c r="U191" s="1" t="s">
        <v>370</v>
      </c>
      <c r="V191" s="1" t="s">
        <v>370</v>
      </c>
      <c r="W191" s="1" t="s">
        <v>370</v>
      </c>
      <c r="Y191" s="1">
        <v>-2</v>
      </c>
      <c r="Z191" s="1">
        <v>-26</v>
      </c>
      <c r="AA191" s="1">
        <v>6</v>
      </c>
      <c r="AB191" s="1">
        <v>6</v>
      </c>
      <c r="AC191" s="1">
        <v>1</v>
      </c>
      <c r="AD191" s="1">
        <v>2</v>
      </c>
      <c r="AE191" s="1">
        <v>4</v>
      </c>
      <c r="BZ191" s="72">
        <v>197</v>
      </c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4"/>
      <c r="CN191" s="1" t="str">
        <f t="shared" si="16"/>
        <v>#=B197</v>
      </c>
      <c r="CO191" s="1" t="str">
        <f t="shared" si="16"/>
        <v/>
      </c>
      <c r="CP191" s="1" t="str">
        <f t="shared" si="16"/>
        <v/>
      </c>
      <c r="CQ191" s="1" t="str">
        <f t="shared" si="15"/>
        <v/>
      </c>
      <c r="CR191" s="1" t="str">
        <f t="shared" si="15"/>
        <v/>
      </c>
      <c r="CS191" s="1" t="str">
        <f t="shared" si="15"/>
        <v/>
      </c>
      <c r="CT191" s="1" t="str">
        <f t="shared" si="15"/>
        <v/>
      </c>
      <c r="CU191" s="1" t="str">
        <f t="shared" si="15"/>
        <v/>
      </c>
      <c r="CV191" s="1" t="str">
        <f t="shared" si="15"/>
        <v/>
      </c>
      <c r="CW191" s="1" t="str">
        <f t="shared" si="15"/>
        <v/>
      </c>
      <c r="CX191" s="1" t="str">
        <f t="shared" si="15"/>
        <v/>
      </c>
      <c r="CY191" s="1" t="str">
        <f t="shared" si="15"/>
        <v/>
      </c>
      <c r="CZ191" s="1" t="str">
        <f t="shared" si="14"/>
        <v/>
      </c>
    </row>
    <row r="192" spans="1:104">
      <c r="A192" t="s">
        <v>259</v>
      </c>
      <c r="B192" s="59"/>
      <c r="C192" s="60"/>
      <c r="D192" s="70" t="s">
        <v>777</v>
      </c>
      <c r="E192" s="75" t="s">
        <v>222</v>
      </c>
      <c r="F192" s="75"/>
      <c r="G192" s="3">
        <f t="array" ref="G192">SUM(IF(L192:W192&lt;&gt;"",L192:W192*Y192:AJ192,""))*627.509</f>
        <v>0</v>
      </c>
      <c r="H192" s="4">
        <v>719.6997357386</v>
      </c>
      <c r="I192" s="5">
        <f t="shared" si="12"/>
        <v>-719.6997357386</v>
      </c>
      <c r="J192" s="48">
        <f t="shared" si="13"/>
        <v>719.6997357386</v>
      </c>
      <c r="L192" s="1">
        <f>B116</f>
        <v>0</v>
      </c>
      <c r="M192" s="1">
        <f>B92</f>
        <v>0</v>
      </c>
      <c r="N192" s="1">
        <f>B67</f>
        <v>0</v>
      </c>
      <c r="O192" s="1" t="s">
        <v>370</v>
      </c>
      <c r="P192" s="1" t="s">
        <v>370</v>
      </c>
      <c r="Q192" s="1" t="s">
        <v>370</v>
      </c>
      <c r="R192" s="1" t="s">
        <v>370</v>
      </c>
      <c r="S192" s="1" t="s">
        <v>370</v>
      </c>
      <c r="T192" s="1" t="s">
        <v>370</v>
      </c>
      <c r="U192" s="1" t="s">
        <v>370</v>
      </c>
      <c r="V192" s="1" t="s">
        <v>370</v>
      </c>
      <c r="W192" s="1" t="s">
        <v>370</v>
      </c>
      <c r="Y192" s="1">
        <v>-1</v>
      </c>
      <c r="Z192" s="1">
        <v>1</v>
      </c>
      <c r="AA192" s="1">
        <v>5</v>
      </c>
    </row>
    <row r="193" spans="1:35">
      <c r="A193" t="s">
        <v>284</v>
      </c>
      <c r="B193" s="59"/>
      <c r="C193" s="60"/>
      <c r="D193" s="62" t="s">
        <v>778</v>
      </c>
      <c r="E193" s="75" t="s">
        <v>223</v>
      </c>
      <c r="G193" s="3">
        <f t="array" ref="G193">SUM(IF(L193:W193&lt;&gt;"",L193:W193*Y193:AJ193,""))*627.509</f>
        <v>0</v>
      </c>
      <c r="H193" s="4">
        <v>869.59710022012393</v>
      </c>
      <c r="I193" s="5">
        <f t="shared" si="12"/>
        <v>-869.59710022012393</v>
      </c>
      <c r="J193" s="48">
        <f t="shared" si="13"/>
        <v>869.59710022012393</v>
      </c>
      <c r="L193" s="1">
        <f>B291</f>
        <v>0</v>
      </c>
      <c r="M193" s="1">
        <f>B320</f>
        <v>0</v>
      </c>
      <c r="N193" s="1">
        <f>B316</f>
        <v>0</v>
      </c>
      <c r="O193" s="1">
        <f>B323</f>
        <v>0</v>
      </c>
      <c r="P193" s="1">
        <f>B325</f>
        <v>0</v>
      </c>
      <c r="Q193" s="1">
        <f>B319</f>
        <v>0</v>
      </c>
      <c r="R193" s="1">
        <f>B324</f>
        <v>0</v>
      </c>
      <c r="S193" s="1">
        <f>B315</f>
        <v>0</v>
      </c>
      <c r="T193" s="1">
        <f>B318</f>
        <v>0</v>
      </c>
      <c r="U193" s="1" t="s">
        <v>370</v>
      </c>
      <c r="V193" s="1" t="s">
        <v>370</v>
      </c>
      <c r="W193" s="1" t="s">
        <v>370</v>
      </c>
      <c r="Y193" s="1">
        <v>-2</v>
      </c>
      <c r="Z193" s="1">
        <v>-4</v>
      </c>
      <c r="AA193" s="1">
        <v>4</v>
      </c>
      <c r="AB193" s="1">
        <v>2</v>
      </c>
      <c r="AC193" s="1">
        <v>2</v>
      </c>
      <c r="AD193" s="1">
        <v>1</v>
      </c>
      <c r="AE193" s="1">
        <v>2</v>
      </c>
      <c r="AF193" s="1">
        <v>2</v>
      </c>
      <c r="AG193" s="1">
        <v>1</v>
      </c>
    </row>
    <row r="194" spans="1:35">
      <c r="A194" t="s">
        <v>285</v>
      </c>
      <c r="B194" s="59"/>
      <c r="C194" s="60"/>
      <c r="D194" s="62" t="s">
        <v>780</v>
      </c>
      <c r="E194" s="75" t="s">
        <v>224</v>
      </c>
      <c r="G194" s="3">
        <f t="array" ref="G194">SUM(IF(L194:W194&lt;&gt;"",L194:W194*Y194:AJ194,""))*627.509</f>
        <v>0</v>
      </c>
      <c r="H194" s="4">
        <v>737.78649980913497</v>
      </c>
      <c r="I194" s="5">
        <f t="shared" si="12"/>
        <v>-737.78649980913497</v>
      </c>
      <c r="J194" s="48">
        <f t="shared" si="13"/>
        <v>737.78649980913497</v>
      </c>
      <c r="L194" s="1">
        <f>B292</f>
        <v>0</v>
      </c>
      <c r="M194" s="1">
        <f>B320</f>
        <v>0</v>
      </c>
      <c r="N194" s="1">
        <f>B321</f>
        <v>0</v>
      </c>
      <c r="O194" s="1">
        <f>B316</f>
        <v>0</v>
      </c>
      <c r="P194" s="1">
        <f>B325</f>
        <v>0</v>
      </c>
      <c r="Q194" s="1">
        <f>B319</f>
        <v>0</v>
      </c>
      <c r="R194" s="1">
        <f>B322</f>
        <v>0</v>
      </c>
      <c r="S194" s="1">
        <f>B328</f>
        <v>0</v>
      </c>
      <c r="T194" s="1">
        <f>B327</f>
        <v>0</v>
      </c>
      <c r="U194" s="1" t="s">
        <v>370</v>
      </c>
      <c r="V194" s="1" t="s">
        <v>370</v>
      </c>
      <c r="W194" s="1" t="s">
        <v>370</v>
      </c>
      <c r="Y194" s="1">
        <v>-2</v>
      </c>
      <c r="Z194" s="1">
        <v>-6</v>
      </c>
      <c r="AA194" s="1">
        <v>2</v>
      </c>
      <c r="AB194" s="1">
        <v>4</v>
      </c>
      <c r="AC194" s="1">
        <v>1</v>
      </c>
      <c r="AD194" s="1">
        <v>1</v>
      </c>
      <c r="AE194" s="1">
        <v>2</v>
      </c>
      <c r="AF194" s="1">
        <v>2</v>
      </c>
      <c r="AG194" s="1">
        <v>2</v>
      </c>
    </row>
    <row r="195" spans="1:35">
      <c r="A195" t="s">
        <v>281</v>
      </c>
      <c r="B195" s="59"/>
      <c r="C195" s="60"/>
      <c r="D195" s="62" t="s">
        <v>782</v>
      </c>
      <c r="E195" s="75" t="s">
        <v>225</v>
      </c>
      <c r="G195" s="3">
        <f t="array" ref="G195">SUM(IF(L195:W195&lt;&gt;"",L195:W195*Y195:AJ195,""))*627.509</f>
        <v>0</v>
      </c>
      <c r="H195" s="4">
        <v>518.65759973458898</v>
      </c>
      <c r="I195" s="5">
        <f t="shared" si="12"/>
        <v>-518.65759973458898</v>
      </c>
      <c r="J195" s="48">
        <f t="shared" si="13"/>
        <v>518.65759973458898</v>
      </c>
      <c r="L195" s="1">
        <f>B293</f>
        <v>0</v>
      </c>
      <c r="M195" s="1">
        <f>B320</f>
        <v>0</v>
      </c>
      <c r="N195" s="1">
        <f>B321</f>
        <v>0</v>
      </c>
      <c r="O195" s="1">
        <f>B317</f>
        <v>0</v>
      </c>
      <c r="P195" s="1">
        <f>B325</f>
        <v>0</v>
      </c>
      <c r="Q195" s="1">
        <f>B319</f>
        <v>0</v>
      </c>
      <c r="R195" s="1">
        <f>B324</f>
        <v>0</v>
      </c>
      <c r="S195" s="1">
        <f>B322</f>
        <v>0</v>
      </c>
      <c r="T195" s="1">
        <f>B315</f>
        <v>0</v>
      </c>
      <c r="U195" s="1">
        <f>B327</f>
        <v>0</v>
      </c>
      <c r="V195" s="1" t="s">
        <v>370</v>
      </c>
      <c r="W195" s="1" t="s">
        <v>370</v>
      </c>
      <c r="Y195" s="1">
        <v>-2</v>
      </c>
      <c r="Z195" s="1">
        <v>-13</v>
      </c>
      <c r="AA195" s="1">
        <v>2</v>
      </c>
      <c r="AB195" s="1">
        <v>6</v>
      </c>
      <c r="AC195" s="1">
        <v>1</v>
      </c>
      <c r="AD195" s="1">
        <v>1</v>
      </c>
      <c r="AE195" s="1">
        <v>2</v>
      </c>
      <c r="AF195" s="1">
        <v>2</v>
      </c>
      <c r="AG195" s="1">
        <v>2</v>
      </c>
      <c r="AH195" s="1">
        <v>1</v>
      </c>
    </row>
    <row r="196" spans="1:35">
      <c r="A196" t="s">
        <v>655</v>
      </c>
      <c r="B196" s="59"/>
      <c r="C196" s="60"/>
      <c r="D196" s="62" t="s">
        <v>784</v>
      </c>
      <c r="E196" s="75" t="s">
        <v>226</v>
      </c>
      <c r="G196" s="3">
        <f t="array" ref="G196">SUM(IF(L196:W196&lt;&gt;"",L196:W196*Y196:AJ196,""))*627.509</f>
        <v>0</v>
      </c>
      <c r="H196" s="4">
        <v>1070.639499777915</v>
      </c>
      <c r="I196" s="5">
        <f t="shared" si="12"/>
        <v>-1070.639499777915</v>
      </c>
      <c r="J196" s="48">
        <f t="shared" si="13"/>
        <v>1070.639499777915</v>
      </c>
      <c r="L196" s="1">
        <f>B306</f>
        <v>0</v>
      </c>
      <c r="M196" s="1">
        <f>B320</f>
        <v>0</v>
      </c>
      <c r="N196" s="1">
        <f>B316</f>
        <v>0</v>
      </c>
      <c r="O196" s="1">
        <f>B325</f>
        <v>0</v>
      </c>
      <c r="P196" s="1">
        <f>B319</f>
        <v>0</v>
      </c>
      <c r="Q196" s="1">
        <f>B315</f>
        <v>0</v>
      </c>
      <c r="R196" s="1">
        <f>B328</f>
        <v>0</v>
      </c>
      <c r="S196" s="1">
        <f>B327</f>
        <v>0</v>
      </c>
      <c r="T196" s="1" t="s">
        <v>370</v>
      </c>
      <c r="U196" s="1" t="s">
        <v>370</v>
      </c>
      <c r="V196" s="1" t="s">
        <v>370</v>
      </c>
      <c r="W196" s="1" t="s">
        <v>370</v>
      </c>
      <c r="Y196" s="1">
        <v>-2</v>
      </c>
      <c r="Z196" s="1">
        <v>-8</v>
      </c>
      <c r="AA196" s="1">
        <v>2</v>
      </c>
      <c r="AB196" s="1">
        <v>1</v>
      </c>
      <c r="AC196" s="1">
        <v>4</v>
      </c>
      <c r="AD196" s="1">
        <v>2</v>
      </c>
      <c r="AE196" s="1">
        <v>4</v>
      </c>
      <c r="AF196" s="1">
        <v>1</v>
      </c>
    </row>
    <row r="197" spans="1:35">
      <c r="A197" t="s">
        <v>261</v>
      </c>
      <c r="B197" s="59"/>
      <c r="C197" s="60"/>
      <c r="D197" s="62" t="s">
        <v>786</v>
      </c>
      <c r="E197" s="75" t="s">
        <v>227</v>
      </c>
      <c r="G197" s="3">
        <f t="array" ref="G197">SUM(IF(L197:W197&lt;&gt;"",L197:W197*Y197:AJ197,""))*627.509</f>
        <v>0</v>
      </c>
      <c r="H197" s="4">
        <v>538.264200015759</v>
      </c>
      <c r="I197" s="5">
        <f t="shared" si="12"/>
        <v>-538.264200015759</v>
      </c>
      <c r="J197" s="48">
        <f t="shared" si="13"/>
        <v>538.264200015759</v>
      </c>
      <c r="L197" s="1">
        <f>B309</f>
        <v>0</v>
      </c>
      <c r="M197" s="1">
        <f>B320</f>
        <v>0</v>
      </c>
      <c r="N197" s="1">
        <f>B316</f>
        <v>0</v>
      </c>
      <c r="O197" s="1">
        <f>B317</f>
        <v>0</v>
      </c>
      <c r="P197" s="1">
        <f>B323</f>
        <v>0</v>
      </c>
      <c r="Q197" s="1">
        <f>B325</f>
        <v>0</v>
      </c>
      <c r="R197" s="1">
        <f>B319</f>
        <v>0</v>
      </c>
      <c r="S197" s="1">
        <f>B322</f>
        <v>0</v>
      </c>
      <c r="T197" s="1">
        <f>B315</f>
        <v>0</v>
      </c>
      <c r="U197" s="1">
        <f>B328</f>
        <v>0</v>
      </c>
      <c r="V197" s="1">
        <f>B326</f>
        <v>0</v>
      </c>
      <c r="W197" s="1" t="s">
        <v>370</v>
      </c>
      <c r="Y197" s="1">
        <v>-2</v>
      </c>
      <c r="Z197" s="1">
        <v>-10</v>
      </c>
      <c r="AA197" s="1">
        <v>2</v>
      </c>
      <c r="AB197" s="1">
        <v>2</v>
      </c>
      <c r="AC197" s="1">
        <v>1</v>
      </c>
      <c r="AD197" s="1">
        <v>2</v>
      </c>
      <c r="AE197" s="1">
        <v>1</v>
      </c>
      <c r="AF197" s="1">
        <v>2</v>
      </c>
      <c r="AG197" s="1">
        <v>2</v>
      </c>
      <c r="AH197" s="1">
        <v>2</v>
      </c>
      <c r="AI197" s="1">
        <v>1</v>
      </c>
    </row>
    <row r="198" spans="1:35" ht="17" thickBot="1">
      <c r="A198" t="s">
        <v>563</v>
      </c>
      <c r="B198" s="59"/>
      <c r="C198" s="60"/>
      <c r="D198" s="69" t="s">
        <v>788</v>
      </c>
      <c r="E198" s="75" t="s">
        <v>228</v>
      </c>
      <c r="G198" s="3">
        <f t="array" ref="G198">SUM(IF(L198:W198&lt;&gt;"",L198:W198*Y198:AJ198,""))*627.509</f>
        <v>0</v>
      </c>
      <c r="H198" s="4">
        <v>629.78420016938503</v>
      </c>
      <c r="I198" s="5">
        <f t="shared" si="12"/>
        <v>-629.78420016938503</v>
      </c>
      <c r="J198" s="48">
        <f t="shared" si="13"/>
        <v>629.78420016938503</v>
      </c>
      <c r="L198" s="1">
        <f>B310</f>
        <v>0</v>
      </c>
      <c r="M198" s="1">
        <f>B320</f>
        <v>0</v>
      </c>
      <c r="N198" s="1">
        <f>B316</f>
        <v>0</v>
      </c>
      <c r="O198" s="1">
        <f>B317</f>
        <v>0</v>
      </c>
      <c r="P198" s="1">
        <f>B325</f>
        <v>0</v>
      </c>
      <c r="Q198" s="1">
        <f>B319</f>
        <v>0</v>
      </c>
      <c r="R198" s="1">
        <f>B315</f>
        <v>0</v>
      </c>
      <c r="S198" s="1">
        <f>B328</f>
        <v>0</v>
      </c>
      <c r="T198" s="1">
        <f>B327</f>
        <v>0</v>
      </c>
      <c r="U198" s="1" t="s">
        <v>370</v>
      </c>
      <c r="V198" s="1" t="s">
        <v>370</v>
      </c>
      <c r="W198" s="1" t="s">
        <v>370</v>
      </c>
      <c r="Y198" s="1">
        <v>-2</v>
      </c>
      <c r="Z198" s="1">
        <v>-19</v>
      </c>
      <c r="AA198" s="1">
        <v>8</v>
      </c>
      <c r="AB198" s="1">
        <v>2</v>
      </c>
      <c r="AC198" s="1">
        <v>2</v>
      </c>
      <c r="AD198" s="1">
        <v>1</v>
      </c>
      <c r="AE198" s="1">
        <v>2</v>
      </c>
      <c r="AF198" s="1">
        <v>2</v>
      </c>
      <c r="AG198" s="1">
        <v>2</v>
      </c>
    </row>
    <row r="199" spans="1:35">
      <c r="A199" t="s">
        <v>483</v>
      </c>
      <c r="B199" s="59"/>
      <c r="C199" s="4"/>
      <c r="D199" s="70" t="s">
        <v>790</v>
      </c>
      <c r="E199" s="2" t="s">
        <v>229</v>
      </c>
      <c r="G199" s="3">
        <f t="array" ref="G199">SUM(IF(L199:W199&lt;&gt;"",L199:W199*Y199:AJ199,""))*627.509</f>
        <v>0</v>
      </c>
      <c r="H199" s="4">
        <v>-313.75450000000001</v>
      </c>
      <c r="I199" s="5">
        <f>(G199-H199)/1</f>
        <v>313.75450000000001</v>
      </c>
      <c r="J199" s="48">
        <f t="shared" si="13"/>
        <v>313.75450000000001</v>
      </c>
      <c r="K199" s="180" t="s">
        <v>791</v>
      </c>
      <c r="L199" s="1">
        <f>B48</f>
        <v>0</v>
      </c>
      <c r="M199" s="1" t="s">
        <v>370</v>
      </c>
      <c r="N199" s="1" t="s">
        <v>370</v>
      </c>
      <c r="O199" s="1" t="s">
        <v>370</v>
      </c>
      <c r="P199" s="1" t="s">
        <v>370</v>
      </c>
      <c r="Q199" s="1" t="s">
        <v>370</v>
      </c>
      <c r="R199" s="1" t="s">
        <v>370</v>
      </c>
      <c r="S199" s="1" t="s">
        <v>370</v>
      </c>
      <c r="T199" s="1" t="s">
        <v>370</v>
      </c>
      <c r="U199" s="1" t="s">
        <v>370</v>
      </c>
      <c r="V199" s="1" t="s">
        <v>370</v>
      </c>
      <c r="W199" s="1" t="s">
        <v>370</v>
      </c>
      <c r="Y199" s="1">
        <v>1</v>
      </c>
    </row>
    <row r="200" spans="1:35">
      <c r="A200" t="s">
        <v>346</v>
      </c>
      <c r="B200" s="59"/>
      <c r="C200" s="4"/>
      <c r="D200" s="62" t="s">
        <v>792</v>
      </c>
      <c r="E200" s="2" t="s">
        <v>230</v>
      </c>
      <c r="G200" s="3">
        <f t="array" ref="G200">SUM(IF(L200:W200&lt;&gt;"",L200:W200*Y200:AJ200,""))*627.509</f>
        <v>0</v>
      </c>
      <c r="H200" s="4">
        <v>-1822.11043348</v>
      </c>
      <c r="I200" s="5">
        <f>(G200-H200)/2</f>
        <v>911.05521673999999</v>
      </c>
      <c r="J200" s="48">
        <f t="shared" si="13"/>
        <v>911.05521673999999</v>
      </c>
      <c r="K200" s="181"/>
      <c r="L200" s="1">
        <f>B58</f>
        <v>0</v>
      </c>
      <c r="M200" s="1" t="s">
        <v>370</v>
      </c>
      <c r="N200" s="1" t="s">
        <v>370</v>
      </c>
      <c r="O200" s="1" t="s">
        <v>370</v>
      </c>
      <c r="P200" s="1" t="s">
        <v>370</v>
      </c>
      <c r="Q200" s="1" t="s">
        <v>370</v>
      </c>
      <c r="R200" s="1" t="s">
        <v>370</v>
      </c>
      <c r="S200" s="1" t="s">
        <v>370</v>
      </c>
      <c r="T200" s="1" t="s">
        <v>370</v>
      </c>
      <c r="U200" s="1" t="s">
        <v>370</v>
      </c>
      <c r="V200" s="1" t="s">
        <v>370</v>
      </c>
      <c r="W200" s="1" t="s">
        <v>370</v>
      </c>
      <c r="Y200" s="1">
        <v>1</v>
      </c>
    </row>
    <row r="201" spans="1:35">
      <c r="A201" t="s">
        <v>347</v>
      </c>
      <c r="B201" s="59"/>
      <c r="C201" s="4"/>
      <c r="D201" s="62" t="s">
        <v>793</v>
      </c>
      <c r="E201" s="2" t="s">
        <v>231</v>
      </c>
      <c r="G201" s="3">
        <f t="array" ref="G201">SUM(IF(L201:W201&lt;&gt;"",L201:W201*Y201:AJ201,""))*627.509</f>
        <v>0</v>
      </c>
      <c r="H201" s="4">
        <v>-4692.54995254</v>
      </c>
      <c r="I201" s="5">
        <f>(G201-H201)/3</f>
        <v>1564.1833175133333</v>
      </c>
      <c r="J201" s="48">
        <f t="shared" si="13"/>
        <v>1564.1833175133333</v>
      </c>
      <c r="K201" s="181"/>
      <c r="L201" s="1">
        <f>B66</f>
        <v>0</v>
      </c>
      <c r="M201" s="1" t="s">
        <v>370</v>
      </c>
      <c r="N201" s="1" t="s">
        <v>370</v>
      </c>
      <c r="O201" s="1" t="s">
        <v>370</v>
      </c>
      <c r="P201" s="1" t="s">
        <v>370</v>
      </c>
      <c r="Q201" s="1" t="s">
        <v>370</v>
      </c>
      <c r="R201" s="1" t="s">
        <v>370</v>
      </c>
      <c r="S201" s="1" t="s">
        <v>370</v>
      </c>
      <c r="T201" s="1" t="s">
        <v>370</v>
      </c>
      <c r="U201" s="1" t="s">
        <v>370</v>
      </c>
      <c r="V201" s="1" t="s">
        <v>370</v>
      </c>
      <c r="W201" s="1" t="s">
        <v>370</v>
      </c>
      <c r="Y201" s="1">
        <v>1</v>
      </c>
    </row>
    <row r="202" spans="1:35">
      <c r="A202" t="s">
        <v>345</v>
      </c>
      <c r="B202" s="59"/>
      <c r="C202" s="4"/>
      <c r="D202" s="62" t="s">
        <v>794</v>
      </c>
      <c r="E202" s="2" t="s">
        <v>232</v>
      </c>
      <c r="G202" s="3">
        <f t="array" ref="G202">SUM(IF(L202:W202&lt;&gt;"",L202:W202*Y202:AJ202,""))*627.509</f>
        <v>0</v>
      </c>
      <c r="H202" s="4">
        <v>-9203.9004062399999</v>
      </c>
      <c r="I202" s="5">
        <f>(G202-H202)/4</f>
        <v>2300.97510156</v>
      </c>
      <c r="J202" s="48">
        <f t="shared" si="13"/>
        <v>2300.97510156</v>
      </c>
      <c r="K202" s="181"/>
      <c r="L202" s="1">
        <f>B73</f>
        <v>0</v>
      </c>
      <c r="M202" s="1" t="s">
        <v>370</v>
      </c>
      <c r="N202" s="1" t="s">
        <v>370</v>
      </c>
      <c r="O202" s="1" t="s">
        <v>370</v>
      </c>
      <c r="P202" s="1" t="s">
        <v>370</v>
      </c>
      <c r="Q202" s="1" t="s">
        <v>370</v>
      </c>
      <c r="R202" s="1" t="s">
        <v>370</v>
      </c>
      <c r="S202" s="1" t="s">
        <v>370</v>
      </c>
      <c r="T202" s="1" t="s">
        <v>370</v>
      </c>
      <c r="U202" s="1" t="s">
        <v>370</v>
      </c>
      <c r="V202" s="1" t="s">
        <v>370</v>
      </c>
      <c r="W202" s="1" t="s">
        <v>370</v>
      </c>
      <c r="Y202" s="1">
        <v>1</v>
      </c>
    </row>
    <row r="203" spans="1:35">
      <c r="A203" t="s">
        <v>297</v>
      </c>
      <c r="B203" s="59"/>
      <c r="C203" s="4"/>
      <c r="D203" s="62" t="s">
        <v>795</v>
      </c>
      <c r="E203" s="2" t="s">
        <v>233</v>
      </c>
      <c r="G203" s="3">
        <f t="array" ref="G203">SUM(IF(L203:W203&lt;&gt;"",L203:W203*Y203:AJ203,""))*627.509</f>
        <v>0</v>
      </c>
      <c r="H203" s="4">
        <v>-15470.550410190001</v>
      </c>
      <c r="I203" s="5">
        <f>(G203-H203)/5</f>
        <v>3094.1100820380002</v>
      </c>
      <c r="J203" s="48">
        <f t="shared" si="13"/>
        <v>3094.1100820380002</v>
      </c>
      <c r="K203" s="181"/>
      <c r="L203" s="1">
        <f>B82</f>
        <v>0</v>
      </c>
      <c r="M203" s="1" t="s">
        <v>370</v>
      </c>
      <c r="N203" s="1" t="s">
        <v>370</v>
      </c>
      <c r="O203" s="1" t="s">
        <v>370</v>
      </c>
      <c r="P203" s="1" t="s">
        <v>370</v>
      </c>
      <c r="Q203" s="1" t="s">
        <v>370</v>
      </c>
      <c r="R203" s="1" t="s">
        <v>370</v>
      </c>
      <c r="S203" s="1" t="s">
        <v>370</v>
      </c>
      <c r="T203" s="1" t="s">
        <v>370</v>
      </c>
      <c r="U203" s="1" t="s">
        <v>370</v>
      </c>
      <c r="V203" s="1" t="s">
        <v>370</v>
      </c>
      <c r="W203" s="1" t="s">
        <v>370</v>
      </c>
      <c r="Y203" s="1">
        <v>1</v>
      </c>
    </row>
    <row r="204" spans="1:35">
      <c r="A204" t="s">
        <v>296</v>
      </c>
      <c r="B204" s="59"/>
      <c r="C204" s="4"/>
      <c r="D204" s="62" t="s">
        <v>796</v>
      </c>
      <c r="E204" s="2" t="s">
        <v>234</v>
      </c>
      <c r="G204" s="3">
        <f t="array" ref="G204">SUM(IF(L204:W204&lt;&gt;"",L204:W204*Y204:AJ204,""))*627.509</f>
        <v>0</v>
      </c>
      <c r="H204" s="4">
        <v>-23748.078105000001</v>
      </c>
      <c r="I204" s="5">
        <f>(G204-H204)/6</f>
        <v>3958.0130174999999</v>
      </c>
      <c r="J204" s="48">
        <f t="shared" si="13"/>
        <v>3958.0130174999999</v>
      </c>
      <c r="K204" s="181"/>
      <c r="L204" s="1">
        <f>B90</f>
        <v>0</v>
      </c>
      <c r="M204" s="1" t="s">
        <v>370</v>
      </c>
      <c r="N204" s="1" t="s">
        <v>370</v>
      </c>
      <c r="O204" s="1" t="s">
        <v>370</v>
      </c>
      <c r="P204" s="1" t="s">
        <v>370</v>
      </c>
      <c r="Q204" s="1" t="s">
        <v>370</v>
      </c>
      <c r="R204" s="1" t="s">
        <v>370</v>
      </c>
      <c r="S204" s="1" t="s">
        <v>370</v>
      </c>
      <c r="T204" s="1" t="s">
        <v>370</v>
      </c>
      <c r="U204" s="1" t="s">
        <v>370</v>
      </c>
      <c r="V204" s="1" t="s">
        <v>370</v>
      </c>
      <c r="W204" s="1" t="s">
        <v>370</v>
      </c>
      <c r="Y204" s="1">
        <v>1</v>
      </c>
    </row>
    <row r="205" spans="1:35">
      <c r="A205" t="s">
        <v>432</v>
      </c>
      <c r="B205" s="59"/>
      <c r="C205" s="4"/>
      <c r="D205" s="62" t="s">
        <v>797</v>
      </c>
      <c r="E205" s="2" t="s">
        <v>235</v>
      </c>
      <c r="G205" s="3">
        <f t="array" ref="G205">SUM(IF(L205:W205&lt;&gt;"",L205:W205*Y205:AJ205,""))*627.509</f>
        <v>0</v>
      </c>
      <c r="H205" s="4">
        <v>-34255.214302799999</v>
      </c>
      <c r="I205" s="5">
        <f>(G205-H205)/7</f>
        <v>4893.6020432571431</v>
      </c>
      <c r="J205" s="48">
        <f t="shared" si="13"/>
        <v>4893.6020432571431</v>
      </c>
      <c r="K205" s="181"/>
      <c r="L205" s="1">
        <f>B115</f>
        <v>0</v>
      </c>
      <c r="M205" s="1" t="s">
        <v>370</v>
      </c>
      <c r="N205" s="1" t="s">
        <v>370</v>
      </c>
      <c r="O205" s="1" t="s">
        <v>370</v>
      </c>
      <c r="P205" s="1" t="s">
        <v>370</v>
      </c>
      <c r="Q205" s="1" t="s">
        <v>370</v>
      </c>
      <c r="R205" s="1" t="s">
        <v>370</v>
      </c>
      <c r="S205" s="1" t="s">
        <v>370</v>
      </c>
      <c r="T205" s="1" t="s">
        <v>370</v>
      </c>
      <c r="U205" s="1" t="s">
        <v>370</v>
      </c>
      <c r="V205" s="1" t="s">
        <v>370</v>
      </c>
      <c r="W205" s="1" t="s">
        <v>370</v>
      </c>
      <c r="Y205" s="1">
        <v>1</v>
      </c>
    </row>
    <row r="206" spans="1:35">
      <c r="A206" t="s">
        <v>482</v>
      </c>
      <c r="B206" s="59"/>
      <c r="C206" s="4"/>
      <c r="D206" s="62" t="s">
        <v>798</v>
      </c>
      <c r="E206" s="2" t="s">
        <v>236</v>
      </c>
      <c r="G206" s="3">
        <f t="array" ref="G206">SUM(IF(L206:W206&lt;&gt;"",L206:W206*Y206:AJ206,""))*627.509</f>
        <v>0</v>
      </c>
      <c r="H206" s="4">
        <v>-47105.406355700004</v>
      </c>
      <c r="I206" s="5">
        <f>(G206-H206)/8</f>
        <v>5888.1757944625006</v>
      </c>
      <c r="J206" s="48">
        <f t="shared" si="13"/>
        <v>5888.1757944625006</v>
      </c>
      <c r="K206" s="181"/>
      <c r="L206" s="1">
        <f>B124</f>
        <v>0</v>
      </c>
      <c r="M206" s="1" t="s">
        <v>370</v>
      </c>
      <c r="N206" s="1" t="s">
        <v>370</v>
      </c>
      <c r="O206" s="1" t="s">
        <v>370</v>
      </c>
      <c r="P206" s="1" t="s">
        <v>370</v>
      </c>
      <c r="Q206" s="1" t="s">
        <v>370</v>
      </c>
      <c r="R206" s="1" t="s">
        <v>370</v>
      </c>
      <c r="S206" s="1" t="s">
        <v>370</v>
      </c>
      <c r="T206" s="1" t="s">
        <v>370</v>
      </c>
      <c r="U206" s="1" t="s">
        <v>370</v>
      </c>
      <c r="V206" s="1" t="s">
        <v>370</v>
      </c>
      <c r="W206" s="1" t="s">
        <v>370</v>
      </c>
      <c r="Y206" s="1">
        <v>1</v>
      </c>
    </row>
    <row r="207" spans="1:35">
      <c r="A207" t="s">
        <v>410</v>
      </c>
      <c r="B207" s="59"/>
      <c r="C207" s="4"/>
      <c r="D207" s="62" t="s">
        <v>799</v>
      </c>
      <c r="E207" s="2" t="s">
        <v>237</v>
      </c>
      <c r="G207" s="3">
        <f t="array" ref="G207">SUM(IF(L207:W207&lt;&gt;"",L207:W207*Y207:AJ207,""))*627.509</f>
        <v>0</v>
      </c>
      <c r="H207" s="4">
        <v>-62583.919855100008</v>
      </c>
      <c r="I207" s="5">
        <f>(G207-H207)/9</f>
        <v>6953.7688727888899</v>
      </c>
      <c r="J207" s="48">
        <f t="shared" si="13"/>
        <v>6953.7688727888899</v>
      </c>
      <c r="K207" s="181"/>
      <c r="L207" s="1">
        <f>B130</f>
        <v>0</v>
      </c>
      <c r="M207" s="1" t="s">
        <v>370</v>
      </c>
      <c r="N207" s="1" t="s">
        <v>370</v>
      </c>
      <c r="O207" s="1" t="s">
        <v>370</v>
      </c>
      <c r="P207" s="1" t="s">
        <v>370</v>
      </c>
      <c r="Q207" s="1" t="s">
        <v>370</v>
      </c>
      <c r="R207" s="1" t="s">
        <v>370</v>
      </c>
      <c r="S207" s="1" t="s">
        <v>370</v>
      </c>
      <c r="T207" s="1" t="s">
        <v>370</v>
      </c>
      <c r="U207" s="1" t="s">
        <v>370</v>
      </c>
      <c r="V207" s="1" t="s">
        <v>370</v>
      </c>
      <c r="W207" s="1" t="s">
        <v>370</v>
      </c>
      <c r="Y207" s="1">
        <v>1</v>
      </c>
    </row>
    <row r="208" spans="1:35">
      <c r="A208" t="s">
        <v>412</v>
      </c>
      <c r="B208" s="59"/>
      <c r="C208" s="4"/>
      <c r="D208" s="62" t="s">
        <v>800</v>
      </c>
      <c r="E208" s="2" t="s">
        <v>238</v>
      </c>
      <c r="G208" s="3">
        <f t="array" ref="G208">SUM(IF(L208:W208&lt;&gt;"",L208:W208*Y208:AJ208,""))*627.509</f>
        <v>0</v>
      </c>
      <c r="H208" s="4">
        <v>-80909.504438400007</v>
      </c>
      <c r="I208" s="5">
        <f>(G208-H208)/10</f>
        <v>8090.9504438400008</v>
      </c>
      <c r="J208" s="48">
        <f t="shared" si="13"/>
        <v>8090.9504438400008</v>
      </c>
      <c r="K208" s="181"/>
      <c r="L208" s="1">
        <f>B141</f>
        <v>0</v>
      </c>
      <c r="M208" s="1" t="s">
        <v>370</v>
      </c>
      <c r="N208" s="1" t="s">
        <v>370</v>
      </c>
      <c r="O208" s="1" t="s">
        <v>370</v>
      </c>
      <c r="P208" s="1" t="s">
        <v>370</v>
      </c>
      <c r="Q208" s="1" t="s">
        <v>370</v>
      </c>
      <c r="R208" s="1" t="s">
        <v>370</v>
      </c>
      <c r="S208" s="1" t="s">
        <v>370</v>
      </c>
      <c r="T208" s="1" t="s">
        <v>370</v>
      </c>
      <c r="U208" s="1" t="s">
        <v>370</v>
      </c>
      <c r="V208" s="1" t="s">
        <v>370</v>
      </c>
      <c r="W208" s="1" t="s">
        <v>370</v>
      </c>
      <c r="Y208" s="1">
        <v>1</v>
      </c>
    </row>
    <row r="209" spans="1:25">
      <c r="A209" t="s">
        <v>566</v>
      </c>
      <c r="B209" s="59"/>
      <c r="C209" s="4"/>
      <c r="D209" s="62" t="s">
        <v>801</v>
      </c>
      <c r="E209" s="2" t="s">
        <v>239</v>
      </c>
      <c r="G209" s="3">
        <f t="array" ref="G209">SUM(IF(L209:W209&lt;&gt;"",L209:W209*Y209:AJ209,""))*627.509</f>
        <v>0</v>
      </c>
      <c r="H209" s="4">
        <v>-101816.22179140001</v>
      </c>
      <c r="I209" s="5">
        <f>(G209-H209)/11</f>
        <v>9256.0201628545456</v>
      </c>
      <c r="J209" s="48">
        <f t="shared" si="13"/>
        <v>9256.0201628545456</v>
      </c>
      <c r="K209" s="181"/>
      <c r="L209" s="1">
        <f>B147</f>
        <v>0</v>
      </c>
      <c r="M209" s="1" t="s">
        <v>370</v>
      </c>
      <c r="N209" s="1" t="s">
        <v>370</v>
      </c>
      <c r="O209" s="1" t="s">
        <v>370</v>
      </c>
      <c r="P209" s="1" t="s">
        <v>370</v>
      </c>
      <c r="Q209" s="1" t="s">
        <v>370</v>
      </c>
      <c r="R209" s="1" t="s">
        <v>370</v>
      </c>
      <c r="S209" s="1" t="s">
        <v>370</v>
      </c>
      <c r="T209" s="1" t="s">
        <v>370</v>
      </c>
      <c r="U209" s="1" t="s">
        <v>370</v>
      </c>
      <c r="V209" s="1" t="s">
        <v>370</v>
      </c>
      <c r="W209" s="1" t="s">
        <v>370</v>
      </c>
      <c r="Y209" s="1">
        <v>1</v>
      </c>
    </row>
    <row r="210" spans="1:25">
      <c r="A210" t="s">
        <v>260</v>
      </c>
      <c r="B210" s="59"/>
      <c r="C210" s="4"/>
      <c r="D210" s="62" t="s">
        <v>802</v>
      </c>
      <c r="E210" s="2" t="s">
        <v>240</v>
      </c>
      <c r="G210" s="3">
        <f t="array" ref="G210">SUM(IF(L210:W210&lt;&gt;"",L210:W210*Y210:AJ210,""))*627.509</f>
        <v>0</v>
      </c>
      <c r="H210" s="4">
        <v>-125535.057977</v>
      </c>
      <c r="I210" s="5">
        <f>(G210-H210)/12</f>
        <v>10461.254831416667</v>
      </c>
      <c r="J210" s="48">
        <f t="shared" ref="J210:J216" si="17">ABS(I210)</f>
        <v>10461.254831416667</v>
      </c>
      <c r="K210" s="181"/>
      <c r="L210" s="1">
        <f>B156</f>
        <v>0</v>
      </c>
      <c r="M210" s="1" t="s">
        <v>370</v>
      </c>
      <c r="N210" s="1" t="s">
        <v>370</v>
      </c>
      <c r="O210" s="1" t="s">
        <v>370</v>
      </c>
      <c r="P210" s="1" t="s">
        <v>370</v>
      </c>
      <c r="Q210" s="1" t="s">
        <v>370</v>
      </c>
      <c r="R210" s="1" t="s">
        <v>370</v>
      </c>
      <c r="S210" s="1" t="s">
        <v>370</v>
      </c>
      <c r="T210" s="1" t="s">
        <v>370</v>
      </c>
      <c r="U210" s="1" t="s">
        <v>370</v>
      </c>
      <c r="V210" s="1" t="s">
        <v>370</v>
      </c>
      <c r="W210" s="1" t="s">
        <v>370</v>
      </c>
      <c r="Y210" s="1">
        <v>1</v>
      </c>
    </row>
    <row r="211" spans="1:25">
      <c r="A211" t="s">
        <v>485</v>
      </c>
      <c r="B211" s="59"/>
      <c r="C211" s="4"/>
      <c r="D211" s="62" t="s">
        <v>803</v>
      </c>
      <c r="E211" s="2" t="s">
        <v>241</v>
      </c>
      <c r="G211" s="3">
        <f t="array" ref="G211">SUM(IF(L211:W211&lt;&gt;"",L211:W211*Y211:AJ211,""))*627.509</f>
        <v>0</v>
      </c>
      <c r="H211" s="4">
        <v>-152074.296114</v>
      </c>
      <c r="I211" s="5">
        <f>(G211-H211)/13</f>
        <v>11698.022778</v>
      </c>
      <c r="J211" s="48">
        <f t="shared" si="17"/>
        <v>11698.022778</v>
      </c>
      <c r="K211" s="181"/>
      <c r="L211" s="1">
        <f>B164</f>
        <v>0</v>
      </c>
      <c r="M211" s="1" t="s">
        <v>370</v>
      </c>
      <c r="N211" s="1" t="s">
        <v>370</v>
      </c>
      <c r="O211" s="1" t="s">
        <v>370</v>
      </c>
      <c r="P211" s="1" t="s">
        <v>370</v>
      </c>
      <c r="Q211" s="1" t="s">
        <v>370</v>
      </c>
      <c r="R211" s="1" t="s">
        <v>370</v>
      </c>
      <c r="S211" s="1" t="s">
        <v>370</v>
      </c>
      <c r="T211" s="1" t="s">
        <v>370</v>
      </c>
      <c r="U211" s="1" t="s">
        <v>370</v>
      </c>
      <c r="V211" s="1" t="s">
        <v>370</v>
      </c>
      <c r="W211" s="1" t="s">
        <v>370</v>
      </c>
      <c r="Y211" s="1">
        <v>1</v>
      </c>
    </row>
    <row r="212" spans="1:25">
      <c r="A212" t="s">
        <v>486</v>
      </c>
      <c r="B212" s="59"/>
      <c r="C212" s="4"/>
      <c r="D212" s="62" t="s">
        <v>804</v>
      </c>
      <c r="E212" s="2" t="s">
        <v>242</v>
      </c>
      <c r="G212" s="3">
        <f t="array" ref="G212">SUM(IF(L212:W212&lt;&gt;"",L212:W212*Y212:AJ212,""))*627.509</f>
        <v>0</v>
      </c>
      <c r="H212" s="4">
        <v>-181575.376731</v>
      </c>
      <c r="I212" s="5">
        <f>(G212-H212)/14</f>
        <v>12969.669766499999</v>
      </c>
      <c r="J212" s="48">
        <f t="shared" si="17"/>
        <v>12969.669766499999</v>
      </c>
      <c r="K212" s="181"/>
      <c r="L212" s="1">
        <f>B176</f>
        <v>0</v>
      </c>
      <c r="M212" s="1" t="s">
        <v>370</v>
      </c>
      <c r="N212" s="1" t="s">
        <v>370</v>
      </c>
      <c r="O212" s="1" t="s">
        <v>370</v>
      </c>
      <c r="P212" s="1" t="s">
        <v>370</v>
      </c>
      <c r="Q212" s="1" t="s">
        <v>370</v>
      </c>
      <c r="R212" s="1" t="s">
        <v>370</v>
      </c>
      <c r="S212" s="1" t="s">
        <v>370</v>
      </c>
      <c r="T212" s="1" t="s">
        <v>370</v>
      </c>
      <c r="U212" s="1" t="s">
        <v>370</v>
      </c>
      <c r="V212" s="1" t="s">
        <v>370</v>
      </c>
      <c r="W212" s="1" t="s">
        <v>370</v>
      </c>
      <c r="Y212" s="1">
        <v>1</v>
      </c>
    </row>
    <row r="213" spans="1:25">
      <c r="A213" t="s">
        <v>423</v>
      </c>
      <c r="B213" s="59"/>
      <c r="C213" s="4"/>
      <c r="D213" s="62" t="s">
        <v>805</v>
      </c>
      <c r="E213" s="2" t="s">
        <v>243</v>
      </c>
      <c r="G213" s="3">
        <f t="array" ref="G213">SUM(IF(L213:W213&lt;&gt;"",L213:W213*Y213:AJ213,""))*627.509</f>
        <v>0</v>
      </c>
      <c r="H213" s="4">
        <v>-214143.09383100001</v>
      </c>
      <c r="I213" s="5">
        <f>(G213-H213)/15</f>
        <v>14276.2062554</v>
      </c>
      <c r="J213" s="48">
        <f t="shared" si="17"/>
        <v>14276.2062554</v>
      </c>
      <c r="K213" s="181"/>
      <c r="L213" s="1">
        <f>B182</f>
        <v>0</v>
      </c>
      <c r="M213" s="1" t="s">
        <v>370</v>
      </c>
      <c r="N213" s="1" t="s">
        <v>370</v>
      </c>
      <c r="O213" s="1" t="s">
        <v>370</v>
      </c>
      <c r="P213" s="1" t="s">
        <v>370</v>
      </c>
      <c r="Q213" s="1" t="s">
        <v>370</v>
      </c>
      <c r="R213" s="1" t="s">
        <v>370</v>
      </c>
      <c r="S213" s="1" t="s">
        <v>370</v>
      </c>
      <c r="T213" s="1" t="s">
        <v>370</v>
      </c>
      <c r="U213" s="1" t="s">
        <v>370</v>
      </c>
      <c r="V213" s="1" t="s">
        <v>370</v>
      </c>
      <c r="W213" s="1" t="s">
        <v>370</v>
      </c>
      <c r="Y213" s="1">
        <v>1</v>
      </c>
    </row>
    <row r="214" spans="1:25">
      <c r="A214" t="s">
        <v>424</v>
      </c>
      <c r="B214" s="59"/>
      <c r="C214" s="4"/>
      <c r="D214" s="62" t="s">
        <v>806</v>
      </c>
      <c r="E214" s="2" t="s">
        <v>244</v>
      </c>
      <c r="G214" s="3">
        <f t="array" ref="G214">SUM(IF(L214:W214&lt;&gt;"",L214:W214*Y214:AJ214,""))*627.509</f>
        <v>0</v>
      </c>
      <c r="H214" s="4">
        <v>-249817.60799000002</v>
      </c>
      <c r="I214" s="5">
        <f>(G214-H214)/16</f>
        <v>15613.600499375001</v>
      </c>
      <c r="J214" s="48">
        <f t="shared" si="17"/>
        <v>15613.600499375001</v>
      </c>
      <c r="K214" s="181"/>
      <c r="L214" s="1">
        <f>B186</f>
        <v>0</v>
      </c>
      <c r="M214" s="1" t="s">
        <v>370</v>
      </c>
      <c r="N214" s="1" t="s">
        <v>370</v>
      </c>
      <c r="O214" s="1" t="s">
        <v>370</v>
      </c>
      <c r="P214" s="1" t="s">
        <v>370</v>
      </c>
      <c r="Q214" s="1" t="s">
        <v>370</v>
      </c>
      <c r="R214" s="1" t="s">
        <v>370</v>
      </c>
      <c r="S214" s="1" t="s">
        <v>370</v>
      </c>
      <c r="T214" s="1" t="s">
        <v>370</v>
      </c>
      <c r="U214" s="1" t="s">
        <v>370</v>
      </c>
      <c r="V214" s="1" t="s">
        <v>370</v>
      </c>
      <c r="W214" s="1" t="s">
        <v>370</v>
      </c>
      <c r="Y214" s="1">
        <v>1</v>
      </c>
    </row>
    <row r="215" spans="1:25">
      <c r="A215" t="s">
        <v>427</v>
      </c>
      <c r="B215" s="59"/>
      <c r="C215" s="4"/>
      <c r="D215" s="62" t="s">
        <v>807</v>
      </c>
      <c r="E215" s="2" t="s">
        <v>245</v>
      </c>
      <c r="G215" s="3">
        <f t="array" ref="G215">SUM(IF(L215:W215&lt;&gt;"",L215:W215*Y215:AJ215,""))*627.509</f>
        <v>0</v>
      </c>
      <c r="H215" s="4">
        <v>-288747.01133200002</v>
      </c>
      <c r="I215" s="5">
        <f>(G215-H215)/17</f>
        <v>16985.118313647061</v>
      </c>
      <c r="J215" s="48">
        <f t="shared" si="17"/>
        <v>16985.118313647061</v>
      </c>
      <c r="K215" s="181"/>
      <c r="L215" s="1">
        <f>B190</f>
        <v>0</v>
      </c>
      <c r="M215" s="1" t="s">
        <v>370</v>
      </c>
      <c r="N215" s="1" t="s">
        <v>370</v>
      </c>
      <c r="O215" s="1" t="s">
        <v>370</v>
      </c>
      <c r="P215" s="1" t="s">
        <v>370</v>
      </c>
      <c r="Q215" s="1" t="s">
        <v>370</v>
      </c>
      <c r="R215" s="1" t="s">
        <v>370</v>
      </c>
      <c r="S215" s="1" t="s">
        <v>370</v>
      </c>
      <c r="T215" s="1" t="s">
        <v>370</v>
      </c>
      <c r="U215" s="1" t="s">
        <v>370</v>
      </c>
      <c r="V215" s="1" t="s">
        <v>370</v>
      </c>
      <c r="W215" s="1" t="s">
        <v>370</v>
      </c>
      <c r="Y215" s="1">
        <v>1</v>
      </c>
    </row>
    <row r="216" spans="1:25" ht="17" thickBot="1">
      <c r="A216" t="s">
        <v>326</v>
      </c>
      <c r="B216" s="59"/>
      <c r="C216" s="4"/>
      <c r="D216" s="69" t="s">
        <v>808</v>
      </c>
      <c r="E216" s="2" t="s">
        <v>246</v>
      </c>
      <c r="G216" s="3">
        <f t="array" ref="G216">SUM(IF(L216:W216&lt;&gt;"",L216:W216*Y216:AJ216,""))*627.509</f>
        <v>0</v>
      </c>
      <c r="H216" s="4">
        <v>-331036.09785999998</v>
      </c>
      <c r="I216" s="5">
        <f>(G216-H216)/18</f>
        <v>18390.894325555553</v>
      </c>
      <c r="J216" s="48">
        <f t="shared" si="17"/>
        <v>18390.894325555553</v>
      </c>
      <c r="K216" s="182"/>
      <c r="L216" s="1">
        <f>B195</f>
        <v>0</v>
      </c>
      <c r="M216" s="1" t="s">
        <v>370</v>
      </c>
      <c r="N216" s="1" t="s">
        <v>370</v>
      </c>
      <c r="O216" s="1" t="s">
        <v>370</v>
      </c>
      <c r="P216" s="1" t="s">
        <v>370</v>
      </c>
      <c r="Q216" s="1" t="s">
        <v>370</v>
      </c>
      <c r="R216" s="1" t="s">
        <v>370</v>
      </c>
      <c r="S216" s="1" t="s">
        <v>370</v>
      </c>
      <c r="T216" s="1" t="s">
        <v>370</v>
      </c>
      <c r="U216" s="1" t="s">
        <v>370</v>
      </c>
      <c r="V216" s="1" t="s">
        <v>370</v>
      </c>
      <c r="W216" s="1" t="s">
        <v>370</v>
      </c>
      <c r="Y216" s="1">
        <v>1</v>
      </c>
    </row>
    <row r="217" spans="1:25">
      <c r="A217" t="s">
        <v>428</v>
      </c>
      <c r="B217" s="59"/>
    </row>
    <row r="218" spans="1:25">
      <c r="A218" t="s">
        <v>288</v>
      </c>
      <c r="B218" s="59"/>
      <c r="D218" s="76"/>
      <c r="E218" s="53"/>
      <c r="F218" s="53"/>
    </row>
    <row r="219" spans="1:25" s="78" customFormat="1">
      <c r="A219" s="77" t="s">
        <v>327</v>
      </c>
      <c r="B219" s="59"/>
      <c r="D219" s="53"/>
      <c r="E219" s="53"/>
      <c r="F219" s="53"/>
      <c r="G219" s="44"/>
      <c r="H219" s="4"/>
      <c r="I219" s="5"/>
      <c r="J219" s="79"/>
      <c r="K219" s="79"/>
    </row>
    <row r="220" spans="1:25">
      <c r="A220" t="s">
        <v>338</v>
      </c>
      <c r="B220" s="59"/>
      <c r="D220" s="80"/>
      <c r="E220" s="53"/>
      <c r="F220" s="53"/>
    </row>
    <row r="221" spans="1:25">
      <c r="A221" t="s">
        <v>450</v>
      </c>
      <c r="B221" s="59"/>
      <c r="D221" s="76"/>
      <c r="E221" s="53"/>
      <c r="F221" s="53"/>
    </row>
    <row r="222" spans="1:25">
      <c r="A222" t="s">
        <v>456</v>
      </c>
      <c r="B222" s="59"/>
      <c r="D222" s="76"/>
      <c r="E222" s="53"/>
      <c r="F222" s="53"/>
    </row>
    <row r="223" spans="1:25">
      <c r="A223" t="s">
        <v>300</v>
      </c>
      <c r="B223" s="59"/>
      <c r="D223" s="76"/>
      <c r="E223" s="53"/>
      <c r="F223" s="53"/>
      <c r="G223" s="1"/>
      <c r="J223" s="1"/>
      <c r="K223" s="1"/>
    </row>
    <row r="224" spans="1:25">
      <c r="A224" t="s">
        <v>301</v>
      </c>
      <c r="B224" s="59"/>
      <c r="D224" s="76"/>
      <c r="E224" s="53"/>
      <c r="F224" s="53"/>
      <c r="G224" s="1"/>
      <c r="J224" s="1"/>
      <c r="K224" s="1"/>
    </row>
    <row r="225" spans="1:11">
      <c r="A225" t="s">
        <v>273</v>
      </c>
      <c r="B225" s="59"/>
      <c r="D225" s="76"/>
      <c r="E225" s="53"/>
      <c r="F225" s="53"/>
      <c r="G225" s="1"/>
      <c r="J225" s="1"/>
      <c r="K225" s="1"/>
    </row>
    <row r="226" spans="1:11">
      <c r="A226" t="s">
        <v>431</v>
      </c>
      <c r="B226" s="59"/>
      <c r="D226" s="76"/>
      <c r="E226" s="53"/>
      <c r="F226" s="53"/>
      <c r="G226" s="1"/>
      <c r="J226" s="1"/>
      <c r="K226" s="1"/>
    </row>
    <row r="227" spans="1:11">
      <c r="A227" t="s">
        <v>413</v>
      </c>
      <c r="B227" s="59"/>
      <c r="D227" s="76"/>
      <c r="E227" s="53"/>
      <c r="F227" s="53"/>
      <c r="G227" s="1"/>
      <c r="J227" s="1"/>
      <c r="K227" s="1"/>
    </row>
    <row r="228" spans="1:11">
      <c r="A228" t="s">
        <v>567</v>
      </c>
      <c r="B228" s="59"/>
      <c r="D228" s="76"/>
      <c r="E228" s="53"/>
      <c r="F228" s="53"/>
      <c r="G228" s="1"/>
      <c r="J228" s="1"/>
      <c r="K228" s="1"/>
    </row>
    <row r="229" spans="1:11">
      <c r="A229" t="s">
        <v>658</v>
      </c>
      <c r="B229" s="59"/>
      <c r="D229" s="76"/>
      <c r="E229" s="53"/>
      <c r="F229" s="53"/>
      <c r="G229" s="1"/>
      <c r="J229" s="1"/>
      <c r="K229" s="1"/>
    </row>
    <row r="230" spans="1:11">
      <c r="A230" t="s">
        <v>272</v>
      </c>
      <c r="B230" s="59"/>
      <c r="D230" s="76"/>
      <c r="E230" s="53"/>
      <c r="F230" s="53"/>
      <c r="G230" s="1"/>
      <c r="J230" s="1"/>
      <c r="K230" s="1"/>
    </row>
    <row r="231" spans="1:11">
      <c r="A231" t="s">
        <v>289</v>
      </c>
      <c r="B231" s="59"/>
      <c r="D231" s="76"/>
      <c r="E231" s="53"/>
      <c r="F231" s="53"/>
      <c r="G231" s="1"/>
      <c r="J231" s="1"/>
      <c r="K231" s="1"/>
    </row>
    <row r="232" spans="1:11">
      <c r="A232" t="s">
        <v>419</v>
      </c>
      <c r="B232" s="59"/>
      <c r="D232" s="76"/>
      <c r="E232" s="53"/>
      <c r="F232" s="53"/>
      <c r="G232" s="1"/>
      <c r="J232" s="1"/>
      <c r="K232" s="1"/>
    </row>
    <row r="233" spans="1:11">
      <c r="A233" t="s">
        <v>420</v>
      </c>
      <c r="B233" s="59"/>
      <c r="D233" s="76"/>
      <c r="E233" s="53"/>
      <c r="F233" s="53"/>
      <c r="G233" s="1"/>
      <c r="J233" s="1"/>
      <c r="K233" s="1"/>
    </row>
    <row r="234" spans="1:11">
      <c r="A234" t="s">
        <v>460</v>
      </c>
      <c r="B234" s="59"/>
      <c r="D234" s="76"/>
      <c r="E234" s="53"/>
      <c r="F234" s="53"/>
      <c r="G234" s="1"/>
      <c r="J234" s="1"/>
      <c r="K234" s="1"/>
    </row>
    <row r="235" spans="1:11">
      <c r="A235" t="s">
        <v>459</v>
      </c>
      <c r="B235" s="59"/>
      <c r="D235" s="76"/>
      <c r="E235" s="53"/>
      <c r="F235" s="53"/>
      <c r="G235" s="1"/>
      <c r="J235" s="1"/>
      <c r="K235" s="1"/>
    </row>
    <row r="236" spans="1:11">
      <c r="A236" t="s">
        <v>382</v>
      </c>
      <c r="B236" s="59"/>
      <c r="D236" s="76"/>
      <c r="E236" s="53"/>
      <c r="F236" s="53"/>
      <c r="G236" s="1"/>
      <c r="H236" s="1"/>
      <c r="I236" s="1"/>
      <c r="J236" s="1"/>
      <c r="K236" s="1"/>
    </row>
    <row r="237" spans="1:11">
      <c r="A237" t="s">
        <v>304</v>
      </c>
      <c r="B237" s="59"/>
      <c r="D237" s="81"/>
      <c r="E237" s="53"/>
      <c r="F237" s="53"/>
      <c r="G237" s="1"/>
      <c r="H237" s="1"/>
      <c r="I237" s="1"/>
      <c r="J237" s="1"/>
      <c r="K237" s="1"/>
    </row>
    <row r="238" spans="1:11">
      <c r="A238" t="s">
        <v>303</v>
      </c>
      <c r="B238" s="59"/>
      <c r="D238" s="81"/>
      <c r="E238" s="53"/>
      <c r="F238" s="53"/>
      <c r="G238" s="1"/>
      <c r="H238" s="1"/>
      <c r="I238" s="1"/>
      <c r="J238" s="1"/>
      <c r="K238" s="1"/>
    </row>
    <row r="239" spans="1:11">
      <c r="A239" t="s">
        <v>307</v>
      </c>
      <c r="B239" s="59"/>
      <c r="D239" s="76"/>
      <c r="E239" s="53"/>
      <c r="F239" s="53"/>
      <c r="G239" s="1"/>
      <c r="H239" s="1"/>
      <c r="I239" s="1"/>
      <c r="J239" s="1"/>
      <c r="K239" s="1"/>
    </row>
    <row r="240" spans="1:11">
      <c r="A240" t="s">
        <v>308</v>
      </c>
      <c r="B240" s="59"/>
      <c r="D240" s="76"/>
      <c r="E240" s="53"/>
      <c r="F240" s="53"/>
      <c r="G240" s="1"/>
      <c r="H240" s="1"/>
      <c r="I240" s="1"/>
      <c r="J240" s="1"/>
      <c r="K240" s="1"/>
    </row>
    <row r="241" spans="1:11">
      <c r="A241" t="s">
        <v>598</v>
      </c>
      <c r="B241" s="59"/>
      <c r="D241" s="76"/>
      <c r="E241" s="53"/>
      <c r="F241" s="53"/>
      <c r="G241" s="1"/>
      <c r="H241" s="1"/>
      <c r="I241" s="1"/>
      <c r="J241" s="1"/>
      <c r="K241" s="1"/>
    </row>
    <row r="242" spans="1:11">
      <c r="A242" t="s">
        <v>594</v>
      </c>
      <c r="B242" s="59"/>
      <c r="D242" s="76"/>
      <c r="E242" s="53"/>
      <c r="F242" s="53"/>
      <c r="G242" s="1"/>
      <c r="H242" s="1"/>
      <c r="I242" s="1"/>
      <c r="J242" s="1"/>
      <c r="K242" s="1"/>
    </row>
    <row r="243" spans="1:11">
      <c r="A243" t="s">
        <v>313</v>
      </c>
      <c r="B243" s="59"/>
      <c r="D243" s="76"/>
      <c r="E243" s="53"/>
      <c r="F243" s="53"/>
      <c r="G243" s="1"/>
      <c r="H243" s="1"/>
      <c r="I243" s="1"/>
      <c r="J243" s="1"/>
      <c r="K243" s="1"/>
    </row>
    <row r="244" spans="1:11">
      <c r="A244" t="s">
        <v>634</v>
      </c>
      <c r="B244" s="59"/>
      <c r="D244" s="76"/>
      <c r="E244" s="53"/>
      <c r="F244" s="53"/>
      <c r="G244" s="1"/>
      <c r="H244" s="1"/>
      <c r="I244" s="1"/>
      <c r="J244" s="1"/>
      <c r="K244" s="1"/>
    </row>
    <row r="245" spans="1:11">
      <c r="A245" t="s">
        <v>314</v>
      </c>
      <c r="B245" s="59"/>
      <c r="D245" s="76"/>
      <c r="E245" s="53"/>
      <c r="F245" s="53"/>
      <c r="G245" s="1"/>
      <c r="H245" s="1"/>
      <c r="I245" s="1"/>
      <c r="J245" s="1"/>
      <c r="K245" s="1"/>
    </row>
    <row r="246" spans="1:11">
      <c r="A246" t="s">
        <v>312</v>
      </c>
      <c r="B246" s="59"/>
      <c r="D246" s="76"/>
      <c r="E246" s="53"/>
      <c r="F246" s="53"/>
      <c r="G246" s="1"/>
      <c r="H246" s="1"/>
      <c r="I246" s="1"/>
      <c r="J246" s="1"/>
      <c r="K246" s="1"/>
    </row>
    <row r="247" spans="1:11">
      <c r="A247" t="s">
        <v>311</v>
      </c>
      <c r="B247" s="59"/>
      <c r="D247" s="76"/>
      <c r="E247" s="53"/>
      <c r="F247" s="53"/>
      <c r="G247" s="1"/>
      <c r="H247" s="1"/>
      <c r="I247" s="1"/>
      <c r="J247" s="1"/>
      <c r="K247" s="1"/>
    </row>
    <row r="248" spans="1:11">
      <c r="A248" t="s">
        <v>595</v>
      </c>
      <c r="B248" s="59"/>
      <c r="D248" s="76"/>
      <c r="E248" s="53"/>
      <c r="F248" s="53"/>
      <c r="G248" s="1"/>
      <c r="H248" s="1"/>
      <c r="I248" s="1"/>
      <c r="J248" s="1"/>
      <c r="K248" s="1"/>
    </row>
    <row r="249" spans="1:11">
      <c r="A249" t="s">
        <v>599</v>
      </c>
      <c r="B249" s="59"/>
      <c r="D249" s="76"/>
      <c r="E249" s="53"/>
      <c r="F249" s="53"/>
      <c r="G249" s="1"/>
      <c r="H249" s="1"/>
      <c r="I249" s="1"/>
      <c r="J249" s="1"/>
      <c r="K249" s="1"/>
    </row>
    <row r="250" spans="1:11">
      <c r="A250" t="s">
        <v>602</v>
      </c>
      <c r="B250" s="59"/>
      <c r="D250" s="76"/>
      <c r="E250" s="53"/>
      <c r="F250" s="53"/>
      <c r="G250" s="1"/>
      <c r="H250" s="1"/>
      <c r="I250" s="1"/>
      <c r="J250" s="1"/>
      <c r="K250" s="1"/>
    </row>
    <row r="251" spans="1:11">
      <c r="A251" t="s">
        <v>635</v>
      </c>
      <c r="B251" s="59"/>
      <c r="D251" s="76"/>
      <c r="E251" s="53"/>
      <c r="F251" s="53"/>
      <c r="G251" s="1"/>
      <c r="H251" s="1"/>
      <c r="I251" s="1"/>
      <c r="J251" s="1"/>
      <c r="K251" s="1"/>
    </row>
    <row r="252" spans="1:11">
      <c r="A252" t="s">
        <v>463</v>
      </c>
      <c r="B252" s="59"/>
      <c r="D252" s="76"/>
      <c r="E252" s="53"/>
      <c r="F252" s="53"/>
      <c r="G252" s="1"/>
      <c r="H252" s="1"/>
      <c r="I252" s="1"/>
      <c r="J252" s="1"/>
      <c r="K252" s="1"/>
    </row>
    <row r="253" spans="1:11">
      <c r="A253" t="s">
        <v>736</v>
      </c>
      <c r="B253" s="59"/>
      <c r="D253" s="76"/>
      <c r="E253" s="53"/>
      <c r="F253" s="53"/>
      <c r="G253" s="1"/>
      <c r="H253" s="1"/>
      <c r="I253" s="1"/>
      <c r="J253" s="1"/>
      <c r="K253" s="1"/>
    </row>
    <row r="254" spans="1:11">
      <c r="A254" t="s">
        <v>465</v>
      </c>
      <c r="B254" s="59"/>
      <c r="D254" s="76"/>
      <c r="E254" s="53"/>
      <c r="F254" s="53"/>
      <c r="G254" s="1"/>
      <c r="H254" s="1"/>
      <c r="I254" s="1"/>
      <c r="J254" s="1"/>
      <c r="K254" s="1"/>
    </row>
    <row r="255" spans="1:11">
      <c r="A255" t="s">
        <v>464</v>
      </c>
      <c r="B255" s="59"/>
      <c r="D255" s="76"/>
      <c r="E255" s="53"/>
      <c r="F255" s="53"/>
      <c r="G255" s="1"/>
      <c r="H255" s="1"/>
      <c r="I255" s="1"/>
      <c r="J255" s="1"/>
      <c r="K255" s="1"/>
    </row>
    <row r="256" spans="1:11">
      <c r="A256" t="s">
        <v>555</v>
      </c>
      <c r="B256" s="59"/>
      <c r="D256" s="76"/>
      <c r="E256" s="53"/>
      <c r="F256" s="53"/>
      <c r="G256" s="1"/>
      <c r="H256" s="1"/>
      <c r="I256" s="1"/>
      <c r="J256" s="1"/>
      <c r="K256" s="1"/>
    </row>
    <row r="257" spans="1:11">
      <c r="A257" t="s">
        <v>556</v>
      </c>
      <c r="B257" s="59"/>
      <c r="D257" s="76"/>
      <c r="E257" s="53"/>
      <c r="F257" s="53"/>
      <c r="G257" s="1"/>
      <c r="H257" s="1"/>
      <c r="I257" s="1"/>
      <c r="J257" s="1"/>
      <c r="K257" s="1"/>
    </row>
    <row r="258" spans="1:11">
      <c r="A258" t="s">
        <v>468</v>
      </c>
      <c r="B258" s="59"/>
      <c r="D258" s="76"/>
      <c r="E258" s="53"/>
      <c r="F258" s="53"/>
      <c r="G258" s="1"/>
      <c r="H258" s="1"/>
      <c r="I258" s="1"/>
      <c r="J258" s="1"/>
      <c r="K258" s="1"/>
    </row>
    <row r="259" spans="1:11">
      <c r="A259" t="s">
        <v>467</v>
      </c>
      <c r="B259" s="59"/>
      <c r="D259" s="76"/>
      <c r="E259" s="53"/>
      <c r="F259" s="53"/>
      <c r="G259" s="1"/>
      <c r="H259" s="1"/>
      <c r="I259" s="1"/>
      <c r="J259" s="1"/>
      <c r="K259" s="1"/>
    </row>
    <row r="260" spans="1:11">
      <c r="A260" t="s">
        <v>469</v>
      </c>
      <c r="B260" s="59"/>
      <c r="D260" s="76"/>
      <c r="E260" s="53"/>
      <c r="F260" s="53"/>
      <c r="G260" s="1"/>
      <c r="H260" s="1"/>
      <c r="I260" s="1"/>
      <c r="J260" s="1"/>
      <c r="K260" s="1"/>
    </row>
    <row r="261" spans="1:11">
      <c r="A261" t="s">
        <v>677</v>
      </c>
      <c r="B261" s="59"/>
      <c r="D261" s="76"/>
      <c r="E261" s="53"/>
      <c r="F261" s="53"/>
      <c r="G261" s="1"/>
      <c r="H261" s="1"/>
      <c r="I261" s="1"/>
      <c r="J261" s="1"/>
      <c r="K261" s="1"/>
    </row>
    <row r="262" spans="1:11">
      <c r="A262" t="s">
        <v>676</v>
      </c>
      <c r="B262" s="59"/>
      <c r="D262" s="76"/>
      <c r="E262" s="53"/>
      <c r="F262" s="53"/>
      <c r="G262" s="1"/>
      <c r="H262" s="1"/>
      <c r="I262" s="1"/>
      <c r="J262" s="1"/>
      <c r="K262" s="1"/>
    </row>
    <row r="263" spans="1:11">
      <c r="A263" t="s">
        <v>638</v>
      </c>
      <c r="B263" s="59"/>
      <c r="D263" s="76"/>
      <c r="E263" s="53"/>
      <c r="F263" s="53"/>
      <c r="G263" s="1"/>
      <c r="H263" s="1"/>
      <c r="I263" s="1"/>
      <c r="J263" s="1"/>
      <c r="K263" s="1"/>
    </row>
    <row r="264" spans="1:11">
      <c r="A264" t="s">
        <v>637</v>
      </c>
      <c r="B264" s="59"/>
      <c r="D264" s="76"/>
      <c r="E264" s="53"/>
      <c r="F264" s="53"/>
      <c r="G264" s="1"/>
      <c r="H264" s="1"/>
      <c r="I264" s="1"/>
      <c r="J264" s="1"/>
      <c r="K264" s="1"/>
    </row>
    <row r="265" spans="1:11">
      <c r="A265" t="s">
        <v>680</v>
      </c>
      <c r="B265" s="59"/>
      <c r="D265" s="76"/>
      <c r="E265" s="53"/>
      <c r="F265" s="53"/>
      <c r="G265" s="1"/>
      <c r="H265" s="1"/>
      <c r="I265" s="1"/>
      <c r="J265" s="1"/>
      <c r="K265" s="1"/>
    </row>
    <row r="266" spans="1:11">
      <c r="A266" t="s">
        <v>389</v>
      </c>
      <c r="B266" s="59"/>
      <c r="D266" s="76"/>
      <c r="E266" s="53"/>
      <c r="F266" s="53"/>
      <c r="G266" s="1"/>
      <c r="H266" s="1"/>
      <c r="I266" s="1"/>
      <c r="J266" s="1"/>
      <c r="K266" s="1"/>
    </row>
    <row r="267" spans="1:11">
      <c r="A267" t="s">
        <v>388</v>
      </c>
      <c r="B267" s="59"/>
      <c r="D267" s="76"/>
      <c r="E267" s="53"/>
      <c r="F267" s="53"/>
      <c r="G267" s="1"/>
      <c r="H267" s="1"/>
      <c r="I267" s="1"/>
      <c r="J267" s="1"/>
      <c r="K267" s="1"/>
    </row>
    <row r="268" spans="1:11">
      <c r="A268" t="s">
        <v>387</v>
      </c>
      <c r="B268" s="59"/>
      <c r="D268" s="76"/>
      <c r="E268" s="53"/>
      <c r="F268" s="53"/>
      <c r="G268" s="1"/>
      <c r="H268" s="1"/>
      <c r="I268" s="1"/>
      <c r="J268" s="1"/>
      <c r="K268" s="1"/>
    </row>
    <row r="269" spans="1:11">
      <c r="A269" t="s">
        <v>392</v>
      </c>
      <c r="B269" s="59"/>
      <c r="D269" s="76"/>
      <c r="E269" s="53"/>
      <c r="F269" s="53"/>
      <c r="G269" s="1"/>
      <c r="H269" s="1"/>
      <c r="I269" s="1"/>
      <c r="J269" s="1"/>
      <c r="K269" s="1"/>
    </row>
    <row r="270" spans="1:11">
      <c r="A270" t="s">
        <v>391</v>
      </c>
      <c r="B270" s="59"/>
      <c r="D270" s="76"/>
      <c r="E270" s="53"/>
      <c r="F270" s="53"/>
      <c r="G270" s="1"/>
      <c r="H270" s="1"/>
      <c r="I270" s="1"/>
      <c r="J270" s="1"/>
      <c r="K270" s="1"/>
    </row>
    <row r="271" spans="1:11">
      <c r="A271" t="s">
        <v>538</v>
      </c>
      <c r="B271" s="59"/>
      <c r="D271" s="76"/>
      <c r="E271" s="53"/>
      <c r="F271" s="53"/>
      <c r="G271" s="1"/>
      <c r="H271" s="1"/>
      <c r="I271" s="1"/>
      <c r="J271" s="1"/>
      <c r="K271" s="1"/>
    </row>
    <row r="272" spans="1:11">
      <c r="A272" t="s">
        <v>537</v>
      </c>
      <c r="B272" s="59"/>
      <c r="D272" s="76"/>
      <c r="E272" s="53"/>
      <c r="F272" s="53"/>
      <c r="G272" s="1"/>
      <c r="H272" s="1"/>
      <c r="I272" s="1"/>
      <c r="J272" s="1"/>
      <c r="K272" s="1"/>
    </row>
    <row r="273" spans="1:11">
      <c r="A273" t="s">
        <v>542</v>
      </c>
      <c r="B273" s="59"/>
      <c r="D273" s="76"/>
      <c r="E273" s="53"/>
      <c r="F273" s="53"/>
      <c r="G273" s="1"/>
      <c r="H273" s="1"/>
      <c r="I273" s="1"/>
      <c r="J273" s="1"/>
      <c r="K273" s="1"/>
    </row>
    <row r="274" spans="1:11">
      <c r="A274" t="s">
        <v>544</v>
      </c>
      <c r="B274" s="59"/>
      <c r="D274" s="76"/>
      <c r="E274" s="53"/>
      <c r="F274" s="53"/>
      <c r="G274" s="1"/>
      <c r="H274" s="1"/>
      <c r="I274" s="1"/>
      <c r="J274" s="1"/>
      <c r="K274" s="1"/>
    </row>
    <row r="275" spans="1:11">
      <c r="A275" t="s">
        <v>543</v>
      </c>
      <c r="B275" s="59"/>
      <c r="D275" s="76"/>
      <c r="E275" s="53"/>
      <c r="F275" s="53"/>
      <c r="G275" s="1"/>
      <c r="H275" s="1"/>
      <c r="I275" s="1"/>
      <c r="J275" s="1"/>
      <c r="K275" s="1"/>
    </row>
    <row r="276" spans="1:11">
      <c r="A276" t="s">
        <v>641</v>
      </c>
      <c r="B276" s="59"/>
      <c r="D276" s="76"/>
      <c r="E276" s="53"/>
      <c r="F276" s="53"/>
      <c r="G276" s="1"/>
      <c r="H276" s="1"/>
      <c r="I276" s="1"/>
      <c r="J276" s="1"/>
      <c r="K276" s="1"/>
    </row>
    <row r="277" spans="1:11">
      <c r="A277" t="s">
        <v>541</v>
      </c>
      <c r="B277" s="59"/>
      <c r="D277" s="76"/>
      <c r="E277" s="53"/>
      <c r="F277" s="53"/>
      <c r="G277" s="1"/>
      <c r="H277" s="1"/>
      <c r="I277" s="1"/>
      <c r="J277" s="1"/>
      <c r="K277" s="1"/>
    </row>
    <row r="278" spans="1:11">
      <c r="A278" t="s">
        <v>683</v>
      </c>
      <c r="B278" s="59"/>
      <c r="D278" s="76"/>
      <c r="E278" s="53"/>
      <c r="F278" s="53"/>
      <c r="G278" s="1"/>
      <c r="H278" s="1"/>
      <c r="I278" s="1"/>
      <c r="J278" s="1"/>
      <c r="K278" s="1"/>
    </row>
    <row r="279" spans="1:11">
      <c r="A279" t="s">
        <v>685</v>
      </c>
      <c r="B279" s="59"/>
      <c r="D279" s="76"/>
      <c r="E279" s="53"/>
      <c r="F279" s="53"/>
      <c r="G279" s="1"/>
      <c r="H279" s="1"/>
      <c r="I279" s="1"/>
      <c r="J279" s="1"/>
      <c r="K279" s="1"/>
    </row>
    <row r="280" spans="1:11">
      <c r="A280" t="s">
        <v>684</v>
      </c>
      <c r="B280" s="59"/>
      <c r="D280" s="76"/>
      <c r="E280" s="53"/>
      <c r="F280" s="53"/>
      <c r="G280" s="1"/>
      <c r="H280" s="1"/>
      <c r="I280" s="1"/>
      <c r="J280" s="1"/>
      <c r="K280" s="1"/>
    </row>
    <row r="281" spans="1:11">
      <c r="A281" t="s">
        <v>682</v>
      </c>
      <c r="B281" s="59"/>
      <c r="D281" s="76"/>
      <c r="E281" s="53"/>
      <c r="F281" s="53"/>
      <c r="G281" s="1"/>
      <c r="H281" s="1"/>
      <c r="I281" s="1"/>
      <c r="J281" s="1"/>
      <c r="K281" s="1"/>
    </row>
    <row r="282" spans="1:11">
      <c r="A282" t="s">
        <v>640</v>
      </c>
      <c r="B282" s="59"/>
      <c r="D282" s="76"/>
      <c r="E282" s="53"/>
      <c r="F282" s="53"/>
      <c r="G282" s="1"/>
      <c r="H282" s="1"/>
      <c r="I282" s="1"/>
      <c r="J282" s="1"/>
      <c r="K282" s="1"/>
    </row>
    <row r="283" spans="1:11">
      <c r="A283" t="s">
        <v>433</v>
      </c>
      <c r="B283" s="59"/>
      <c r="D283" s="76"/>
      <c r="E283" s="53"/>
      <c r="F283" s="53"/>
      <c r="G283" s="1"/>
      <c r="H283" s="1"/>
      <c r="I283" s="1"/>
      <c r="J283" s="1"/>
      <c r="K283" s="1"/>
    </row>
    <row r="284" spans="1:11">
      <c r="A284" t="s">
        <v>554</v>
      </c>
      <c r="B284" s="59"/>
      <c r="D284" s="76"/>
      <c r="E284" s="53"/>
      <c r="F284" s="53"/>
      <c r="G284" s="1"/>
      <c r="H284" s="1"/>
      <c r="I284" s="1"/>
      <c r="J284" s="1"/>
      <c r="K284" s="1"/>
    </row>
    <row r="285" spans="1:11">
      <c r="A285" t="s">
        <v>472</v>
      </c>
      <c r="B285" s="59"/>
      <c r="D285" s="76"/>
      <c r="E285" s="53"/>
      <c r="F285" s="53"/>
      <c r="G285" s="1"/>
      <c r="H285" s="1"/>
      <c r="I285" s="1"/>
      <c r="J285" s="1"/>
      <c r="K285" s="1"/>
    </row>
    <row r="286" spans="1:11">
      <c r="A286" t="s">
        <v>473</v>
      </c>
      <c r="B286" s="59"/>
      <c r="D286" s="76"/>
      <c r="E286" s="53"/>
      <c r="F286" s="53"/>
      <c r="G286" s="1"/>
      <c r="H286" s="1"/>
      <c r="I286" s="1"/>
      <c r="J286" s="1"/>
      <c r="K286" s="1"/>
    </row>
    <row r="287" spans="1:11">
      <c r="A287" t="s">
        <v>546</v>
      </c>
      <c r="B287" s="59"/>
      <c r="D287" s="76"/>
      <c r="E287" s="53"/>
      <c r="F287" s="53"/>
      <c r="G287" s="1"/>
      <c r="H287" s="1"/>
      <c r="I287" s="1"/>
      <c r="J287" s="1"/>
      <c r="K287" s="1"/>
    </row>
    <row r="288" spans="1:11">
      <c r="A288" t="s">
        <v>547</v>
      </c>
      <c r="B288" s="59"/>
      <c r="D288" s="76"/>
      <c r="E288" s="53"/>
      <c r="F288" s="53"/>
      <c r="G288" s="1"/>
      <c r="H288" s="1"/>
      <c r="I288" s="1"/>
      <c r="J288" s="1"/>
      <c r="K288" s="1"/>
    </row>
    <row r="289" spans="1:11">
      <c r="A289" t="s">
        <v>750</v>
      </c>
      <c r="B289" s="59"/>
      <c r="D289" s="76"/>
      <c r="E289" s="53"/>
      <c r="F289" s="53"/>
      <c r="G289" s="1"/>
      <c r="H289" s="1"/>
      <c r="I289" s="1"/>
      <c r="J289" s="1"/>
      <c r="K289" s="1"/>
    </row>
    <row r="290" spans="1:11">
      <c r="A290" t="s">
        <v>751</v>
      </c>
      <c r="B290" s="59"/>
      <c r="D290" s="76"/>
      <c r="E290" s="53"/>
      <c r="F290" s="53"/>
      <c r="G290" s="1"/>
      <c r="H290" s="1"/>
      <c r="I290" s="1"/>
      <c r="J290" s="1"/>
      <c r="K290" s="1"/>
    </row>
    <row r="291" spans="1:11">
      <c r="A291" t="s">
        <v>779</v>
      </c>
      <c r="B291" s="59"/>
      <c r="D291" s="76"/>
      <c r="E291" s="53"/>
      <c r="F291" s="53"/>
      <c r="G291" s="1"/>
      <c r="H291" s="1"/>
      <c r="I291" s="1"/>
      <c r="J291" s="1"/>
      <c r="K291" s="1"/>
    </row>
    <row r="292" spans="1:11">
      <c r="A292" t="s">
        <v>781</v>
      </c>
      <c r="B292" s="59"/>
      <c r="D292" s="76"/>
      <c r="E292" s="53"/>
      <c r="F292" s="53"/>
      <c r="G292" s="1"/>
      <c r="H292" s="1"/>
      <c r="I292" s="1"/>
      <c r="J292" s="1"/>
      <c r="K292" s="1"/>
    </row>
    <row r="293" spans="1:11">
      <c r="A293" t="s">
        <v>783</v>
      </c>
      <c r="B293" s="59"/>
      <c r="D293" s="76"/>
      <c r="E293" s="53"/>
      <c r="F293" s="53"/>
      <c r="G293" s="1"/>
      <c r="H293" s="1"/>
      <c r="I293" s="1"/>
      <c r="J293" s="1"/>
      <c r="K293" s="1"/>
    </row>
    <row r="294" spans="1:11">
      <c r="A294" t="s">
        <v>770</v>
      </c>
      <c r="B294" s="59"/>
      <c r="D294" s="76"/>
      <c r="E294" s="53"/>
      <c r="F294" s="53"/>
      <c r="G294" s="1"/>
      <c r="H294" s="1"/>
      <c r="I294" s="1"/>
      <c r="J294" s="1"/>
      <c r="K294" s="1"/>
    </row>
    <row r="295" spans="1:11">
      <c r="A295" t="s">
        <v>708</v>
      </c>
      <c r="B295" s="59"/>
      <c r="D295" s="76"/>
      <c r="E295" s="53"/>
      <c r="F295" s="53"/>
      <c r="G295" s="1"/>
      <c r="H295" s="1"/>
      <c r="I295" s="1"/>
      <c r="J295" s="1"/>
      <c r="K295" s="1"/>
    </row>
    <row r="296" spans="1:11">
      <c r="A296" t="s">
        <v>753</v>
      </c>
      <c r="B296" s="59"/>
      <c r="D296" s="76"/>
      <c r="E296" s="53"/>
      <c r="F296" s="53"/>
      <c r="G296" s="1"/>
      <c r="H296" s="1"/>
      <c r="I296" s="1"/>
      <c r="J296" s="1"/>
      <c r="K296" s="1"/>
    </row>
    <row r="297" spans="1:11">
      <c r="A297" t="s">
        <v>738</v>
      </c>
      <c r="B297" s="59"/>
      <c r="D297" s="76"/>
      <c r="E297" s="53"/>
      <c r="F297" s="53"/>
      <c r="G297" s="1"/>
      <c r="H297" s="1"/>
      <c r="I297" s="1"/>
      <c r="J297" s="1"/>
      <c r="K297" s="1"/>
    </row>
    <row r="298" spans="1:11">
      <c r="A298" t="s">
        <v>755</v>
      </c>
      <c r="B298" s="59"/>
      <c r="D298" s="76"/>
      <c r="E298" s="53"/>
      <c r="F298" s="53"/>
      <c r="G298" s="1"/>
      <c r="H298" s="1"/>
      <c r="I298" s="1"/>
      <c r="J298" s="1"/>
      <c r="K298" s="1"/>
    </row>
    <row r="299" spans="1:11">
      <c r="A299" t="s">
        <v>716</v>
      </c>
      <c r="B299" s="59"/>
      <c r="D299" s="76"/>
      <c r="E299" s="53"/>
      <c r="F299" s="53"/>
      <c r="G299" s="1"/>
      <c r="H299" s="1"/>
      <c r="I299" s="1"/>
      <c r="J299" s="1"/>
      <c r="K299" s="1"/>
    </row>
    <row r="300" spans="1:11">
      <c r="A300" t="s">
        <v>772</v>
      </c>
      <c r="B300" s="59"/>
      <c r="D300" s="76"/>
      <c r="E300" s="53"/>
      <c r="F300" s="53"/>
      <c r="G300" s="1"/>
      <c r="H300" s="1"/>
      <c r="I300" s="1"/>
      <c r="J300" s="1"/>
      <c r="K300" s="1"/>
    </row>
    <row r="301" spans="1:11">
      <c r="A301" t="s">
        <v>774</v>
      </c>
      <c r="B301" s="59"/>
      <c r="D301" s="76"/>
      <c r="E301" s="53"/>
      <c r="F301" s="53"/>
      <c r="G301" s="1"/>
      <c r="H301" s="1"/>
      <c r="I301" s="1"/>
      <c r="J301" s="1"/>
      <c r="K301" s="1"/>
    </row>
    <row r="302" spans="1:11">
      <c r="A302" t="s">
        <v>758</v>
      </c>
      <c r="B302" s="59"/>
      <c r="D302" s="76"/>
      <c r="E302" s="53"/>
      <c r="F302" s="53"/>
      <c r="G302" s="1"/>
      <c r="H302" s="1"/>
      <c r="I302" s="1"/>
      <c r="J302" s="1"/>
      <c r="K302" s="1"/>
    </row>
    <row r="303" spans="1:11">
      <c r="A303" t="s">
        <v>760</v>
      </c>
      <c r="B303" s="59"/>
      <c r="D303" s="76"/>
      <c r="E303" s="53"/>
      <c r="F303" s="53"/>
      <c r="G303" s="1"/>
      <c r="H303" s="1"/>
      <c r="I303" s="1"/>
      <c r="J303" s="1"/>
      <c r="K303" s="1"/>
    </row>
    <row r="304" spans="1:11">
      <c r="A304" t="s">
        <v>762</v>
      </c>
      <c r="B304" s="59"/>
      <c r="D304" s="76"/>
      <c r="E304" s="53"/>
      <c r="F304" s="53"/>
      <c r="G304" s="1"/>
      <c r="H304" s="1"/>
      <c r="I304" s="1"/>
      <c r="J304" s="1"/>
      <c r="K304" s="1"/>
    </row>
    <row r="305" spans="1:11">
      <c r="A305" t="s">
        <v>722</v>
      </c>
      <c r="B305" s="59"/>
      <c r="D305" s="76"/>
      <c r="E305" s="53"/>
      <c r="F305" s="53"/>
      <c r="G305" s="1"/>
      <c r="H305" s="1"/>
      <c r="I305" s="1"/>
      <c r="J305" s="1"/>
      <c r="K305" s="1"/>
    </row>
    <row r="306" spans="1:11">
      <c r="A306" t="s">
        <v>785</v>
      </c>
      <c r="B306" s="59"/>
      <c r="D306" s="76"/>
      <c r="E306" s="53"/>
      <c r="F306" s="53"/>
      <c r="G306" s="1"/>
      <c r="H306" s="1"/>
      <c r="I306" s="1"/>
      <c r="J306" s="1"/>
      <c r="K306" s="1"/>
    </row>
    <row r="307" spans="1:11">
      <c r="A307" t="s">
        <v>741</v>
      </c>
      <c r="B307" s="59"/>
      <c r="D307" s="76"/>
      <c r="E307" s="53"/>
      <c r="F307" s="53"/>
      <c r="G307" s="1"/>
      <c r="H307" s="1"/>
      <c r="I307" s="1"/>
      <c r="J307" s="1"/>
      <c r="K307" s="1"/>
    </row>
    <row r="308" spans="1:11">
      <c r="A308" t="s">
        <v>725</v>
      </c>
      <c r="B308" s="59"/>
      <c r="D308" s="76"/>
      <c r="E308" s="53"/>
      <c r="F308" s="53"/>
      <c r="G308" s="1"/>
      <c r="H308" s="1"/>
      <c r="I308" s="1"/>
      <c r="J308" s="1"/>
      <c r="K308" s="1"/>
    </row>
    <row r="309" spans="1:11">
      <c r="A309" t="s">
        <v>787</v>
      </c>
      <c r="B309" s="59"/>
      <c r="D309" s="76"/>
      <c r="E309" s="53"/>
      <c r="F309" s="53"/>
      <c r="G309" s="1"/>
      <c r="H309" s="1"/>
      <c r="I309" s="1"/>
      <c r="J309" s="1"/>
      <c r="K309" s="1"/>
    </row>
    <row r="310" spans="1:11">
      <c r="A310" t="s">
        <v>789</v>
      </c>
      <c r="B310" s="59"/>
      <c r="D310" s="76"/>
      <c r="E310" s="53"/>
      <c r="F310" s="53"/>
      <c r="G310" s="1"/>
      <c r="H310" s="1"/>
      <c r="I310" s="1"/>
      <c r="J310" s="1"/>
      <c r="K310" s="1"/>
    </row>
    <row r="311" spans="1:11">
      <c r="A311" t="s">
        <v>728</v>
      </c>
      <c r="B311" s="59"/>
      <c r="D311" s="76"/>
      <c r="E311" s="53"/>
      <c r="F311" s="53"/>
      <c r="G311" s="1"/>
      <c r="H311" s="1"/>
      <c r="I311" s="1"/>
      <c r="J311" s="1"/>
      <c r="K311" s="1"/>
    </row>
    <row r="312" spans="1:11">
      <c r="A312" t="s">
        <v>776</v>
      </c>
      <c r="B312" s="59"/>
      <c r="D312" s="76"/>
      <c r="E312" s="53"/>
      <c r="F312" s="53"/>
      <c r="G312" s="1"/>
      <c r="H312" s="1"/>
      <c r="I312" s="1"/>
      <c r="J312" s="1"/>
      <c r="K312" s="1"/>
    </row>
    <row r="313" spans="1:11">
      <c r="A313" t="s">
        <v>764</v>
      </c>
      <c r="B313" s="59"/>
      <c r="D313" s="76"/>
      <c r="E313" s="53"/>
      <c r="F313" s="53"/>
      <c r="G313" s="1"/>
      <c r="H313" s="1"/>
      <c r="I313" s="1"/>
      <c r="J313" s="1"/>
      <c r="K313" s="1"/>
    </row>
    <row r="314" spans="1:11">
      <c r="A314" t="s">
        <v>767</v>
      </c>
      <c r="B314" s="59"/>
      <c r="D314" s="76"/>
      <c r="E314" s="53"/>
      <c r="F314" s="53"/>
      <c r="G314" s="1"/>
      <c r="H314" s="1"/>
      <c r="I314" s="1"/>
      <c r="J314" s="1"/>
      <c r="K314" s="1"/>
    </row>
    <row r="315" spans="1:11">
      <c r="A315" t="s">
        <v>726</v>
      </c>
      <c r="B315" s="59"/>
      <c r="D315" s="76"/>
      <c r="E315" s="53"/>
      <c r="F315" s="53"/>
      <c r="G315" s="1"/>
      <c r="H315" s="1"/>
      <c r="I315" s="1"/>
      <c r="J315" s="1"/>
      <c r="K315" s="1"/>
    </row>
    <row r="316" spans="1:11">
      <c r="A316" t="s">
        <v>710</v>
      </c>
      <c r="B316" s="59"/>
      <c r="D316" s="76"/>
      <c r="E316" s="53"/>
      <c r="F316" s="53"/>
      <c r="G316" s="1"/>
      <c r="H316" s="1"/>
      <c r="I316" s="1"/>
      <c r="J316" s="1"/>
      <c r="K316" s="1"/>
    </row>
    <row r="317" spans="1:11">
      <c r="A317" t="s">
        <v>717</v>
      </c>
      <c r="B317" s="59"/>
      <c r="D317" s="76"/>
      <c r="E317" s="53"/>
      <c r="F317" s="53"/>
      <c r="G317" s="1"/>
      <c r="H317" s="1"/>
      <c r="I317" s="1"/>
      <c r="J317" s="1"/>
      <c r="K317" s="1"/>
    </row>
    <row r="318" spans="1:11">
      <c r="A318" t="s">
        <v>714</v>
      </c>
      <c r="B318" s="59"/>
      <c r="D318" s="76"/>
      <c r="E318" s="53"/>
      <c r="F318" s="53"/>
      <c r="G318" s="1"/>
      <c r="H318" s="1"/>
      <c r="I318" s="1"/>
      <c r="J318" s="1"/>
      <c r="K318" s="1"/>
    </row>
    <row r="319" spans="1:11">
      <c r="A319" t="s">
        <v>723</v>
      </c>
      <c r="B319" s="59"/>
      <c r="D319" s="76"/>
      <c r="E319" s="53"/>
      <c r="F319" s="53"/>
      <c r="G319" s="1"/>
      <c r="H319" s="1"/>
      <c r="I319" s="1"/>
      <c r="J319" s="1"/>
      <c r="K319" s="1"/>
    </row>
    <row r="320" spans="1:11">
      <c r="A320" t="s">
        <v>709</v>
      </c>
      <c r="B320" s="59"/>
      <c r="D320" s="76"/>
      <c r="E320" s="53"/>
      <c r="F320" s="53"/>
      <c r="G320" s="1"/>
      <c r="H320" s="1"/>
      <c r="I320" s="1"/>
      <c r="J320" s="1"/>
      <c r="K320" s="1"/>
    </row>
    <row r="321" spans="1:11">
      <c r="A321" t="s">
        <v>739</v>
      </c>
      <c r="B321" s="59"/>
      <c r="D321" s="76"/>
      <c r="E321" s="53"/>
      <c r="F321" s="53"/>
      <c r="G321" s="1"/>
      <c r="H321" s="1"/>
      <c r="I321" s="1"/>
      <c r="J321" s="1"/>
      <c r="K321" s="1"/>
    </row>
    <row r="322" spans="1:11">
      <c r="A322" t="s">
        <v>719</v>
      </c>
      <c r="B322" s="59"/>
      <c r="D322" s="76"/>
      <c r="E322" s="53"/>
      <c r="F322" s="53"/>
      <c r="G322" s="1"/>
      <c r="H322" s="1"/>
      <c r="I322" s="1"/>
      <c r="J322" s="1"/>
      <c r="K322" s="1"/>
    </row>
    <row r="323" spans="1:11">
      <c r="A323" t="s">
        <v>711</v>
      </c>
      <c r="B323" s="59"/>
      <c r="D323" s="76"/>
      <c r="E323" s="53"/>
      <c r="F323" s="53"/>
      <c r="G323" s="1"/>
      <c r="H323" s="1"/>
      <c r="I323" s="1"/>
      <c r="J323" s="1"/>
      <c r="K323" s="1"/>
    </row>
    <row r="324" spans="1:11">
      <c r="A324" t="s">
        <v>765</v>
      </c>
      <c r="B324" s="59"/>
      <c r="D324" s="76"/>
      <c r="E324" s="53"/>
      <c r="F324" s="53"/>
      <c r="G324" s="1"/>
      <c r="H324" s="1"/>
      <c r="I324" s="1"/>
      <c r="J324" s="1"/>
      <c r="K324" s="1"/>
    </row>
    <row r="325" spans="1:11">
      <c r="A325" t="s">
        <v>718</v>
      </c>
      <c r="B325" s="59"/>
      <c r="D325" s="76"/>
      <c r="E325" s="53"/>
      <c r="F325" s="53"/>
      <c r="G325" s="1"/>
      <c r="H325" s="1"/>
      <c r="I325" s="1"/>
      <c r="J325" s="1"/>
      <c r="K325" s="1"/>
    </row>
    <row r="326" spans="1:11">
      <c r="A326" t="s">
        <v>713</v>
      </c>
      <c r="B326" s="59"/>
      <c r="D326" s="76"/>
      <c r="E326" s="53"/>
      <c r="F326" s="53"/>
      <c r="G326" s="1"/>
      <c r="H326" s="1"/>
      <c r="I326" s="1"/>
      <c r="J326" s="1"/>
      <c r="K326" s="1"/>
    </row>
    <row r="327" spans="1:11">
      <c r="A327" t="s">
        <v>720</v>
      </c>
      <c r="B327" s="59"/>
      <c r="D327" s="76"/>
      <c r="E327" s="53"/>
      <c r="F327" s="53"/>
      <c r="G327" s="1"/>
      <c r="H327" s="1"/>
      <c r="I327" s="1"/>
      <c r="J327" s="1"/>
      <c r="K327" s="1"/>
    </row>
    <row r="328" spans="1:11">
      <c r="A328" t="s">
        <v>712</v>
      </c>
      <c r="B328" s="59"/>
      <c r="D328" s="76"/>
      <c r="E328" s="53"/>
      <c r="F328" s="53"/>
      <c r="G328" s="1"/>
      <c r="H328" s="1"/>
      <c r="I328" s="1"/>
      <c r="J328" s="1"/>
      <c r="K328" s="1"/>
    </row>
    <row r="329" spans="1:11">
      <c r="A329" t="s">
        <v>616</v>
      </c>
      <c r="B329" s="59"/>
      <c r="D329" s="76"/>
      <c r="E329" s="53"/>
      <c r="F329" s="53"/>
      <c r="G329" s="1"/>
      <c r="H329" s="1"/>
      <c r="I329" s="1"/>
      <c r="J329" s="1"/>
      <c r="K329" s="1"/>
    </row>
    <row r="330" spans="1:11">
      <c r="A330" t="s">
        <v>617</v>
      </c>
      <c r="B330" s="59"/>
      <c r="D330" s="76"/>
      <c r="E330" s="53"/>
      <c r="F330" s="53"/>
      <c r="G330" s="1"/>
      <c r="H330" s="1"/>
      <c r="I330" s="1"/>
      <c r="J330" s="1"/>
      <c r="K330" s="1"/>
    </row>
    <row r="331" spans="1:11">
      <c r="A331" t="s">
        <v>560</v>
      </c>
      <c r="B331" s="59"/>
      <c r="D331" s="76"/>
      <c r="E331" s="53"/>
      <c r="F331" s="53"/>
      <c r="G331" s="1"/>
      <c r="H331" s="1"/>
      <c r="I331" s="1"/>
      <c r="J331" s="1"/>
      <c r="K331" s="1"/>
    </row>
    <row r="332" spans="1:11">
      <c r="A332" t="s">
        <v>613</v>
      </c>
      <c r="B332" s="59"/>
      <c r="D332" s="76"/>
      <c r="E332" s="53"/>
      <c r="F332" s="53"/>
      <c r="G332" s="1"/>
      <c r="H332" s="1"/>
      <c r="I332" s="1"/>
      <c r="J332" s="1"/>
      <c r="K332" s="1"/>
    </row>
    <row r="333" spans="1:11">
      <c r="A333" t="s">
        <v>612</v>
      </c>
      <c r="B333" s="59"/>
      <c r="D333" s="76"/>
      <c r="E333" s="53"/>
      <c r="F333" s="53"/>
      <c r="G333" s="1"/>
      <c r="H333" s="1"/>
      <c r="I333" s="1"/>
      <c r="J333" s="1"/>
      <c r="K333" s="1"/>
    </row>
    <row r="334" spans="1:11">
      <c r="A334" t="s">
        <v>559</v>
      </c>
      <c r="B334" s="59"/>
      <c r="D334" s="76"/>
      <c r="E334" s="53"/>
      <c r="F334" s="53"/>
      <c r="G334" s="1"/>
      <c r="H334" s="1"/>
      <c r="I334" s="1"/>
      <c r="J334" s="1"/>
      <c r="K334" s="1"/>
    </row>
    <row r="335" spans="1:11">
      <c r="A335" t="s">
        <v>561</v>
      </c>
      <c r="B335" s="59"/>
      <c r="D335" s="76"/>
      <c r="E335" s="53"/>
      <c r="F335" s="53"/>
      <c r="G335" s="1"/>
      <c r="H335" s="1"/>
      <c r="I335" s="1"/>
      <c r="J335" s="1"/>
      <c r="K335" s="1"/>
    </row>
    <row r="336" spans="1:11">
      <c r="A336" t="s">
        <v>395</v>
      </c>
      <c r="B336" s="59"/>
      <c r="D336" s="76"/>
      <c r="E336" s="53"/>
      <c r="F336" s="53"/>
      <c r="G336" s="1"/>
      <c r="H336" s="1"/>
      <c r="I336" s="1"/>
      <c r="J336" s="1"/>
      <c r="K336" s="1"/>
    </row>
    <row r="337" spans="1:11">
      <c r="A337" t="s">
        <v>396</v>
      </c>
      <c r="B337" s="59"/>
      <c r="D337" s="76"/>
      <c r="E337" s="53"/>
      <c r="F337" s="53"/>
      <c r="G337" s="1"/>
      <c r="H337" s="1"/>
      <c r="I337" s="1"/>
      <c r="J337" s="1"/>
      <c r="K337" s="1"/>
    </row>
    <row r="338" spans="1:11">
      <c r="A338" t="s">
        <v>475</v>
      </c>
      <c r="B338" s="59"/>
      <c r="D338" s="76"/>
      <c r="E338" s="53"/>
      <c r="F338" s="53"/>
      <c r="G338" s="1"/>
      <c r="H338" s="1"/>
      <c r="I338" s="1"/>
      <c r="J338" s="1"/>
      <c r="K338" s="1"/>
    </row>
    <row r="339" spans="1:11">
      <c r="A339" t="s">
        <v>476</v>
      </c>
      <c r="B339" s="59"/>
      <c r="D339" s="76"/>
      <c r="E339" s="53"/>
      <c r="F339" s="53"/>
      <c r="G339" s="1"/>
      <c r="H339" s="1"/>
      <c r="I339" s="1"/>
      <c r="J339" s="1"/>
      <c r="K339" s="1"/>
    </row>
    <row r="340" spans="1:11">
      <c r="A340" t="s">
        <v>317</v>
      </c>
      <c r="B340" s="59"/>
      <c r="D340" s="76"/>
      <c r="E340" s="53"/>
      <c r="F340" s="53"/>
      <c r="G340" s="1"/>
      <c r="H340" s="1"/>
      <c r="I340" s="1"/>
      <c r="J340" s="1"/>
      <c r="K340" s="1"/>
    </row>
    <row r="341" spans="1:11">
      <c r="A341" t="s">
        <v>318</v>
      </c>
      <c r="B341" s="59"/>
      <c r="D341" s="76"/>
      <c r="E341" s="53"/>
      <c r="F341" s="53"/>
      <c r="G341" s="1"/>
      <c r="H341" s="1"/>
      <c r="I341" s="1"/>
      <c r="J341" s="1"/>
      <c r="K341" s="1"/>
    </row>
    <row r="342" spans="1:11">
      <c r="A342" t="s">
        <v>400</v>
      </c>
      <c r="B342" s="59"/>
      <c r="D342" s="76"/>
      <c r="E342" s="53"/>
      <c r="F342" s="53"/>
      <c r="G342" s="1"/>
      <c r="H342" s="1"/>
      <c r="I342" s="1"/>
      <c r="J342" s="1"/>
      <c r="K342" s="1"/>
    </row>
    <row r="343" spans="1:11">
      <c r="A343" t="s">
        <v>399</v>
      </c>
      <c r="B343" s="59"/>
      <c r="D343" s="76"/>
      <c r="E343" s="53"/>
      <c r="F343" s="53"/>
      <c r="G343" s="1"/>
      <c r="H343" s="1"/>
      <c r="I343" s="1"/>
      <c r="J343" s="1"/>
      <c r="K343" s="1"/>
    </row>
    <row r="344" spans="1:11">
      <c r="A344" t="s">
        <v>644</v>
      </c>
      <c r="B344" s="59"/>
      <c r="D344" s="76"/>
      <c r="E344" s="53"/>
      <c r="F344" s="53"/>
      <c r="G344" s="1"/>
      <c r="H344" s="1"/>
      <c r="I344" s="1"/>
      <c r="J344" s="1"/>
      <c r="K344" s="1"/>
    </row>
    <row r="345" spans="1:11">
      <c r="A345" t="s">
        <v>746</v>
      </c>
      <c r="B345" s="59"/>
      <c r="D345" s="76"/>
      <c r="E345" s="53"/>
      <c r="F345" s="53"/>
      <c r="G345" s="1"/>
      <c r="H345" s="1"/>
      <c r="I345" s="1"/>
      <c r="J345" s="1"/>
      <c r="K345" s="1"/>
    </row>
    <row r="346" spans="1:11">
      <c r="A346" t="s">
        <v>747</v>
      </c>
      <c r="B346" s="59"/>
      <c r="D346" s="76"/>
      <c r="E346" s="53"/>
      <c r="F346" s="53"/>
      <c r="G346" s="1"/>
      <c r="H346" s="1"/>
      <c r="I346" s="1"/>
      <c r="J346" s="1"/>
      <c r="K346" s="1"/>
    </row>
    <row r="347" spans="1:11">
      <c r="A347" t="s">
        <v>748</v>
      </c>
      <c r="B347" s="59"/>
      <c r="D347" s="76"/>
      <c r="E347" s="53"/>
      <c r="F347" s="53"/>
      <c r="G347" s="1"/>
      <c r="H347" s="1"/>
      <c r="I347" s="1"/>
      <c r="J347" s="1"/>
      <c r="K347" s="1"/>
    </row>
    <row r="348" spans="1:11">
      <c r="A348" t="s">
        <v>743</v>
      </c>
      <c r="B348" s="59"/>
      <c r="D348" s="76"/>
      <c r="E348" s="53"/>
      <c r="F348" s="53"/>
      <c r="G348" s="1"/>
      <c r="H348" s="1"/>
      <c r="I348" s="1"/>
      <c r="J348" s="1"/>
      <c r="K348" s="1"/>
    </row>
    <row r="349" spans="1:11">
      <c r="A349" t="s">
        <v>744</v>
      </c>
      <c r="B349" s="59"/>
      <c r="D349" s="76"/>
      <c r="E349" s="53"/>
      <c r="F349" s="53"/>
      <c r="G349" s="1"/>
      <c r="H349" s="1"/>
      <c r="I349" s="1"/>
      <c r="J349" s="1"/>
      <c r="K349" s="1"/>
    </row>
    <row r="350" spans="1:11">
      <c r="A350" t="s">
        <v>604</v>
      </c>
      <c r="B350" s="59"/>
      <c r="D350" s="76"/>
      <c r="E350" s="53"/>
      <c r="F350" s="53"/>
      <c r="G350" s="1"/>
      <c r="H350" s="1"/>
      <c r="I350" s="1"/>
      <c r="J350" s="1"/>
      <c r="K350" s="1"/>
    </row>
    <row r="351" spans="1:11">
      <c r="A351" t="s">
        <v>605</v>
      </c>
      <c r="B351" s="59"/>
      <c r="D351" s="76"/>
      <c r="E351" s="53"/>
      <c r="F351" s="53"/>
      <c r="G351" s="1"/>
      <c r="H351" s="1"/>
      <c r="I351" s="1"/>
      <c r="J351" s="1"/>
      <c r="K351" s="1"/>
    </row>
    <row r="352" spans="1:11">
      <c r="A352" t="s">
        <v>606</v>
      </c>
      <c r="B352" s="59"/>
      <c r="D352" s="76"/>
      <c r="E352" s="53"/>
      <c r="F352" s="53"/>
      <c r="G352" s="1"/>
      <c r="H352" s="1"/>
      <c r="I352" s="1"/>
      <c r="J352" s="1"/>
      <c r="K352" s="1"/>
    </row>
    <row r="353" spans="1:11">
      <c r="A353" t="s">
        <v>550</v>
      </c>
      <c r="B353" s="59"/>
      <c r="D353" s="76"/>
      <c r="E353" s="53"/>
      <c r="F353" s="53"/>
      <c r="G353" s="1"/>
      <c r="H353" s="1"/>
      <c r="I353" s="1"/>
      <c r="J353" s="1"/>
      <c r="K353" s="1"/>
    </row>
    <row r="354" spans="1:11">
      <c r="A354" t="s">
        <v>687</v>
      </c>
      <c r="B354" s="59"/>
      <c r="D354" s="76"/>
      <c r="E354" s="53"/>
      <c r="F354" s="53"/>
      <c r="G354" s="1"/>
      <c r="H354" s="1"/>
      <c r="I354" s="1"/>
      <c r="J354" s="1"/>
      <c r="K354" s="1"/>
    </row>
    <row r="355" spans="1:11">
      <c r="A355" t="s">
        <v>699</v>
      </c>
      <c r="B355" s="59"/>
      <c r="D355" s="76"/>
      <c r="E355" s="53"/>
      <c r="F355" s="53"/>
      <c r="G355" s="1"/>
      <c r="H355" s="1"/>
      <c r="I355" s="1"/>
      <c r="J355" s="1"/>
      <c r="K355" s="1"/>
    </row>
    <row r="356" spans="1:11">
      <c r="A356" t="s">
        <v>730</v>
      </c>
      <c r="B356" s="59"/>
      <c r="D356" s="76"/>
      <c r="E356" s="53"/>
      <c r="F356" s="53"/>
      <c r="G356" s="1"/>
      <c r="H356" s="1"/>
      <c r="I356" s="1"/>
      <c r="J356" s="1"/>
      <c r="K356" s="1"/>
    </row>
    <row r="357" spans="1:11">
      <c r="A357" t="s">
        <v>402</v>
      </c>
      <c r="B357" s="59"/>
      <c r="D357" s="76"/>
      <c r="E357" s="53"/>
      <c r="F357" s="53"/>
      <c r="G357" s="1"/>
      <c r="H357" s="1"/>
      <c r="I357" s="1"/>
      <c r="J357" s="1"/>
      <c r="K357" s="1"/>
    </row>
    <row r="358" spans="1:11">
      <c r="A358" t="s">
        <v>530</v>
      </c>
      <c r="B358" s="59"/>
      <c r="D358" s="76"/>
      <c r="E358" s="53"/>
      <c r="F358" s="53"/>
      <c r="G358" s="1"/>
      <c r="H358" s="1"/>
      <c r="I358" s="1"/>
      <c r="J358" s="1"/>
      <c r="K358" s="1"/>
    </row>
    <row r="359" spans="1:11">
      <c r="A359" t="s">
        <v>701</v>
      </c>
      <c r="B359" s="59"/>
      <c r="D359" s="76"/>
      <c r="E359" s="53"/>
      <c r="F359" s="53"/>
      <c r="G359" s="1"/>
      <c r="H359" s="1"/>
      <c r="I359" s="1"/>
      <c r="J359" s="1"/>
      <c r="K359" s="1"/>
    </row>
    <row r="360" spans="1:11">
      <c r="A360" t="s">
        <v>697</v>
      </c>
      <c r="B360" s="59"/>
      <c r="D360" s="76"/>
      <c r="E360" s="53"/>
      <c r="F360" s="53"/>
      <c r="G360" s="1"/>
      <c r="H360" s="1"/>
      <c r="I360" s="1"/>
      <c r="J360" s="1"/>
      <c r="K360" s="1"/>
    </row>
    <row r="361" spans="1:11">
      <c r="A361" t="s">
        <v>480</v>
      </c>
      <c r="B361" s="59"/>
      <c r="D361" s="76"/>
      <c r="E361" s="53"/>
      <c r="F361" s="53"/>
      <c r="G361" s="1"/>
      <c r="H361" s="1"/>
      <c r="I361" s="1"/>
      <c r="J361" s="1"/>
      <c r="K361" s="1"/>
    </row>
    <row r="362" spans="1:11">
      <c r="A362" t="s">
        <v>495</v>
      </c>
      <c r="B362" s="59"/>
      <c r="D362" s="76"/>
      <c r="E362" s="53"/>
      <c r="F362" s="53"/>
      <c r="G362" s="1"/>
      <c r="H362" s="1"/>
      <c r="I362" s="1"/>
      <c r="J362" s="1"/>
      <c r="K362" s="1"/>
    </row>
    <row r="363" spans="1:11">
      <c r="A363" t="s">
        <v>479</v>
      </c>
      <c r="B363" s="59"/>
      <c r="D363" s="76"/>
      <c r="E363" s="53"/>
      <c r="F363" s="53"/>
      <c r="G363" s="1"/>
      <c r="H363" s="1"/>
      <c r="I363" s="1"/>
      <c r="J363" s="1"/>
      <c r="K363" s="1"/>
    </row>
    <row r="364" spans="1:11">
      <c r="A364" t="s">
        <v>478</v>
      </c>
      <c r="B364" s="59"/>
      <c r="D364" s="76"/>
      <c r="E364" s="53"/>
      <c r="F364" s="53"/>
      <c r="G364" s="1"/>
      <c r="H364" s="1"/>
      <c r="I364" s="1"/>
      <c r="J364" s="1"/>
      <c r="K364" s="1"/>
    </row>
    <row r="365" spans="1:11">
      <c r="A365" t="s">
        <v>405</v>
      </c>
      <c r="B365" s="59"/>
      <c r="D365" s="76"/>
      <c r="E365" s="53"/>
      <c r="F365" s="53"/>
      <c r="G365" s="1"/>
      <c r="H365" s="1"/>
      <c r="I365" s="1"/>
      <c r="J365" s="1"/>
      <c r="K365" s="1"/>
    </row>
    <row r="366" spans="1:11">
      <c r="A366" t="s">
        <v>406</v>
      </c>
      <c r="B366" s="59"/>
      <c r="D366" s="76"/>
      <c r="E366" s="53"/>
      <c r="F366" s="53"/>
      <c r="G366" s="1"/>
      <c r="H366" s="1"/>
      <c r="I366" s="1"/>
      <c r="J366" s="1"/>
      <c r="K366" s="1"/>
    </row>
    <row r="367" spans="1:11">
      <c r="A367" s="1"/>
      <c r="D367" s="76"/>
      <c r="E367" s="53"/>
      <c r="F367" s="53"/>
      <c r="G367" s="1"/>
      <c r="H367" s="1"/>
      <c r="I367" s="1"/>
      <c r="J367" s="1"/>
      <c r="K367" s="1"/>
    </row>
    <row r="368" spans="1:11">
      <c r="A368" s="1"/>
      <c r="D368" s="76"/>
      <c r="E368" s="53"/>
      <c r="F368" s="53"/>
      <c r="G368" s="1"/>
      <c r="H368" s="1"/>
      <c r="I368" s="1"/>
      <c r="J368" s="1"/>
      <c r="K368" s="1"/>
    </row>
    <row r="369" spans="1:11">
      <c r="A369" s="1"/>
      <c r="D369" s="76"/>
      <c r="E369" s="53"/>
      <c r="F369" s="53"/>
      <c r="G369" s="1"/>
      <c r="H369" s="1"/>
      <c r="I369" s="1"/>
      <c r="J369" s="1"/>
      <c r="K369" s="1"/>
    </row>
    <row r="370" spans="1:11">
      <c r="D370" s="76"/>
      <c r="E370" s="53"/>
      <c r="F370" s="53"/>
      <c r="G370" s="1"/>
      <c r="H370" s="1"/>
      <c r="I370" s="1"/>
      <c r="J370" s="1"/>
      <c r="K370" s="1"/>
    </row>
    <row r="371" spans="1:11">
      <c r="D371" s="76"/>
      <c r="E371" s="53"/>
      <c r="F371" s="53"/>
      <c r="G371" s="1"/>
      <c r="H371" s="1"/>
      <c r="I371" s="1"/>
      <c r="J371" s="1"/>
      <c r="K371" s="1"/>
    </row>
    <row r="372" spans="1:11">
      <c r="D372" s="76"/>
      <c r="E372" s="53"/>
      <c r="F372" s="53"/>
      <c r="G372" s="1"/>
      <c r="H372" s="1"/>
      <c r="I372" s="1"/>
      <c r="J372" s="1"/>
      <c r="K372" s="1"/>
    </row>
    <row r="373" spans="1:11">
      <c r="D373" s="76"/>
      <c r="E373" s="53"/>
      <c r="F373" s="53"/>
      <c r="G373" s="1"/>
      <c r="H373" s="1"/>
      <c r="I373" s="1"/>
      <c r="J373" s="1"/>
      <c r="K373" s="1"/>
    </row>
    <row r="374" spans="1:11">
      <c r="D374" s="76"/>
      <c r="E374" s="53"/>
      <c r="F374" s="53"/>
      <c r="G374" s="1"/>
      <c r="H374" s="1"/>
      <c r="I374" s="1"/>
      <c r="J374" s="1"/>
      <c r="K374" s="1"/>
    </row>
    <row r="375" spans="1:11">
      <c r="D375" s="76"/>
      <c r="E375" s="53"/>
      <c r="F375" s="53"/>
      <c r="G375" s="1"/>
      <c r="H375" s="1"/>
      <c r="I375" s="1"/>
      <c r="J375" s="1"/>
      <c r="K375" s="1"/>
    </row>
    <row r="376" spans="1:11">
      <c r="D376" s="76"/>
      <c r="E376" s="53"/>
      <c r="F376" s="53"/>
      <c r="G376" s="1"/>
      <c r="H376" s="1"/>
      <c r="I376" s="1"/>
      <c r="J376" s="1"/>
      <c r="K376" s="1"/>
    </row>
    <row r="377" spans="1:11">
      <c r="D377" s="76"/>
      <c r="E377" s="53"/>
      <c r="F377" s="53"/>
      <c r="G377" s="1"/>
      <c r="H377" s="1"/>
      <c r="I377" s="1"/>
      <c r="J377" s="1"/>
      <c r="K377" s="1"/>
    </row>
    <row r="378" spans="1:11">
      <c r="D378" s="76"/>
      <c r="E378" s="53"/>
      <c r="F378" s="53"/>
      <c r="G378" s="1"/>
      <c r="H378" s="1"/>
      <c r="I378" s="1"/>
      <c r="J378" s="1"/>
      <c r="K378" s="1"/>
    </row>
    <row r="379" spans="1:11">
      <c r="D379" s="76"/>
      <c r="E379" s="53"/>
      <c r="F379" s="53"/>
      <c r="G379" s="1"/>
      <c r="H379" s="1"/>
      <c r="I379" s="1"/>
      <c r="J379" s="1"/>
      <c r="K379" s="1"/>
    </row>
    <row r="380" spans="1:11">
      <c r="D380" s="76"/>
      <c r="E380" s="53"/>
      <c r="F380" s="53"/>
      <c r="G380" s="1"/>
      <c r="H380" s="1"/>
      <c r="I380" s="1"/>
      <c r="J380" s="1"/>
      <c r="K380" s="1"/>
    </row>
    <row r="381" spans="1:11">
      <c r="D381" s="76"/>
      <c r="E381" s="53"/>
      <c r="F381" s="53"/>
      <c r="G381" s="1"/>
      <c r="H381" s="1"/>
      <c r="I381" s="1"/>
      <c r="J381" s="1"/>
      <c r="K381" s="1"/>
    </row>
    <row r="382" spans="1:11">
      <c r="D382" s="76"/>
      <c r="E382" s="53"/>
      <c r="F382" s="53"/>
      <c r="G382" s="1"/>
      <c r="H382" s="1"/>
      <c r="I382" s="1"/>
      <c r="J382" s="1"/>
      <c r="K382" s="1"/>
    </row>
    <row r="383" spans="1:11">
      <c r="A383" s="1"/>
      <c r="D383" s="76"/>
      <c r="E383" s="53"/>
      <c r="F383" s="53"/>
      <c r="G383" s="1"/>
      <c r="H383" s="1"/>
      <c r="I383" s="1"/>
      <c r="J383" s="1"/>
      <c r="K383" s="1"/>
    </row>
    <row r="384" spans="1:11">
      <c r="A384" s="1"/>
      <c r="D384" s="76"/>
      <c r="E384" s="53"/>
      <c r="F384" s="53"/>
      <c r="G384" s="1"/>
      <c r="H384" s="1"/>
      <c r="I384" s="1"/>
      <c r="J384" s="1"/>
      <c r="K384" s="1"/>
    </row>
    <row r="385" spans="1:11">
      <c r="A385" s="1"/>
      <c r="D385" s="76"/>
      <c r="E385" s="53"/>
      <c r="F385" s="53"/>
      <c r="G385" s="1"/>
      <c r="H385" s="1"/>
      <c r="I385" s="1"/>
      <c r="J385" s="1"/>
      <c r="K385" s="1"/>
    </row>
    <row r="386" spans="1:11">
      <c r="A386" s="1"/>
      <c r="D386" s="76"/>
      <c r="E386" s="53"/>
      <c r="F386" s="53"/>
      <c r="G386" s="1"/>
      <c r="H386" s="1"/>
      <c r="I386" s="1"/>
      <c r="J386" s="1"/>
      <c r="K386" s="1"/>
    </row>
    <row r="387" spans="1:11">
      <c r="A387" s="1"/>
      <c r="D387" s="76"/>
      <c r="E387" s="53"/>
      <c r="F387" s="53"/>
      <c r="G387" s="1"/>
      <c r="H387" s="1"/>
      <c r="I387" s="1"/>
      <c r="J387" s="1"/>
      <c r="K387" s="1"/>
    </row>
    <row r="388" spans="1:11">
      <c r="A388" s="1"/>
      <c r="D388" s="76"/>
      <c r="E388" s="53"/>
      <c r="F388" s="53"/>
      <c r="G388" s="1"/>
      <c r="H388" s="1"/>
      <c r="I388" s="1"/>
      <c r="J388" s="1"/>
      <c r="K388" s="1"/>
    </row>
    <row r="389" spans="1:11">
      <c r="A389" s="1"/>
      <c r="D389" s="76"/>
      <c r="E389" s="53"/>
      <c r="F389" s="53"/>
      <c r="G389" s="1"/>
      <c r="H389" s="1"/>
      <c r="I389" s="1"/>
      <c r="J389" s="1"/>
      <c r="K389" s="1"/>
    </row>
    <row r="390" spans="1:11">
      <c r="A390" s="1"/>
      <c r="D390" s="76"/>
      <c r="E390" s="53"/>
      <c r="F390" s="53"/>
      <c r="G390" s="1"/>
      <c r="H390" s="1"/>
      <c r="I390" s="1"/>
      <c r="J390" s="1"/>
      <c r="K390" s="1"/>
    </row>
    <row r="391" spans="1:11">
      <c r="A391" s="1"/>
      <c r="D391" s="76"/>
      <c r="E391" s="53"/>
      <c r="F391" s="53"/>
      <c r="G391" s="1"/>
      <c r="H391" s="1"/>
      <c r="I391" s="1"/>
      <c r="J391" s="1"/>
      <c r="K391" s="1"/>
    </row>
    <row r="392" spans="1:11">
      <c r="A392" s="1"/>
      <c r="D392" s="76"/>
      <c r="E392" s="53"/>
      <c r="F392" s="53"/>
      <c r="G392" s="1"/>
      <c r="H392" s="1"/>
      <c r="I392" s="1"/>
      <c r="J392" s="1"/>
      <c r="K392" s="1"/>
    </row>
    <row r="393" spans="1:11">
      <c r="A393" s="1"/>
      <c r="D393" s="76"/>
      <c r="E393" s="53"/>
      <c r="F393" s="53"/>
      <c r="G393" s="1"/>
      <c r="H393" s="1"/>
      <c r="I393" s="1"/>
      <c r="J393" s="1"/>
      <c r="K393" s="1"/>
    </row>
    <row r="394" spans="1:11">
      <c r="A394" s="1"/>
      <c r="D394" s="76"/>
      <c r="E394" s="53"/>
      <c r="F394" s="53"/>
      <c r="G394" s="1"/>
      <c r="H394" s="1"/>
      <c r="I394" s="1"/>
      <c r="J394" s="1"/>
      <c r="K394" s="1"/>
    </row>
    <row r="395" spans="1:11">
      <c r="A395" s="1"/>
      <c r="D395" s="76"/>
      <c r="E395" s="53"/>
      <c r="F395" s="53"/>
      <c r="G395" s="1"/>
      <c r="H395" s="1"/>
      <c r="I395" s="1"/>
      <c r="J395" s="1"/>
      <c r="K395" s="1"/>
    </row>
    <row r="396" spans="1:11">
      <c r="A396" s="1"/>
      <c r="D396" s="76"/>
      <c r="E396" s="53"/>
      <c r="F396" s="53"/>
      <c r="G396" s="1"/>
      <c r="H396" s="1"/>
      <c r="I396" s="1"/>
      <c r="J396" s="1"/>
      <c r="K396" s="1"/>
    </row>
    <row r="397" spans="1:11">
      <c r="A397" s="1"/>
      <c r="D397" s="76"/>
      <c r="E397" s="53"/>
      <c r="F397" s="53"/>
      <c r="G397" s="1"/>
      <c r="H397" s="1"/>
      <c r="I397" s="1"/>
      <c r="J397" s="1"/>
      <c r="K397" s="1"/>
    </row>
    <row r="398" spans="1:11">
      <c r="A398" s="1"/>
      <c r="D398" s="76"/>
      <c r="E398" s="53"/>
      <c r="F398" s="53"/>
      <c r="G398" s="1"/>
      <c r="H398" s="1"/>
      <c r="I398" s="1"/>
      <c r="J398" s="1"/>
      <c r="K398" s="1"/>
    </row>
    <row r="399" spans="1:11">
      <c r="A399" s="1"/>
      <c r="D399" s="76"/>
      <c r="E399" s="53"/>
      <c r="F399" s="53"/>
      <c r="G399" s="1"/>
      <c r="H399" s="1"/>
      <c r="I399" s="1"/>
      <c r="J399" s="1"/>
      <c r="K399" s="1"/>
    </row>
    <row r="400" spans="1:11">
      <c r="A400" s="1"/>
      <c r="D400" s="76"/>
      <c r="E400" s="53"/>
      <c r="F400" s="53"/>
      <c r="G400" s="1"/>
      <c r="H400" s="1"/>
      <c r="I400" s="1"/>
      <c r="J400" s="1"/>
      <c r="K400" s="1"/>
    </row>
    <row r="401" spans="1:11">
      <c r="A401" s="1"/>
      <c r="D401" s="76"/>
      <c r="E401" s="53"/>
      <c r="F401" s="53"/>
      <c r="G401" s="1"/>
      <c r="H401" s="1"/>
      <c r="I401" s="1"/>
      <c r="J401" s="1"/>
      <c r="K401" s="1"/>
    </row>
    <row r="402" spans="1:11">
      <c r="A402" s="1"/>
      <c r="D402" s="76"/>
      <c r="E402" s="53"/>
      <c r="F402" s="53"/>
      <c r="G402" s="1"/>
      <c r="H402" s="1"/>
      <c r="I402" s="1"/>
      <c r="J402" s="1"/>
      <c r="K402" s="1"/>
    </row>
    <row r="403" spans="1:11">
      <c r="A403" s="1"/>
      <c r="D403" s="76"/>
      <c r="E403" s="53"/>
      <c r="F403" s="53"/>
      <c r="G403" s="1"/>
      <c r="H403" s="1"/>
      <c r="I403" s="1"/>
      <c r="J403" s="1"/>
      <c r="K403" s="1"/>
    </row>
    <row r="404" spans="1:11">
      <c r="A404" s="1"/>
      <c r="D404" s="76"/>
      <c r="E404" s="53"/>
      <c r="F404" s="53"/>
      <c r="G404" s="1"/>
      <c r="H404" s="1"/>
      <c r="I404" s="1"/>
      <c r="J404" s="1"/>
      <c r="K404" s="1"/>
    </row>
    <row r="405" spans="1:11">
      <c r="A405" s="1"/>
      <c r="D405" s="76"/>
      <c r="E405" s="53"/>
      <c r="F405" s="53"/>
      <c r="G405" s="1"/>
      <c r="H405" s="1"/>
      <c r="I405" s="1"/>
      <c r="J405" s="1"/>
      <c r="K405" s="1"/>
    </row>
    <row r="406" spans="1:11">
      <c r="A406" s="1"/>
      <c r="D406" s="76"/>
      <c r="E406" s="53"/>
      <c r="F406" s="53"/>
      <c r="G406" s="1"/>
      <c r="H406" s="1"/>
      <c r="I406" s="1"/>
      <c r="J406" s="1"/>
      <c r="K406" s="1"/>
    </row>
    <row r="407" spans="1:11">
      <c r="A407" s="1"/>
      <c r="D407" s="76"/>
      <c r="E407" s="53"/>
      <c r="F407" s="53"/>
      <c r="G407" s="1"/>
      <c r="H407" s="1"/>
      <c r="I407" s="1"/>
      <c r="J407" s="1"/>
      <c r="K407" s="1"/>
    </row>
    <row r="408" spans="1:11">
      <c r="A408" s="1"/>
      <c r="D408" s="76"/>
      <c r="E408" s="53"/>
      <c r="F408" s="53"/>
      <c r="G408" s="1"/>
      <c r="H408" s="1"/>
      <c r="I408" s="1"/>
      <c r="J408" s="1"/>
      <c r="K408" s="1"/>
    </row>
    <row r="409" spans="1:11">
      <c r="A409" s="1"/>
      <c r="D409" s="76"/>
      <c r="E409" s="53"/>
      <c r="F409" s="53"/>
      <c r="G409" s="1"/>
      <c r="H409" s="1"/>
      <c r="I409" s="1"/>
      <c r="J409" s="1"/>
      <c r="K409" s="1"/>
    </row>
    <row r="410" spans="1:11">
      <c r="A410" s="1"/>
      <c r="D410" s="76"/>
      <c r="E410" s="53"/>
      <c r="F410" s="53"/>
      <c r="G410" s="1"/>
      <c r="H410" s="1"/>
      <c r="I410" s="1"/>
      <c r="J410" s="1"/>
      <c r="K410" s="1"/>
    </row>
    <row r="411" spans="1:11">
      <c r="A411" s="1"/>
      <c r="D411" s="76"/>
      <c r="E411" s="53"/>
      <c r="F411" s="53"/>
      <c r="G411" s="1"/>
      <c r="H411" s="1"/>
      <c r="I411" s="1"/>
      <c r="J411" s="1"/>
      <c r="K411" s="1"/>
    </row>
    <row r="412" spans="1:11">
      <c r="A412" s="1"/>
      <c r="D412" s="76"/>
      <c r="E412" s="53"/>
      <c r="F412" s="53"/>
      <c r="G412" s="1"/>
      <c r="H412" s="1"/>
      <c r="I412" s="1"/>
      <c r="J412" s="1"/>
      <c r="K412" s="1"/>
    </row>
    <row r="413" spans="1:11">
      <c r="A413" s="1"/>
      <c r="D413" s="76"/>
      <c r="E413" s="53"/>
      <c r="F413" s="53"/>
      <c r="G413" s="1"/>
      <c r="H413" s="1"/>
      <c r="I413" s="1"/>
      <c r="J413" s="1"/>
      <c r="K413" s="1"/>
    </row>
    <row r="414" spans="1:11">
      <c r="A414" s="1"/>
      <c r="D414" s="76"/>
      <c r="E414" s="53"/>
      <c r="F414" s="53"/>
      <c r="G414" s="1"/>
      <c r="H414" s="1"/>
      <c r="I414" s="1"/>
      <c r="J414" s="1"/>
      <c r="K414" s="1"/>
    </row>
    <row r="415" spans="1:11">
      <c r="A415" s="1"/>
      <c r="D415" s="76"/>
      <c r="E415" s="53"/>
      <c r="F415" s="53"/>
      <c r="G415" s="1"/>
      <c r="H415" s="1"/>
      <c r="I415" s="1"/>
      <c r="J415" s="1"/>
      <c r="K415" s="1"/>
    </row>
    <row r="416" spans="1:11">
      <c r="A416" s="1"/>
      <c r="D416" s="76"/>
      <c r="E416" s="53"/>
      <c r="F416" s="53"/>
      <c r="G416" s="1"/>
      <c r="H416" s="1"/>
      <c r="I416" s="1"/>
      <c r="J416" s="1"/>
      <c r="K416" s="1"/>
    </row>
    <row r="417" spans="1:11">
      <c r="A417" s="1"/>
      <c r="D417" s="76"/>
      <c r="E417" s="53"/>
      <c r="F417" s="53"/>
      <c r="G417" s="1"/>
      <c r="H417" s="1"/>
      <c r="I417" s="1"/>
      <c r="J417" s="1"/>
      <c r="K417" s="1"/>
    </row>
    <row r="418" spans="1:11">
      <c r="A418" s="1"/>
      <c r="D418" s="76"/>
      <c r="E418" s="53"/>
      <c r="F418" s="53"/>
      <c r="G418" s="1"/>
      <c r="H418" s="1"/>
      <c r="I418" s="1"/>
      <c r="J418" s="1"/>
      <c r="K418" s="1"/>
    </row>
    <row r="419" spans="1:11">
      <c r="A419" s="1"/>
      <c r="D419" s="76"/>
      <c r="E419" s="53"/>
      <c r="F419" s="53"/>
      <c r="G419" s="1"/>
      <c r="H419" s="1"/>
      <c r="I419" s="1"/>
      <c r="J419" s="1"/>
      <c r="K419" s="1"/>
    </row>
    <row r="420" spans="1:11">
      <c r="A420" s="1"/>
      <c r="D420" s="76"/>
      <c r="E420" s="53"/>
      <c r="F420" s="53"/>
      <c r="G420" s="1"/>
      <c r="H420" s="1"/>
      <c r="I420" s="1"/>
      <c r="J420" s="1"/>
      <c r="K420" s="1"/>
    </row>
    <row r="421" spans="1:11">
      <c r="A421" s="1"/>
      <c r="D421" s="76"/>
      <c r="E421" s="53"/>
      <c r="F421" s="53"/>
      <c r="G421" s="1"/>
      <c r="H421" s="1"/>
      <c r="I421" s="1"/>
      <c r="J421" s="1"/>
      <c r="K421" s="1"/>
    </row>
    <row r="422" spans="1:11">
      <c r="A422" s="1"/>
      <c r="D422" s="76"/>
      <c r="E422" s="53"/>
      <c r="F422" s="53"/>
      <c r="G422" s="1"/>
      <c r="H422" s="1"/>
      <c r="I422" s="1"/>
      <c r="J422" s="1"/>
      <c r="K422" s="1"/>
    </row>
    <row r="423" spans="1:11">
      <c r="A423" s="1"/>
      <c r="D423" s="76"/>
      <c r="E423" s="53"/>
      <c r="F423" s="53"/>
      <c r="G423" s="1"/>
      <c r="H423" s="1"/>
      <c r="I423" s="1"/>
      <c r="J423" s="1"/>
      <c r="K423" s="1"/>
    </row>
  </sheetData>
  <mergeCells count="7">
    <mergeCell ref="A1:B1"/>
    <mergeCell ref="D16:E16"/>
    <mergeCell ref="L16:W16"/>
    <mergeCell ref="Y16:AJ16"/>
    <mergeCell ref="K199:K216"/>
    <mergeCell ref="I15:J15"/>
    <mergeCell ref="A12:A13"/>
  </mergeCells>
  <conditionalFormatting sqref="J17:J21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5:D339">
    <cfRule type="beginsWith" dxfId="200" priority="25" operator="beginsWith" text="GMTKN55_">
      <formula>LEFT(D335,LEN("GMTKN55_"))="GMTKN55_"</formula>
    </cfRule>
    <cfRule type="beginsWith" dxfId="199" priority="26" operator="beginsWith" text="MGCDB84_">
      <formula>LEFT(D335,LEN("MGCDB84_"))="MGCDB84_"</formula>
    </cfRule>
    <cfRule type="beginsWith" dxfId="198" priority="27" operator="beginsWith" text="MN_">
      <formula>LEFT(D335,LEN("MN_"))="MN_"</formula>
    </cfRule>
  </conditionalFormatting>
  <conditionalFormatting sqref="D319:D334">
    <cfRule type="beginsWith" dxfId="197" priority="28" operator="beginsWith" text="GMTKN55_">
      <formula>LEFT(D319,LEN("GMTKN55_"))="GMTKN55_"</formula>
    </cfRule>
    <cfRule type="beginsWith" dxfId="196" priority="29" operator="beginsWith" text="MGCDB84_">
      <formula>LEFT(D319,LEN("MGCDB84_"))="MGCDB84_"</formula>
    </cfRule>
    <cfRule type="beginsWith" dxfId="195" priority="30" operator="beginsWith" text="MN_">
      <formula>LEFT(D319,LEN("MN_"))="MN_"</formula>
    </cfRule>
  </conditionalFormatting>
  <conditionalFormatting sqref="D340:D354">
    <cfRule type="beginsWith" dxfId="194" priority="22" operator="beginsWith" text="GMTKN55_">
      <formula>LEFT(D340,LEN("GMTKN55_"))="GMTKN55_"</formula>
    </cfRule>
    <cfRule type="beginsWith" dxfId="193" priority="23" operator="beginsWith" text="MGCDB84_">
      <formula>LEFT(D340,LEN("MGCDB84_"))="MGCDB84_"</formula>
    </cfRule>
    <cfRule type="beginsWith" dxfId="192" priority="24" operator="beginsWith" text="MN_">
      <formula>LEFT(D340,LEN("MN_"))="MN_"</formula>
    </cfRule>
  </conditionalFormatting>
  <conditionalFormatting sqref="D355:D361">
    <cfRule type="beginsWith" dxfId="191" priority="19" operator="beginsWith" text="GMTKN55_">
      <formula>LEFT(D355,LEN("GMTKN55_"))="GMTKN55_"</formula>
    </cfRule>
    <cfRule type="beginsWith" dxfId="190" priority="20" operator="beginsWith" text="MGCDB84_">
      <formula>LEFT(D355,LEN("MGCDB84_"))="MGCDB84_"</formula>
    </cfRule>
    <cfRule type="beginsWith" dxfId="189" priority="21" operator="beginsWith" text="MN_">
      <formula>LEFT(D355,LEN("MN_"))="MN_"</formula>
    </cfRule>
  </conditionalFormatting>
  <conditionalFormatting sqref="D362:D372">
    <cfRule type="beginsWith" dxfId="188" priority="16" operator="beginsWith" text="GMTKN55_">
      <formula>LEFT(D362,LEN("GMTKN55_"))="GMTKN55_"</formula>
    </cfRule>
    <cfRule type="beginsWith" dxfId="187" priority="17" operator="beginsWith" text="MGCDB84_">
      <formula>LEFT(D362,LEN("MGCDB84_"))="MGCDB84_"</formula>
    </cfRule>
    <cfRule type="beginsWith" dxfId="186" priority="18" operator="beginsWith" text="MN_">
      <formula>LEFT(D362,LEN("MN_"))="MN_"</formula>
    </cfRule>
  </conditionalFormatting>
  <conditionalFormatting sqref="D373:D381">
    <cfRule type="beginsWith" dxfId="185" priority="13" operator="beginsWith" text="GMTKN55_">
      <formula>LEFT(D373,LEN("GMTKN55_"))="GMTKN55_"</formula>
    </cfRule>
    <cfRule type="beginsWith" dxfId="184" priority="14" operator="beginsWith" text="MGCDB84_">
      <formula>LEFT(D373,LEN("MGCDB84_"))="MGCDB84_"</formula>
    </cfRule>
    <cfRule type="beginsWith" dxfId="183" priority="15" operator="beginsWith" text="MN_">
      <formula>LEFT(D373,LEN("MN_"))="MN_"</formula>
    </cfRule>
  </conditionalFormatting>
  <conditionalFormatting sqref="D390:D394">
    <cfRule type="beginsWith" dxfId="182" priority="7" operator="beginsWith" text="GMTKN55_">
      <formula>LEFT(D390,LEN("GMTKN55_"))="GMTKN55_"</formula>
    </cfRule>
    <cfRule type="beginsWith" dxfId="181" priority="8" operator="beginsWith" text="MGCDB84_">
      <formula>LEFT(D390,LEN("MGCDB84_"))="MGCDB84_"</formula>
    </cfRule>
    <cfRule type="beginsWith" dxfId="180" priority="9" operator="beginsWith" text="MN_">
      <formula>LEFT(D390,LEN("MN_"))="MN_"</formula>
    </cfRule>
  </conditionalFormatting>
  <conditionalFormatting sqref="D382:D389">
    <cfRule type="beginsWith" dxfId="179" priority="10" operator="beginsWith" text="GMTKN55_">
      <formula>LEFT(D382,LEN("GMTKN55_"))="GMTKN55_"</formula>
    </cfRule>
    <cfRule type="beginsWith" dxfId="178" priority="11" operator="beginsWith" text="MGCDB84_">
      <formula>LEFT(D382,LEN("MGCDB84_"))="MGCDB84_"</formula>
    </cfRule>
    <cfRule type="beginsWith" dxfId="177" priority="12" operator="beginsWith" text="MN_">
      <formula>LEFT(D382,LEN("MN_"))="MN_"</formula>
    </cfRule>
  </conditionalFormatting>
  <conditionalFormatting sqref="D395:D401">
    <cfRule type="beginsWith" dxfId="176" priority="4" operator="beginsWith" text="GMTKN55_">
      <formula>LEFT(D395,LEN("GMTKN55_"))="GMTKN55_"</formula>
    </cfRule>
    <cfRule type="beginsWith" dxfId="175" priority="5" operator="beginsWith" text="MGCDB84_">
      <formula>LEFT(D395,LEN("MGCDB84_"))="MGCDB84_"</formula>
    </cfRule>
    <cfRule type="beginsWith" dxfId="174" priority="6" operator="beginsWith" text="MN_">
      <formula>LEFT(D395,LEN("MN_"))="MN_"</formula>
    </cfRule>
  </conditionalFormatting>
  <conditionalFormatting sqref="D402:D419">
    <cfRule type="beginsWith" dxfId="173" priority="1" operator="beginsWith" text="GMTKN55_">
      <formula>LEFT(D402,LEN("GMTKN55_"))="GMTKN55_"</formula>
    </cfRule>
    <cfRule type="beginsWith" dxfId="172" priority="2" operator="beginsWith" text="MGCDB84_">
      <formula>LEFT(D402,LEN("MGCDB84_"))="MGCDB84_"</formula>
    </cfRule>
    <cfRule type="beginsWith" dxfId="171" priority="3" operator="beginsWith" text="MN_">
      <formula>LEFT(D402,LEN("MN_"))="MN_"</formula>
    </cfRule>
  </conditionalFormatting>
  <conditionalFormatting sqref="D17:D31">
    <cfRule type="beginsWith" dxfId="170" priority="97" operator="beginsWith" text="GMTKN55_">
      <formula>LEFT(D17,LEN("GMTKN55_"))="GMTKN55_"</formula>
    </cfRule>
    <cfRule type="beginsWith" dxfId="169" priority="98" operator="beginsWith" text="MGCDB84_">
      <formula>LEFT(D17,LEN("MGCDB84_"))="MGCDB84_"</formula>
    </cfRule>
    <cfRule type="beginsWith" dxfId="168" priority="99" operator="beginsWith" text="MN_">
      <formula>LEFT(D17,LEN("MN_"))="MN_"</formula>
    </cfRule>
  </conditionalFormatting>
  <conditionalFormatting sqref="D32:D52">
    <cfRule type="beginsWith" dxfId="167" priority="100" operator="beginsWith" text="GMTKN55_">
      <formula>LEFT(D32,LEN("GMTKN55_"))="GMTKN55_"</formula>
    </cfRule>
    <cfRule type="beginsWith" dxfId="166" priority="101" operator="beginsWith" text="MGCDB84_">
      <formula>LEFT(D32,LEN("MGCDB84_"))="MGCDB84_"</formula>
    </cfRule>
    <cfRule type="beginsWith" dxfId="165" priority="102" operator="beginsWith" text="MN_">
      <formula>LEFT(D32,LEN("MN_"))="MN_"</formula>
    </cfRule>
  </conditionalFormatting>
  <conditionalFormatting sqref="D77:D95">
    <cfRule type="beginsWith" dxfId="164" priority="85" operator="beginsWith" text="GMTKN55_">
      <formula>LEFT(D77,LEN("GMTKN55_"))="GMTKN55_"</formula>
    </cfRule>
    <cfRule type="beginsWith" dxfId="163" priority="86" operator="beginsWith" text="MGCDB84_">
      <formula>LEFT(D77,LEN("MGCDB84_"))="MGCDB84_"</formula>
    </cfRule>
    <cfRule type="beginsWith" dxfId="162" priority="87" operator="beginsWith" text="MN_">
      <formula>LEFT(D77,LEN("MN_"))="MN_"</formula>
    </cfRule>
  </conditionalFormatting>
  <conditionalFormatting sqref="D16">
    <cfRule type="beginsWith" dxfId="161" priority="94" operator="beginsWith" text="GMTKN55_">
      <formula>LEFT(D16,LEN("GMTKN55_"))="GMTKN55_"</formula>
    </cfRule>
    <cfRule type="beginsWith" dxfId="160" priority="95" operator="beginsWith" text="MGCDB84_">
      <formula>LEFT(D16,LEN("MGCDB84_"))="MGCDB84_"</formula>
    </cfRule>
    <cfRule type="beginsWith" dxfId="159" priority="96" operator="beginsWith" text="MN_">
      <formula>LEFT(D16,LEN("MN_"))="MN_"</formula>
    </cfRule>
  </conditionalFormatting>
  <conditionalFormatting sqref="D132:D136">
    <cfRule type="beginsWith" dxfId="158" priority="76" operator="beginsWith" text="GMTKN55_">
      <formula>LEFT(D132,LEN("GMTKN55_"))="GMTKN55_"</formula>
    </cfRule>
    <cfRule type="beginsWith" dxfId="157" priority="77" operator="beginsWith" text="MGCDB84_">
      <formula>LEFT(D132,LEN("MGCDB84_"))="MGCDB84_"</formula>
    </cfRule>
    <cfRule type="beginsWith" dxfId="156" priority="78" operator="beginsWith" text="MN_">
      <formula>LEFT(D132,LEN("MN_"))="MN_"</formula>
    </cfRule>
  </conditionalFormatting>
  <conditionalFormatting sqref="D53:D73">
    <cfRule type="beginsWith" dxfId="155" priority="91" operator="beginsWith" text="GMTKN55_">
      <formula>LEFT(D53,LEN("GMTKN55_"))="GMTKN55_"</formula>
    </cfRule>
    <cfRule type="beginsWith" dxfId="154" priority="92" operator="beginsWith" text="MGCDB84_">
      <formula>LEFT(D53,LEN("MGCDB84_"))="MGCDB84_"</formula>
    </cfRule>
    <cfRule type="beginsWith" dxfId="153" priority="93" operator="beginsWith" text="MN_">
      <formula>LEFT(D53,LEN("MN_"))="MN_"</formula>
    </cfRule>
  </conditionalFormatting>
  <conditionalFormatting sqref="D74:D76">
    <cfRule type="beginsWith" dxfId="152" priority="88" operator="beginsWith" text="GMTKN55_">
      <formula>LEFT(D74,LEN("GMTKN55_"))="GMTKN55_"</formula>
    </cfRule>
    <cfRule type="beginsWith" dxfId="151" priority="89" operator="beginsWith" text="MGCDB84_">
      <formula>LEFT(D74,LEN("MGCDB84_"))="MGCDB84_"</formula>
    </cfRule>
    <cfRule type="beginsWith" dxfId="150" priority="90" operator="beginsWith" text="MN_">
      <formula>LEFT(D74,LEN("MN_"))="MN_"</formula>
    </cfRule>
  </conditionalFormatting>
  <conditionalFormatting sqref="D137:D151">
    <cfRule type="beginsWith" dxfId="149" priority="73" operator="beginsWith" text="GMTKN55_">
      <formula>LEFT(D137,LEN("GMTKN55_"))="GMTKN55_"</formula>
    </cfRule>
    <cfRule type="beginsWith" dxfId="148" priority="74" operator="beginsWith" text="MGCDB84_">
      <formula>LEFT(D137,LEN("MGCDB84_"))="MGCDB84_"</formula>
    </cfRule>
    <cfRule type="beginsWith" dxfId="147" priority="75" operator="beginsWith" text="MN_">
      <formula>LEFT(D137,LEN("MN_"))="MN_"</formula>
    </cfRule>
  </conditionalFormatting>
  <conditionalFormatting sqref="D96:D115">
    <cfRule type="beginsWith" dxfId="146" priority="82" operator="beginsWith" text="GMTKN55_">
      <formula>LEFT(D96,LEN("GMTKN55_"))="GMTKN55_"</formula>
    </cfRule>
    <cfRule type="beginsWith" dxfId="145" priority="83" operator="beginsWith" text="MGCDB84_">
      <formula>LEFT(D96,LEN("MGCDB84_"))="MGCDB84_"</formula>
    </cfRule>
    <cfRule type="beginsWith" dxfId="144" priority="84" operator="beginsWith" text="MN_">
      <formula>LEFT(D96,LEN("MN_"))="MN_"</formula>
    </cfRule>
  </conditionalFormatting>
  <conditionalFormatting sqref="D116:D131">
    <cfRule type="beginsWith" dxfId="143" priority="79" operator="beginsWith" text="GMTKN55_">
      <formula>LEFT(D116,LEN("GMTKN55_"))="GMTKN55_"</formula>
    </cfRule>
    <cfRule type="beginsWith" dxfId="142" priority="80" operator="beginsWith" text="MGCDB84_">
      <formula>LEFT(D116,LEN("MGCDB84_"))="MGCDB84_"</formula>
    </cfRule>
    <cfRule type="beginsWith" dxfId="141" priority="81" operator="beginsWith" text="MN_">
      <formula>LEFT(D116,LEN("MN_"))="MN_"</formula>
    </cfRule>
  </conditionalFormatting>
  <conditionalFormatting sqref="D152:D158">
    <cfRule type="beginsWith" dxfId="140" priority="70" operator="beginsWith" text="GMTKN55_">
      <formula>LEFT(D152,LEN("GMTKN55_"))="GMTKN55_"</formula>
    </cfRule>
    <cfRule type="beginsWith" dxfId="139" priority="71" operator="beginsWith" text="MGCDB84_">
      <formula>LEFT(D152,LEN("MGCDB84_"))="MGCDB84_"</formula>
    </cfRule>
    <cfRule type="beginsWith" dxfId="138" priority="72" operator="beginsWith" text="MN_">
      <formula>LEFT(D152,LEN("MN_"))="MN_"</formula>
    </cfRule>
  </conditionalFormatting>
  <conditionalFormatting sqref="D159:D169">
    <cfRule type="beginsWith" dxfId="137" priority="67" operator="beginsWith" text="GMTKN55_">
      <formula>LEFT(D159,LEN("GMTKN55_"))="GMTKN55_"</formula>
    </cfRule>
    <cfRule type="beginsWith" dxfId="136" priority="68" operator="beginsWith" text="MGCDB84_">
      <formula>LEFT(D159,LEN("MGCDB84_"))="MGCDB84_"</formula>
    </cfRule>
    <cfRule type="beginsWith" dxfId="135" priority="69" operator="beginsWith" text="MN_">
      <formula>LEFT(D159,LEN("MN_"))="MN_"</formula>
    </cfRule>
  </conditionalFormatting>
  <conditionalFormatting sqref="D170:D178">
    <cfRule type="beginsWith" dxfId="134" priority="64" operator="beginsWith" text="GMTKN55_">
      <formula>LEFT(D170,LEN("GMTKN55_"))="GMTKN55_"</formula>
    </cfRule>
    <cfRule type="beginsWith" dxfId="133" priority="65" operator="beginsWith" text="MGCDB84_">
      <formula>LEFT(D170,LEN("MGCDB84_"))="MGCDB84_"</formula>
    </cfRule>
    <cfRule type="beginsWith" dxfId="132" priority="66" operator="beginsWith" text="MN_">
      <formula>LEFT(D170,LEN("MN_"))="MN_"</formula>
    </cfRule>
  </conditionalFormatting>
  <conditionalFormatting sqref="D179:D186">
    <cfRule type="beginsWith" dxfId="131" priority="61" operator="beginsWith" text="GMTKN55_">
      <formula>LEFT(D179,LEN("GMTKN55_"))="GMTKN55_"</formula>
    </cfRule>
    <cfRule type="beginsWith" dxfId="130" priority="62" operator="beginsWith" text="MGCDB84_">
      <formula>LEFT(D179,LEN("MGCDB84_"))="MGCDB84_"</formula>
    </cfRule>
    <cfRule type="beginsWith" dxfId="129" priority="63" operator="beginsWith" text="MN_">
      <formula>LEFT(D179,LEN("MN_"))="MN_"</formula>
    </cfRule>
  </conditionalFormatting>
  <conditionalFormatting sqref="D192:D198">
    <cfRule type="beginsWith" dxfId="128" priority="55" operator="beginsWith" text="GMTKN55_">
      <formula>LEFT(D192,LEN("GMTKN55_"))="GMTKN55_"</formula>
    </cfRule>
    <cfRule type="beginsWith" dxfId="127" priority="56" operator="beginsWith" text="MGCDB84_">
      <formula>LEFT(D192,LEN("MGCDB84_"))="MGCDB84_"</formula>
    </cfRule>
    <cfRule type="beginsWith" dxfId="126" priority="57" operator="beginsWith" text="MN_">
      <formula>LEFT(D192,LEN("MN_"))="MN_"</formula>
    </cfRule>
  </conditionalFormatting>
  <conditionalFormatting sqref="D187:D191">
    <cfRule type="beginsWith" dxfId="125" priority="58" operator="beginsWith" text="GMTKN55_">
      <formula>LEFT(D187,LEN("GMTKN55_"))="GMTKN55_"</formula>
    </cfRule>
    <cfRule type="beginsWith" dxfId="124" priority="59" operator="beginsWith" text="MGCDB84_">
      <formula>LEFT(D187,LEN("MGCDB84_"))="MGCDB84_"</formula>
    </cfRule>
    <cfRule type="beginsWith" dxfId="123" priority="60" operator="beginsWith" text="MN_">
      <formula>LEFT(D187,LEN("MN_"))="MN_"</formula>
    </cfRule>
  </conditionalFormatting>
  <conditionalFormatting sqref="D199:D216">
    <cfRule type="beginsWith" dxfId="122" priority="52" operator="beginsWith" text="GMTKN55_">
      <formula>LEFT(D199,LEN("GMTKN55_"))="GMTKN55_"</formula>
    </cfRule>
    <cfRule type="beginsWith" dxfId="121" priority="53" operator="beginsWith" text="MGCDB84_">
      <formula>LEFT(D199,LEN("MGCDB84_"))="MGCDB84_"</formula>
    </cfRule>
    <cfRule type="beginsWith" dxfId="120" priority="54" operator="beginsWith" text="MN_">
      <formula>LEFT(D199,LEN("MN_"))="MN_"</formula>
    </cfRule>
  </conditionalFormatting>
  <conditionalFormatting sqref="D220:D234">
    <cfRule type="beginsWith" dxfId="119" priority="46" operator="beginsWith" text="GMTKN55_">
      <formula>LEFT(D220,LEN("GMTKN55_"))="GMTKN55_"</formula>
    </cfRule>
    <cfRule type="beginsWith" dxfId="118" priority="47" operator="beginsWith" text="MGCDB84_">
      <formula>LEFT(D220,LEN("MGCDB84_"))="MGCDB84_"</formula>
    </cfRule>
    <cfRule type="beginsWith" dxfId="117" priority="48" operator="beginsWith" text="MN_">
      <formula>LEFT(D220,LEN("MN_"))="MN_"</formula>
    </cfRule>
  </conditionalFormatting>
  <conditionalFormatting sqref="D235:D255">
    <cfRule type="beginsWith" dxfId="116" priority="49" operator="beginsWith" text="GMTKN55_">
      <formula>LEFT(D235,LEN("GMTKN55_"))="GMTKN55_"</formula>
    </cfRule>
    <cfRule type="beginsWith" dxfId="115" priority="50" operator="beginsWith" text="MGCDB84_">
      <formula>LEFT(D235,LEN("MGCDB84_"))="MGCDB84_"</formula>
    </cfRule>
    <cfRule type="beginsWith" dxfId="114" priority="51" operator="beginsWith" text="MN_">
      <formula>LEFT(D235,LEN("MN_"))="MN_"</formula>
    </cfRule>
  </conditionalFormatting>
  <conditionalFormatting sqref="D280:D298">
    <cfRule type="beginsWith" dxfId="113" priority="34" operator="beginsWith" text="GMTKN55_">
      <formula>LEFT(D280,LEN("GMTKN55_"))="GMTKN55_"</formula>
    </cfRule>
    <cfRule type="beginsWith" dxfId="112" priority="35" operator="beginsWith" text="MGCDB84_">
      <formula>LEFT(D280,LEN("MGCDB84_"))="MGCDB84_"</formula>
    </cfRule>
    <cfRule type="beginsWith" dxfId="111" priority="36" operator="beginsWith" text="MN_">
      <formula>LEFT(D280,LEN("MN_"))="MN_"</formula>
    </cfRule>
  </conditionalFormatting>
  <conditionalFormatting sqref="D219">
    <cfRule type="beginsWith" dxfId="110" priority="43" operator="beginsWith" text="GMTKN55_">
      <formula>LEFT(D219,LEN("GMTKN55_"))="GMTKN55_"</formula>
    </cfRule>
    <cfRule type="beginsWith" dxfId="109" priority="44" operator="beginsWith" text="MGCDB84_">
      <formula>LEFT(D219,LEN("MGCDB84_"))="MGCDB84_"</formula>
    </cfRule>
    <cfRule type="beginsWith" dxfId="108" priority="45" operator="beginsWith" text="MN_">
      <formula>LEFT(D219,LEN("MN_"))="MN_"</formula>
    </cfRule>
  </conditionalFormatting>
  <conditionalFormatting sqref="D256:D276">
    <cfRule type="beginsWith" dxfId="107" priority="40" operator="beginsWith" text="GMTKN55_">
      <formula>LEFT(D256,LEN("GMTKN55_"))="GMTKN55_"</formula>
    </cfRule>
    <cfRule type="beginsWith" dxfId="106" priority="41" operator="beginsWith" text="MGCDB84_">
      <formula>LEFT(D256,LEN("MGCDB84_"))="MGCDB84_"</formula>
    </cfRule>
    <cfRule type="beginsWith" dxfId="105" priority="42" operator="beginsWith" text="MN_">
      <formula>LEFT(D256,LEN("MN_"))="MN_"</formula>
    </cfRule>
  </conditionalFormatting>
  <conditionalFormatting sqref="D277:D279">
    <cfRule type="beginsWith" dxfId="104" priority="37" operator="beginsWith" text="GMTKN55_">
      <formula>LEFT(D277,LEN("GMTKN55_"))="GMTKN55_"</formula>
    </cfRule>
    <cfRule type="beginsWith" dxfId="103" priority="38" operator="beginsWith" text="MGCDB84_">
      <formula>LEFT(D277,LEN("MGCDB84_"))="MGCDB84_"</formula>
    </cfRule>
    <cfRule type="beginsWith" dxfId="102" priority="39" operator="beginsWith" text="MN_">
      <formula>LEFT(D277,LEN("MN_"))="MN_"</formula>
    </cfRule>
  </conditionalFormatting>
  <conditionalFormatting sqref="D299:D318">
    <cfRule type="beginsWith" dxfId="101" priority="31" operator="beginsWith" text="GMTKN55_">
      <formula>LEFT(D299,LEN("GMTKN55_"))="GMTKN55_"</formula>
    </cfRule>
    <cfRule type="beginsWith" dxfId="100" priority="32" operator="beginsWith" text="MGCDB84_">
      <formula>LEFT(D299,LEN("MGCDB84_"))="MGCDB84_"</formula>
    </cfRule>
    <cfRule type="beginsWith" dxfId="99" priority="33" operator="beginsWith" text="MN_">
      <formula>LEFT(D299,LEN("MN_"))="MN_"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1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baseColWidth="10" defaultRowHeight="16"/>
  <cols>
    <col min="1" max="1" width="39.33203125" customWidth="1"/>
    <col min="2" max="2" width="17.5" customWidth="1"/>
    <col min="3" max="3" width="15.1640625" customWidth="1"/>
    <col min="6" max="6" width="30.6640625" customWidth="1"/>
    <col min="11" max="11" width="25.83203125" customWidth="1"/>
    <col min="16" max="16" width="24" customWidth="1"/>
  </cols>
  <sheetData>
    <row r="1" spans="1:19" ht="22" customHeight="1" thickBot="1">
      <c r="A1" s="173" t="s">
        <v>0</v>
      </c>
      <c r="B1" s="174"/>
      <c r="D1" s="187" t="s">
        <v>835</v>
      </c>
      <c r="E1" s="188"/>
      <c r="F1" s="188"/>
      <c r="G1" s="189"/>
      <c r="K1" s="122"/>
      <c r="L1" s="122"/>
      <c r="M1" s="122"/>
    </row>
    <row r="2" spans="1:19" ht="21" customHeight="1" thickBot="1">
      <c r="A2" s="119"/>
      <c r="B2" s="119"/>
      <c r="D2" s="190"/>
      <c r="E2" s="191"/>
      <c r="F2" s="191"/>
      <c r="G2" s="192"/>
      <c r="K2" s="122"/>
      <c r="L2" s="122"/>
      <c r="M2" s="122"/>
    </row>
    <row r="3" spans="1:19" ht="17" thickBot="1">
      <c r="A3" s="93" t="s">
        <v>1</v>
      </c>
      <c r="B3" s="1"/>
      <c r="K3" s="122"/>
      <c r="L3" s="122"/>
      <c r="M3" s="122"/>
    </row>
    <row r="4" spans="1:19" ht="20" thickBot="1">
      <c r="A4" s="12" t="s">
        <v>2</v>
      </c>
      <c r="B4" s="15" t="s">
        <v>818</v>
      </c>
      <c r="K4" s="122"/>
      <c r="L4" s="122"/>
      <c r="M4" s="122"/>
    </row>
    <row r="5" spans="1:19" ht="20" customHeight="1">
      <c r="A5" s="116" t="s">
        <v>819</v>
      </c>
      <c r="B5" s="145">
        <f>ROUND(I15,2)</f>
        <v>0.42</v>
      </c>
    </row>
    <row r="6" spans="1:19" ht="20" customHeight="1">
      <c r="A6" s="117" t="s">
        <v>820</v>
      </c>
      <c r="B6" s="135">
        <f>ROUND(N15,2)</f>
        <v>0.74</v>
      </c>
    </row>
    <row r="7" spans="1:19" ht="20" customHeight="1" thickBot="1">
      <c r="A7" s="118" t="s">
        <v>821</v>
      </c>
      <c r="B7" s="136">
        <f>ROUND(S15,2)</f>
        <v>2.4</v>
      </c>
    </row>
    <row r="8" spans="1:19" ht="20" customHeight="1">
      <c r="A8" s="42"/>
      <c r="B8" s="112"/>
    </row>
    <row r="9" spans="1:19" ht="16" customHeight="1" thickBot="1">
      <c r="C9" s="6"/>
    </row>
    <row r="10" spans="1:19" ht="18" customHeight="1" thickBot="1">
      <c r="B10" s="193" t="s">
        <v>811</v>
      </c>
      <c r="C10" s="194"/>
      <c r="F10" s="201" t="s">
        <v>819</v>
      </c>
      <c r="G10" s="202"/>
      <c r="H10" s="203"/>
      <c r="K10" s="198" t="s">
        <v>820</v>
      </c>
      <c r="L10" s="199"/>
      <c r="M10" s="199"/>
      <c r="N10" s="200"/>
      <c r="P10" s="195" t="s">
        <v>821</v>
      </c>
      <c r="Q10" s="196"/>
      <c r="R10" s="196"/>
      <c r="S10" s="197"/>
    </row>
    <row r="11" spans="1:19" ht="17" thickBot="1">
      <c r="A11" s="57" t="s">
        <v>814</v>
      </c>
      <c r="B11" s="57" t="s">
        <v>813</v>
      </c>
      <c r="C11" s="87" t="s">
        <v>255</v>
      </c>
      <c r="F11" s="102" t="s">
        <v>822</v>
      </c>
      <c r="G11" s="89" t="s">
        <v>815</v>
      </c>
      <c r="H11" s="94" t="s">
        <v>817</v>
      </c>
      <c r="I11" s="101" t="s">
        <v>816</v>
      </c>
      <c r="K11" s="127" t="s">
        <v>822</v>
      </c>
      <c r="L11" s="91" t="s">
        <v>815</v>
      </c>
      <c r="M11" s="128" t="s">
        <v>817</v>
      </c>
      <c r="N11" s="121" t="s">
        <v>816</v>
      </c>
      <c r="P11" s="102" t="s">
        <v>812</v>
      </c>
      <c r="Q11" s="89" t="s">
        <v>815</v>
      </c>
      <c r="R11" s="102" t="s">
        <v>817</v>
      </c>
      <c r="S11" s="57" t="s">
        <v>816</v>
      </c>
    </row>
    <row r="12" spans="1:19" ht="17" thickBot="1">
      <c r="A12" s="61" t="s">
        <v>258</v>
      </c>
      <c r="B12" s="2" t="s">
        <v>47</v>
      </c>
      <c r="C12" s="88"/>
      <c r="F12" s="139" t="s">
        <v>797</v>
      </c>
      <c r="G12" s="104">
        <v>2.2507E-3</v>
      </c>
      <c r="H12" s="105">
        <f t="array" ref="H12">INDEX($C$12:$C$211,MATCH(F12,$A$12:$A$211,0))</f>
        <v>0</v>
      </c>
      <c r="I12" s="144">
        <v>0.41595939999999998</v>
      </c>
      <c r="K12" s="130" t="s">
        <v>593</v>
      </c>
      <c r="L12" s="131">
        <v>1.48906E-2</v>
      </c>
      <c r="M12" s="105">
        <f t="array" ref="M12">INDEX($C$12:$C$211,MATCH(K12,$A$12:$A$211,0))</f>
        <v>0</v>
      </c>
      <c r="N12" s="120">
        <v>0.73646129999999999</v>
      </c>
      <c r="P12" s="123" t="s">
        <v>608</v>
      </c>
      <c r="Q12" s="104">
        <v>5.5525000000000001E-3</v>
      </c>
      <c r="R12" s="109">
        <f>INDEX($C$12:$C$211,MATCH(P12,$A$12:$A$211,0))</f>
        <v>0</v>
      </c>
      <c r="S12" s="100">
        <v>2.3968004000000001</v>
      </c>
    </row>
    <row r="13" spans="1:19" ht="17" thickBot="1">
      <c r="A13" s="62" t="s">
        <v>263</v>
      </c>
      <c r="B13" s="2" t="s">
        <v>48</v>
      </c>
      <c r="C13" s="88"/>
      <c r="F13" s="140" t="s">
        <v>645</v>
      </c>
      <c r="G13" s="103">
        <v>8.1028999999999997E-3</v>
      </c>
      <c r="H13" s="106">
        <f t="array" ref="H13">INDEX($C$12:$C$211,MATCH(F13,$A$12:$A$211,0))</f>
        <v>0</v>
      </c>
      <c r="K13" s="132" t="s">
        <v>675</v>
      </c>
      <c r="L13" s="129">
        <v>1.2299900000000001E-2</v>
      </c>
      <c r="M13" s="106">
        <f t="array" ref="M13">INDEX($C$12:$C$211,MATCH(K13,$A$12:$A$211,0))</f>
        <v>0</v>
      </c>
      <c r="P13" s="124" t="s">
        <v>551</v>
      </c>
      <c r="Q13" s="103">
        <v>0.16370879999999999</v>
      </c>
      <c r="R13" s="110">
        <f t="shared" ref="R13:R23" si="0">INDEX($C$12:$C$211,MATCH(P13,$A$12:$A$211,0))</f>
        <v>0</v>
      </c>
      <c r="S13" s="125"/>
    </row>
    <row r="14" spans="1:19" ht="17" thickBot="1">
      <c r="A14" s="62" t="s">
        <v>267</v>
      </c>
      <c r="B14" s="2" t="s">
        <v>49</v>
      </c>
      <c r="C14" s="88"/>
      <c r="F14" s="140" t="s">
        <v>332</v>
      </c>
      <c r="G14" s="103">
        <v>3.8529500000000001E-2</v>
      </c>
      <c r="H14" s="106">
        <f t="array" ref="H14">INDEX($C$12:$C$211,MATCH(F14,$A$12:$A$211,0))</f>
        <v>0</v>
      </c>
      <c r="I14" s="101" t="s">
        <v>818</v>
      </c>
      <c r="K14" s="132" t="s">
        <v>636</v>
      </c>
      <c r="L14" s="129">
        <v>2.27417E-2</v>
      </c>
      <c r="M14" s="106">
        <f t="array" ref="M14">INDEX($C$12:$C$211,MATCH(K14,$A$12:$A$211,0))</f>
        <v>0</v>
      </c>
      <c r="N14" s="101" t="s">
        <v>818</v>
      </c>
      <c r="P14" s="124" t="s">
        <v>320</v>
      </c>
      <c r="Q14" s="103">
        <v>9.8507200000000003E-2</v>
      </c>
      <c r="R14" s="110">
        <f t="shared" si="0"/>
        <v>0</v>
      </c>
      <c r="S14" s="101" t="s">
        <v>818</v>
      </c>
    </row>
    <row r="15" spans="1:19" ht="17" thickBot="1">
      <c r="A15" s="62" t="s">
        <v>271</v>
      </c>
      <c r="B15" s="2" t="s">
        <v>50</v>
      </c>
      <c r="C15" s="88"/>
      <c r="F15" s="140" t="s">
        <v>411</v>
      </c>
      <c r="G15" s="103">
        <v>3.4062500000000002E-2</v>
      </c>
      <c r="H15" s="106">
        <f t="array" ref="H15">INDEX($C$12:$C$211,MATCH(F15,$A$12:$A$211,0))</f>
        <v>0</v>
      </c>
      <c r="I15" s="146">
        <f t="array" ref="I15">SUM(G12:G33*H12:H33)+I12</f>
        <v>0.41595939999999998</v>
      </c>
      <c r="K15" s="132" t="s">
        <v>749</v>
      </c>
      <c r="L15" s="129">
        <v>6.9132999999999998E-3</v>
      </c>
      <c r="M15" s="106">
        <f t="array" ref="M15">INDEX($C$12:$C$211,MATCH(K15,$A$12:$A$211,0))</f>
        <v>0</v>
      </c>
      <c r="N15" s="146">
        <f t="array" ref="N15">SUM(L12:L31*M12:M31)+N12</f>
        <v>0.73646129999999999</v>
      </c>
      <c r="P15" s="124" t="s">
        <v>553</v>
      </c>
      <c r="Q15" s="103">
        <v>0.1119293</v>
      </c>
      <c r="R15" s="110">
        <f t="shared" si="0"/>
        <v>0</v>
      </c>
      <c r="S15" s="146">
        <f t="array" ref="S15">SUM(Q12:Q23*R12:R23)+S12</f>
        <v>2.3968004000000001</v>
      </c>
    </row>
    <row r="16" spans="1:19">
      <c r="A16" s="62" t="s">
        <v>275</v>
      </c>
      <c r="B16" s="2" t="s">
        <v>51</v>
      </c>
      <c r="C16" s="88"/>
      <c r="F16" s="140" t="s">
        <v>449</v>
      </c>
      <c r="G16" s="103">
        <v>2.46638E-2</v>
      </c>
      <c r="H16" s="106">
        <f t="array" ref="H16">INDEX($C$12:$C$211,MATCH(F16,$A$12:$A$211,0))</f>
        <v>0</v>
      </c>
      <c r="K16" s="132" t="s">
        <v>715</v>
      </c>
      <c r="L16" s="129">
        <v>4.3958000000000001E-3</v>
      </c>
      <c r="M16" s="106">
        <f t="array" ref="M16">INDEX($C$12:$C$211,MATCH(K16,$A$12:$A$211,0))</f>
        <v>0</v>
      </c>
      <c r="P16" s="124" t="s">
        <v>557</v>
      </c>
      <c r="Q16" s="103">
        <v>0.20895179999999999</v>
      </c>
      <c r="R16" s="110">
        <f t="shared" si="0"/>
        <v>0</v>
      </c>
      <c r="S16" s="44"/>
    </row>
    <row r="17" spans="1:19">
      <c r="A17" s="62" t="s">
        <v>279</v>
      </c>
      <c r="B17" s="2" t="s">
        <v>52</v>
      </c>
      <c r="C17" s="88"/>
      <c r="F17" s="140" t="s">
        <v>621</v>
      </c>
      <c r="G17" s="137">
        <v>1.0506100000000001E-2</v>
      </c>
      <c r="H17" s="106">
        <f t="array" ref="H17">INDEX($C$12:$C$211,MATCH(F17,$A$12:$A$211,0))</f>
        <v>0</v>
      </c>
      <c r="K17" s="132" t="s">
        <v>780</v>
      </c>
      <c r="L17" s="129">
        <v>1.4839400000000001E-2</v>
      </c>
      <c r="M17" s="106">
        <f t="array" ref="M17">INDEX($C$12:$C$211,MATCH(K17,$A$12:$A$211,0))</f>
        <v>0</v>
      </c>
      <c r="P17" s="124" t="s">
        <v>500</v>
      </c>
      <c r="Q17" s="103">
        <v>1.1190200000000001E-2</v>
      </c>
      <c r="R17" s="110">
        <f t="shared" si="0"/>
        <v>0</v>
      </c>
      <c r="S17" s="98"/>
    </row>
    <row r="18" spans="1:19">
      <c r="A18" s="62" t="s">
        <v>283</v>
      </c>
      <c r="B18" s="2" t="s">
        <v>53</v>
      </c>
      <c r="C18" s="88"/>
      <c r="F18" s="140" t="s">
        <v>657</v>
      </c>
      <c r="G18" s="137">
        <v>3.3971000000000001E-3</v>
      </c>
      <c r="H18" s="106">
        <f t="array" ref="H18">INDEX($C$12:$C$211,MATCH(F18,$A$12:$A$211,0))</f>
        <v>0</v>
      </c>
      <c r="K18" s="132" t="s">
        <v>724</v>
      </c>
      <c r="L18" s="129">
        <v>2.6936999999999998E-3</v>
      </c>
      <c r="M18" s="106">
        <f t="array" ref="M18">INDEX($C$12:$C$211,MATCH(K18,$A$12:$A$211,0))</f>
        <v>0</v>
      </c>
      <c r="P18" s="124" t="s">
        <v>688</v>
      </c>
      <c r="Q18" s="103">
        <v>2.8237000000000002E-3</v>
      </c>
      <c r="R18" s="110">
        <f t="shared" si="0"/>
        <v>0</v>
      </c>
      <c r="S18" s="125"/>
    </row>
    <row r="19" spans="1:19">
      <c r="A19" s="62" t="s">
        <v>287</v>
      </c>
      <c r="B19" s="2" t="s">
        <v>54</v>
      </c>
      <c r="C19" s="88"/>
      <c r="F19" s="140" t="s">
        <v>524</v>
      </c>
      <c r="G19" s="137">
        <v>6.4691000000000002E-3</v>
      </c>
      <c r="H19" s="106">
        <f t="array" ref="H19">INDEX($C$12:$C$211,MATCH(F19,$A$12:$A$211,0))</f>
        <v>0</v>
      </c>
      <c r="K19" s="132" t="s">
        <v>727</v>
      </c>
      <c r="L19" s="129">
        <v>5.4140999999999998E-3</v>
      </c>
      <c r="M19" s="106">
        <f t="array" ref="M19">INDEX($C$12:$C$211,MATCH(K19,$A$12:$A$211,0))</f>
        <v>0</v>
      </c>
      <c r="P19" s="124" t="s">
        <v>703</v>
      </c>
      <c r="Q19" s="103">
        <v>4.4447000000000002E-3</v>
      </c>
      <c r="R19" s="110">
        <f t="shared" si="0"/>
        <v>0</v>
      </c>
      <c r="S19" s="125"/>
    </row>
    <row r="20" spans="1:19">
      <c r="A20" s="62" t="s">
        <v>291</v>
      </c>
      <c r="B20" s="2" t="s">
        <v>55</v>
      </c>
      <c r="C20" s="88"/>
      <c r="F20" s="140" t="s">
        <v>358</v>
      </c>
      <c r="G20" s="137">
        <v>4.2938999999999998E-3</v>
      </c>
      <c r="H20" s="106">
        <f t="array" ref="H20">INDEX($C$12:$C$211,MATCH(F20,$A$12:$A$211,0))</f>
        <v>0</v>
      </c>
      <c r="K20" s="132" t="s">
        <v>775</v>
      </c>
      <c r="L20" s="129">
        <v>1.9886000000000001E-3</v>
      </c>
      <c r="M20" s="106">
        <f t="array" ref="M20">INDEX($C$12:$C$211,MATCH(K20,$A$12:$A$211,0))</f>
        <v>0</v>
      </c>
      <c r="P20" s="124" t="s">
        <v>705</v>
      </c>
      <c r="Q20" s="103">
        <v>3.8915E-3</v>
      </c>
      <c r="R20" s="110">
        <f t="shared" si="0"/>
        <v>0</v>
      </c>
      <c r="S20" s="125"/>
    </row>
    <row r="21" spans="1:19">
      <c r="A21" s="62" t="s">
        <v>295</v>
      </c>
      <c r="B21" s="2" t="s">
        <v>56</v>
      </c>
      <c r="C21" s="88"/>
      <c r="F21" s="140" t="s">
        <v>573</v>
      </c>
      <c r="G21" s="137">
        <v>1.16288E-2</v>
      </c>
      <c r="H21" s="106">
        <f t="array" ref="H21">INDEX($C$12:$C$211,MATCH(F21,$A$12:$A$211,0))</f>
        <v>0</v>
      </c>
      <c r="K21" s="132" t="s">
        <v>707</v>
      </c>
      <c r="L21" s="129">
        <v>3.0352999999999999E-3</v>
      </c>
      <c r="M21" s="106">
        <f t="array" ref="M21">INDEX($C$12:$C$211,MATCH(K21,$A$12:$A$211,0))</f>
        <v>0</v>
      </c>
      <c r="P21" s="124" t="s">
        <v>620</v>
      </c>
      <c r="Q21" s="103">
        <v>8.9449000000000004E-3</v>
      </c>
      <c r="R21" s="110">
        <f t="shared" si="0"/>
        <v>0</v>
      </c>
      <c r="S21" s="125"/>
    </row>
    <row r="22" spans="1:19">
      <c r="A22" s="62" t="s">
        <v>299</v>
      </c>
      <c r="B22" s="2" t="s">
        <v>57</v>
      </c>
      <c r="C22" s="88"/>
      <c r="F22" s="140" t="s">
        <v>517</v>
      </c>
      <c r="G22" s="137">
        <v>4.1668E-3</v>
      </c>
      <c r="H22" s="106">
        <f t="array" ref="H22">INDEX($C$12:$C$211,MATCH(F22,$A$12:$A$211,0))</f>
        <v>0</v>
      </c>
      <c r="K22" s="132" t="s">
        <v>474</v>
      </c>
      <c r="L22" s="129">
        <v>5.7354099999999998E-2</v>
      </c>
      <c r="M22" s="106">
        <f t="array" ref="M22">INDEX($C$12:$C$211,MATCH(K22,$A$12:$A$211,0))</f>
        <v>0</v>
      </c>
      <c r="P22" s="124" t="s">
        <v>656</v>
      </c>
      <c r="Q22" s="103">
        <v>7.6247099999999998E-2</v>
      </c>
      <c r="R22" s="110">
        <f t="shared" si="0"/>
        <v>0</v>
      </c>
      <c r="S22" s="125"/>
    </row>
    <row r="23" spans="1:19" ht="17" thickBot="1">
      <c r="A23" s="62" t="s">
        <v>302</v>
      </c>
      <c r="B23" s="2" t="s">
        <v>58</v>
      </c>
      <c r="C23" s="88"/>
      <c r="F23" s="140" t="s">
        <v>521</v>
      </c>
      <c r="G23" s="137">
        <v>1.4452400000000001E-2</v>
      </c>
      <c r="H23" s="106">
        <f t="array" ref="H23">INDEX($C$12:$C$211,MATCH(F23,$A$12:$A$211,0))</f>
        <v>0</v>
      </c>
      <c r="K23" s="132" t="s">
        <v>548</v>
      </c>
      <c r="L23" s="129">
        <v>1.69214E-2</v>
      </c>
      <c r="M23" s="106">
        <f t="array" ref="M23">INDEX($C$12:$C$211,MATCH(K23,$A$12:$A$211,0))</f>
        <v>0</v>
      </c>
      <c r="P23" s="126" t="s">
        <v>777</v>
      </c>
      <c r="Q23" s="107">
        <v>5.2713999999999999E-3</v>
      </c>
      <c r="R23" s="111">
        <f t="shared" si="0"/>
        <v>0</v>
      </c>
      <c r="S23" s="125"/>
    </row>
    <row r="24" spans="1:19">
      <c r="A24" s="62" t="s">
        <v>306</v>
      </c>
      <c r="B24" s="2" t="s">
        <v>59</v>
      </c>
      <c r="C24" s="88"/>
      <c r="F24" s="140" t="s">
        <v>733</v>
      </c>
      <c r="G24" s="137">
        <v>4.0496999999999998E-3</v>
      </c>
      <c r="H24" s="106">
        <f t="array" ref="H24">INDEX($C$12:$C$211,MATCH(F24,$A$12:$A$211,0))</f>
        <v>0</v>
      </c>
      <c r="K24" s="132" t="s">
        <v>696</v>
      </c>
      <c r="L24" s="129">
        <v>2.17445E-2</v>
      </c>
      <c r="M24" s="106">
        <f t="array" ref="M24">INDEX($C$12:$C$211,MATCH(K24,$A$12:$A$211,0))</f>
        <v>0</v>
      </c>
    </row>
    <row r="25" spans="1:19">
      <c r="A25" s="62" t="s">
        <v>310</v>
      </c>
      <c r="B25" s="2" t="s">
        <v>60</v>
      </c>
      <c r="C25" s="88"/>
      <c r="F25" s="140" t="s">
        <v>706</v>
      </c>
      <c r="G25" s="137">
        <v>2.4323000000000001E-3</v>
      </c>
      <c r="H25" s="106">
        <f t="array" ref="H25">INDEX($C$12:$C$211,MATCH(F25,$A$12:$A$211,0))</f>
        <v>0</v>
      </c>
      <c r="K25" s="132" t="s">
        <v>698</v>
      </c>
      <c r="L25" s="129">
        <v>2.151E-4</v>
      </c>
      <c r="M25" s="106">
        <f t="array" ref="M25">INDEX($C$12:$C$211,MATCH(K25,$A$12:$A$211,0))</f>
        <v>0</v>
      </c>
    </row>
    <row r="26" spans="1:19" ht="17" thickBot="1">
      <c r="A26" s="69" t="s">
        <v>316</v>
      </c>
      <c r="B26" s="2" t="s">
        <v>61</v>
      </c>
      <c r="C26" s="88"/>
      <c r="F26" s="140" t="s">
        <v>344</v>
      </c>
      <c r="G26" s="137">
        <v>0.23107469999999999</v>
      </c>
      <c r="H26" s="106">
        <f t="array" ref="H26">INDEX($C$12:$C$211,MATCH(F26,$A$12:$A$211,0))</f>
        <v>0</v>
      </c>
      <c r="K26" s="132" t="s">
        <v>686</v>
      </c>
      <c r="L26" s="129">
        <v>1.0186199999999999E-2</v>
      </c>
      <c r="M26" s="106">
        <f t="array" ref="M26">INDEX($C$12:$C$211,MATCH(K26,$A$12:$A$211,0))</f>
        <v>0</v>
      </c>
    </row>
    <row r="27" spans="1:19">
      <c r="A27" s="70" t="s">
        <v>320</v>
      </c>
      <c r="B27" s="2" t="s">
        <v>62</v>
      </c>
      <c r="C27" s="88"/>
      <c r="F27" s="140" t="s">
        <v>283</v>
      </c>
      <c r="G27" s="137">
        <v>0.17046620000000001</v>
      </c>
      <c r="H27" s="106">
        <f t="array" ref="H27">INDEX($C$12:$C$211,MATCH(F27,$A$12:$A$211,0))</f>
        <v>0</v>
      </c>
      <c r="K27" s="132" t="s">
        <v>549</v>
      </c>
      <c r="L27" s="129">
        <v>2.99297E-2</v>
      </c>
      <c r="M27" s="106">
        <f t="array" ref="M27">INDEX($C$12:$C$211,MATCH(K27,$A$12:$A$211,0))</f>
        <v>0</v>
      </c>
    </row>
    <row r="28" spans="1:19">
      <c r="A28" s="62" t="s">
        <v>325</v>
      </c>
      <c r="B28" s="2" t="s">
        <v>63</v>
      </c>
      <c r="C28" s="88"/>
      <c r="F28" s="140" t="s">
        <v>570</v>
      </c>
      <c r="G28" s="137">
        <v>2.3553600000000001E-2</v>
      </c>
      <c r="H28" s="106">
        <f t="array" ref="H28">INDEX($C$12:$C$211,MATCH(F28,$A$12:$A$211,0))</f>
        <v>0</v>
      </c>
      <c r="K28" s="132" t="s">
        <v>401</v>
      </c>
      <c r="L28" s="129">
        <v>7.5541300000000006E-2</v>
      </c>
      <c r="M28" s="106">
        <f t="array" ref="M28">INDEX($C$12:$C$211,MATCH(K28,$A$12:$A$211,0))</f>
        <v>0</v>
      </c>
    </row>
    <row r="29" spans="1:19">
      <c r="A29" s="71" t="s">
        <v>330</v>
      </c>
      <c r="B29" s="2" t="s">
        <v>64</v>
      </c>
      <c r="C29" s="88"/>
      <c r="F29" s="140" t="s">
        <v>694</v>
      </c>
      <c r="G29" s="137">
        <v>8.2053000000000004E-3</v>
      </c>
      <c r="H29" s="106">
        <f t="array" ref="H29">INDEX($C$12:$C$211,MATCH(F29,$A$12:$A$211,0))</f>
        <v>0</v>
      </c>
      <c r="K29" s="132" t="s">
        <v>494</v>
      </c>
      <c r="L29" s="129">
        <v>4.8557000000000001E-3</v>
      </c>
      <c r="M29" s="106">
        <f t="array" ref="M29">INDEX($C$12:$C$211,MATCH(K29,$A$12:$A$211,0))</f>
        <v>0</v>
      </c>
    </row>
    <row r="30" spans="1:19">
      <c r="A30" s="71" t="s">
        <v>332</v>
      </c>
      <c r="B30" s="2" t="s">
        <v>65</v>
      </c>
      <c r="C30" s="88"/>
      <c r="F30" s="140" t="s">
        <v>533</v>
      </c>
      <c r="G30" s="137">
        <v>1.8841799999999999E-2</v>
      </c>
      <c r="H30" s="106">
        <f t="array" ref="H30">INDEX($C$12:$C$211,MATCH(F30,$A$12:$A$211,0))</f>
        <v>0</v>
      </c>
      <c r="K30" s="132" t="s">
        <v>477</v>
      </c>
      <c r="L30" s="129">
        <v>1.8660699999999999E-2</v>
      </c>
      <c r="M30" s="106">
        <f t="array" ref="M30">INDEX($C$12:$C$211,MATCH(K30,$A$12:$A$211,0))</f>
        <v>0</v>
      </c>
    </row>
    <row r="31" spans="1:19" ht="17" thickBot="1">
      <c r="A31" s="62" t="s">
        <v>337</v>
      </c>
      <c r="B31" s="2" t="s">
        <v>66</v>
      </c>
      <c r="C31" s="88"/>
      <c r="F31" s="141" t="s">
        <v>673</v>
      </c>
      <c r="G31" s="137">
        <v>5.7926000000000002E-3</v>
      </c>
      <c r="H31" s="106">
        <f t="array" ref="H31">INDEX($C$12:$C$211,MATCH(F31,$A$12:$A$211,0))</f>
        <v>0</v>
      </c>
      <c r="K31" s="133" t="s">
        <v>404</v>
      </c>
      <c r="L31" s="134">
        <v>0.1183882</v>
      </c>
      <c r="M31" s="108">
        <f t="array" ref="M31">INDEX($C$12:$C$211,MATCH(K31,$A$12:$A$211,0))</f>
        <v>0</v>
      </c>
    </row>
    <row r="32" spans="1:19">
      <c r="A32" s="62" t="s">
        <v>341</v>
      </c>
      <c r="B32" s="2" t="s">
        <v>67</v>
      </c>
      <c r="C32" s="88"/>
      <c r="F32" s="141" t="s">
        <v>585</v>
      </c>
      <c r="G32" s="138">
        <v>1.2252300000000001E-2</v>
      </c>
      <c r="H32" s="106">
        <f t="array" ref="H32">INDEX($C$12:$C$211,MATCH(F32,$A$12:$A$211,0))</f>
        <v>0</v>
      </c>
    </row>
    <row r="33" spans="1:8" ht="17" thickBot="1">
      <c r="A33" s="62" t="s">
        <v>344</v>
      </c>
      <c r="B33" s="2" t="s">
        <v>68</v>
      </c>
      <c r="C33" s="88"/>
      <c r="F33" s="142" t="s">
        <v>562</v>
      </c>
      <c r="G33" s="143">
        <v>5.0194999999999997E-3</v>
      </c>
      <c r="H33" s="108">
        <f t="array" ref="H33">INDEX($C$12:$C$211,MATCH(F33,$A$12:$A$211,0))</f>
        <v>0</v>
      </c>
    </row>
    <row r="34" spans="1:8">
      <c r="A34" s="62" t="s">
        <v>349</v>
      </c>
      <c r="B34" s="2" t="s">
        <v>69</v>
      </c>
      <c r="C34" s="88"/>
    </row>
    <row r="35" spans="1:8">
      <c r="A35" s="62" t="s">
        <v>353</v>
      </c>
      <c r="B35" s="2" t="s">
        <v>70</v>
      </c>
      <c r="C35" s="88"/>
    </row>
    <row r="36" spans="1:8">
      <c r="A36" s="62" t="s">
        <v>358</v>
      </c>
      <c r="B36" s="2" t="s">
        <v>71</v>
      </c>
      <c r="C36" s="88"/>
    </row>
    <row r="37" spans="1:8">
      <c r="A37" s="62" t="s">
        <v>363</v>
      </c>
      <c r="B37" s="2" t="s">
        <v>72</v>
      </c>
      <c r="C37" s="88"/>
    </row>
    <row r="38" spans="1:8">
      <c r="A38" s="62" t="s">
        <v>369</v>
      </c>
      <c r="B38" s="2" t="s">
        <v>73</v>
      </c>
      <c r="C38" s="88"/>
    </row>
    <row r="39" spans="1:8">
      <c r="A39" s="62" t="s">
        <v>374</v>
      </c>
      <c r="B39" s="2" t="s">
        <v>74</v>
      </c>
      <c r="C39" s="88"/>
    </row>
    <row r="40" spans="1:8">
      <c r="A40" s="62" t="s">
        <v>376</v>
      </c>
      <c r="B40" s="2" t="s">
        <v>75</v>
      </c>
      <c r="C40" s="88"/>
    </row>
    <row r="41" spans="1:8">
      <c r="A41" s="62" t="s">
        <v>381</v>
      </c>
      <c r="B41" s="2" t="s">
        <v>76</v>
      </c>
      <c r="C41" s="88"/>
    </row>
    <row r="42" spans="1:8">
      <c r="A42" s="62" t="s">
        <v>386</v>
      </c>
      <c r="B42" s="2" t="s">
        <v>77</v>
      </c>
      <c r="C42" s="88"/>
    </row>
    <row r="43" spans="1:8">
      <c r="A43" s="62" t="s">
        <v>390</v>
      </c>
      <c r="B43" s="2" t="s">
        <v>78</v>
      </c>
      <c r="C43" s="88"/>
    </row>
    <row r="44" spans="1:8">
      <c r="A44" s="62" t="s">
        <v>394</v>
      </c>
      <c r="B44" s="2" t="s">
        <v>79</v>
      </c>
      <c r="C44" s="88"/>
    </row>
    <row r="45" spans="1:8">
      <c r="A45" s="62" t="s">
        <v>398</v>
      </c>
      <c r="B45" s="2" t="s">
        <v>80</v>
      </c>
      <c r="C45" s="88"/>
    </row>
    <row r="46" spans="1:8">
      <c r="A46" s="62" t="s">
        <v>401</v>
      </c>
      <c r="B46" s="2" t="s">
        <v>81</v>
      </c>
      <c r="C46" s="88"/>
    </row>
    <row r="47" spans="1:8" ht="17" thickBot="1">
      <c r="A47" s="69" t="s">
        <v>404</v>
      </c>
      <c r="B47" s="2" t="s">
        <v>82</v>
      </c>
      <c r="C47" s="88"/>
    </row>
    <row r="48" spans="1:8">
      <c r="A48" s="62" t="s">
        <v>408</v>
      </c>
      <c r="B48" s="2" t="s">
        <v>83</v>
      </c>
      <c r="C48" s="88"/>
    </row>
    <row r="49" spans="1:3">
      <c r="A49" s="62" t="s">
        <v>411</v>
      </c>
      <c r="B49" s="2" t="s">
        <v>84</v>
      </c>
      <c r="C49" s="88"/>
    </row>
    <row r="50" spans="1:3">
      <c r="A50" s="62" t="s">
        <v>414</v>
      </c>
      <c r="B50" s="2" t="s">
        <v>85</v>
      </c>
      <c r="C50" s="88"/>
    </row>
    <row r="51" spans="1:3">
      <c r="A51" s="62" t="s">
        <v>418</v>
      </c>
      <c r="B51" s="2" t="s">
        <v>86</v>
      </c>
      <c r="C51" s="88"/>
    </row>
    <row r="52" spans="1:3">
      <c r="A52" s="62" t="s">
        <v>422</v>
      </c>
      <c r="B52" s="2" t="s">
        <v>87</v>
      </c>
      <c r="C52" s="88"/>
    </row>
    <row r="53" spans="1:3">
      <c r="A53" s="62" t="s">
        <v>426</v>
      </c>
      <c r="B53" s="2" t="s">
        <v>88</v>
      </c>
      <c r="C53" s="88"/>
    </row>
    <row r="54" spans="1:3">
      <c r="A54" s="62" t="s">
        <v>430</v>
      </c>
      <c r="B54" s="2" t="s">
        <v>89</v>
      </c>
      <c r="C54" s="88"/>
    </row>
    <row r="55" spans="1:3">
      <c r="A55" s="62" t="s">
        <v>435</v>
      </c>
      <c r="B55" s="2" t="s">
        <v>90</v>
      </c>
      <c r="C55" s="88"/>
    </row>
    <row r="56" spans="1:3">
      <c r="A56" s="62" t="s">
        <v>440</v>
      </c>
      <c r="B56" s="2" t="s">
        <v>91</v>
      </c>
      <c r="C56" s="88"/>
    </row>
    <row r="57" spans="1:3">
      <c r="A57" s="62" t="s">
        <v>442</v>
      </c>
      <c r="B57" s="2" t="s">
        <v>92</v>
      </c>
      <c r="C57" s="88"/>
    </row>
    <row r="58" spans="1:3">
      <c r="A58" s="62" t="s">
        <v>446</v>
      </c>
      <c r="B58" s="2" t="s">
        <v>93</v>
      </c>
      <c r="C58" s="88"/>
    </row>
    <row r="59" spans="1:3">
      <c r="A59" s="62" t="s">
        <v>449</v>
      </c>
      <c r="B59" s="2" t="s">
        <v>94</v>
      </c>
      <c r="C59" s="88"/>
    </row>
    <row r="60" spans="1:3">
      <c r="A60" s="62" t="s">
        <v>453</v>
      </c>
      <c r="B60" s="2" t="s">
        <v>95</v>
      </c>
      <c r="C60" s="88"/>
    </row>
    <row r="61" spans="1:3">
      <c r="A61" s="62" t="s">
        <v>458</v>
      </c>
      <c r="B61" s="2" t="s">
        <v>96</v>
      </c>
      <c r="C61" s="88"/>
    </row>
    <row r="62" spans="1:3">
      <c r="A62" s="62" t="s">
        <v>462</v>
      </c>
      <c r="B62" s="2" t="s">
        <v>97</v>
      </c>
      <c r="C62" s="88"/>
    </row>
    <row r="63" spans="1:3">
      <c r="A63" s="62" t="s">
        <v>466</v>
      </c>
      <c r="B63" s="2" t="s">
        <v>98</v>
      </c>
      <c r="C63" s="88"/>
    </row>
    <row r="64" spans="1:3">
      <c r="A64" s="62" t="s">
        <v>471</v>
      </c>
      <c r="B64" s="2" t="s">
        <v>99</v>
      </c>
      <c r="C64" s="88"/>
    </row>
    <row r="65" spans="1:3">
      <c r="A65" s="62" t="s">
        <v>474</v>
      </c>
      <c r="B65" s="2" t="s">
        <v>100</v>
      </c>
      <c r="C65" s="88"/>
    </row>
    <row r="66" spans="1:3">
      <c r="A66" s="62" t="s">
        <v>477</v>
      </c>
      <c r="B66" s="2" t="s">
        <v>101</v>
      </c>
      <c r="C66" s="88"/>
    </row>
    <row r="67" spans="1:3">
      <c r="A67" s="62" t="s">
        <v>481</v>
      </c>
      <c r="B67" s="2" t="s">
        <v>102</v>
      </c>
      <c r="C67" s="88"/>
    </row>
    <row r="68" spans="1:3" ht="17" thickBot="1">
      <c r="A68" s="62" t="s">
        <v>484</v>
      </c>
      <c r="B68" s="2" t="s">
        <v>103</v>
      </c>
      <c r="C68" s="88"/>
    </row>
    <row r="69" spans="1:3">
      <c r="A69" s="70" t="s">
        <v>488</v>
      </c>
      <c r="B69" s="2" t="s">
        <v>104</v>
      </c>
      <c r="C69" s="88"/>
    </row>
    <row r="70" spans="1:3">
      <c r="A70" s="62" t="s">
        <v>490</v>
      </c>
      <c r="B70" s="2" t="s">
        <v>105</v>
      </c>
      <c r="C70" s="88"/>
    </row>
    <row r="71" spans="1:3" ht="17" thickBot="1">
      <c r="A71" s="69" t="s">
        <v>494</v>
      </c>
      <c r="B71" s="2" t="s">
        <v>106</v>
      </c>
      <c r="C71" s="88"/>
    </row>
    <row r="72" spans="1:3">
      <c r="A72" s="70" t="s">
        <v>497</v>
      </c>
      <c r="B72" s="2" t="s">
        <v>107</v>
      </c>
      <c r="C72" s="88"/>
    </row>
    <row r="73" spans="1:3">
      <c r="A73" s="62" t="s">
        <v>500</v>
      </c>
      <c r="B73" s="2" t="s">
        <v>108</v>
      </c>
      <c r="C73" s="88"/>
    </row>
    <row r="74" spans="1:3">
      <c r="A74" s="62" t="s">
        <v>503</v>
      </c>
      <c r="B74" s="2" t="s">
        <v>109</v>
      </c>
      <c r="C74" s="88"/>
    </row>
    <row r="75" spans="1:3">
      <c r="A75" s="62" t="s">
        <v>504</v>
      </c>
      <c r="B75" s="2" t="s">
        <v>110</v>
      </c>
      <c r="C75" s="88"/>
    </row>
    <row r="76" spans="1:3">
      <c r="A76" s="62" t="s">
        <v>507</v>
      </c>
      <c r="B76" s="2" t="s">
        <v>111</v>
      </c>
      <c r="C76" s="88"/>
    </row>
    <row r="77" spans="1:3">
      <c r="A77" s="62" t="s">
        <v>510</v>
      </c>
      <c r="B77" s="2" t="s">
        <v>112</v>
      </c>
      <c r="C77" s="88"/>
    </row>
    <row r="78" spans="1:3">
      <c r="A78" s="62" t="s">
        <v>512</v>
      </c>
      <c r="B78" s="2" t="s">
        <v>113</v>
      </c>
      <c r="C78" s="88"/>
    </row>
    <row r="79" spans="1:3">
      <c r="A79" s="62" t="s">
        <v>517</v>
      </c>
      <c r="B79" s="2" t="s">
        <v>114</v>
      </c>
      <c r="C79" s="88"/>
    </row>
    <row r="80" spans="1:3">
      <c r="A80" s="62" t="s">
        <v>521</v>
      </c>
      <c r="B80" s="2" t="s">
        <v>115</v>
      </c>
      <c r="C80" s="88"/>
    </row>
    <row r="81" spans="1:3">
      <c r="A81" s="62" t="s">
        <v>524</v>
      </c>
      <c r="B81" s="2" t="s">
        <v>116</v>
      </c>
      <c r="C81" s="88"/>
    </row>
    <row r="82" spans="1:3">
      <c r="A82" s="62" t="s">
        <v>528</v>
      </c>
      <c r="B82" s="2" t="s">
        <v>117</v>
      </c>
      <c r="C82" s="88"/>
    </row>
    <row r="83" spans="1:3">
      <c r="A83" s="62" t="s">
        <v>529</v>
      </c>
      <c r="B83" s="2" t="s">
        <v>118</v>
      </c>
      <c r="C83" s="88"/>
    </row>
    <row r="84" spans="1:3">
      <c r="A84" s="62" t="s">
        <v>532</v>
      </c>
      <c r="B84" s="2" t="s">
        <v>119</v>
      </c>
      <c r="C84" s="88"/>
    </row>
    <row r="85" spans="1:3">
      <c r="A85" s="62" t="s">
        <v>533</v>
      </c>
      <c r="B85" s="2" t="s">
        <v>120</v>
      </c>
      <c r="C85" s="88"/>
    </row>
    <row r="86" spans="1:3">
      <c r="A86" s="62" t="s">
        <v>536</v>
      </c>
      <c r="B86" s="2" t="s">
        <v>121</v>
      </c>
      <c r="C86" s="88"/>
    </row>
    <row r="87" spans="1:3">
      <c r="A87" s="62" t="s">
        <v>540</v>
      </c>
      <c r="B87" s="2" t="s">
        <v>122</v>
      </c>
      <c r="C87" s="88"/>
    </row>
    <row r="88" spans="1:3">
      <c r="A88" s="62" t="s">
        <v>545</v>
      </c>
      <c r="B88" s="2" t="s">
        <v>123</v>
      </c>
      <c r="C88" s="88"/>
    </row>
    <row r="89" spans="1:3">
      <c r="A89" s="62" t="s">
        <v>548</v>
      </c>
      <c r="B89" s="2" t="s">
        <v>124</v>
      </c>
      <c r="C89" s="88"/>
    </row>
    <row r="90" spans="1:3" ht="17" thickBot="1">
      <c r="A90" s="69" t="s">
        <v>549</v>
      </c>
      <c r="B90" s="2" t="s">
        <v>125</v>
      </c>
      <c r="C90" s="88"/>
    </row>
    <row r="91" spans="1:3">
      <c r="A91" s="70" t="s">
        <v>551</v>
      </c>
      <c r="B91" s="2" t="s">
        <v>126</v>
      </c>
      <c r="C91" s="88"/>
    </row>
    <row r="92" spans="1:3">
      <c r="A92" s="62" t="s">
        <v>553</v>
      </c>
      <c r="B92" s="2" t="s">
        <v>127</v>
      </c>
      <c r="C92" s="88"/>
    </row>
    <row r="93" spans="1:3">
      <c r="A93" s="62" t="s">
        <v>557</v>
      </c>
      <c r="B93" s="2" t="s">
        <v>128</v>
      </c>
      <c r="C93" s="88"/>
    </row>
    <row r="94" spans="1:3">
      <c r="A94" s="62" t="s">
        <v>558</v>
      </c>
      <c r="B94" s="2" t="s">
        <v>129</v>
      </c>
      <c r="C94" s="88"/>
    </row>
    <row r="95" spans="1:3">
      <c r="A95" s="62" t="s">
        <v>562</v>
      </c>
      <c r="B95" s="2" t="s">
        <v>130</v>
      </c>
      <c r="C95" s="88"/>
    </row>
    <row r="96" spans="1:3">
      <c r="A96" s="62" t="s">
        <v>565</v>
      </c>
      <c r="B96" s="2" t="s">
        <v>131</v>
      </c>
      <c r="C96" s="88"/>
    </row>
    <row r="97" spans="1:3">
      <c r="A97" s="62" t="s">
        <v>568</v>
      </c>
      <c r="B97" s="2" t="s">
        <v>132</v>
      </c>
      <c r="C97" s="88"/>
    </row>
    <row r="98" spans="1:3">
      <c r="A98" s="62" t="s">
        <v>570</v>
      </c>
      <c r="B98" s="2" t="s">
        <v>133</v>
      </c>
      <c r="C98" s="88"/>
    </row>
    <row r="99" spans="1:3">
      <c r="A99" s="62" t="s">
        <v>573</v>
      </c>
      <c r="B99" s="2" t="s">
        <v>134</v>
      </c>
      <c r="C99" s="88"/>
    </row>
    <row r="100" spans="1:3">
      <c r="A100" s="62" t="s">
        <v>575</v>
      </c>
      <c r="B100" s="2" t="s">
        <v>135</v>
      </c>
      <c r="C100" s="88"/>
    </row>
    <row r="101" spans="1:3">
      <c r="A101" s="62" t="s">
        <v>578</v>
      </c>
      <c r="B101" s="2" t="s">
        <v>136</v>
      </c>
      <c r="C101" s="88"/>
    </row>
    <row r="102" spans="1:3">
      <c r="A102" s="62" t="s">
        <v>580</v>
      </c>
      <c r="B102" s="2" t="s">
        <v>137</v>
      </c>
      <c r="C102" s="88"/>
    </row>
    <row r="103" spans="1:3">
      <c r="A103" s="62" t="s">
        <v>582</v>
      </c>
      <c r="B103" s="2" t="s">
        <v>138</v>
      </c>
      <c r="C103" s="88"/>
    </row>
    <row r="104" spans="1:3">
      <c r="A104" s="62" t="s">
        <v>585</v>
      </c>
      <c r="B104" s="2" t="s">
        <v>139</v>
      </c>
      <c r="C104" s="88"/>
    </row>
    <row r="105" spans="1:3">
      <c r="A105" s="62" t="s">
        <v>587</v>
      </c>
      <c r="B105" s="2" t="s">
        <v>140</v>
      </c>
      <c r="C105" s="88"/>
    </row>
    <row r="106" spans="1:3">
      <c r="A106" s="62" t="s">
        <v>590</v>
      </c>
      <c r="B106" s="2" t="s">
        <v>141</v>
      </c>
      <c r="C106" s="88"/>
    </row>
    <row r="107" spans="1:3">
      <c r="A107" s="62" t="s">
        <v>593</v>
      </c>
      <c r="B107" s="2" t="s">
        <v>142</v>
      </c>
      <c r="C107" s="88"/>
    </row>
    <row r="108" spans="1:3">
      <c r="A108" s="62" t="s">
        <v>597</v>
      </c>
      <c r="B108" s="2" t="s">
        <v>143</v>
      </c>
      <c r="C108" s="88"/>
    </row>
    <row r="109" spans="1:3">
      <c r="A109" s="62" t="s">
        <v>601</v>
      </c>
      <c r="B109" s="2" t="s">
        <v>144</v>
      </c>
      <c r="C109" s="88"/>
    </row>
    <row r="110" spans="1:3" ht="17" thickBot="1">
      <c r="A110" s="69" t="s">
        <v>603</v>
      </c>
      <c r="B110" s="2" t="s">
        <v>145</v>
      </c>
      <c r="C110" s="88"/>
    </row>
    <row r="111" spans="1:3">
      <c r="A111" s="62" t="s">
        <v>608</v>
      </c>
      <c r="B111" s="2" t="s">
        <v>146</v>
      </c>
      <c r="C111" s="88"/>
    </row>
    <row r="112" spans="1:3">
      <c r="A112" s="62" t="s">
        <v>610</v>
      </c>
      <c r="B112" s="2" t="s">
        <v>147</v>
      </c>
      <c r="C112" s="88"/>
    </row>
    <row r="113" spans="1:3">
      <c r="A113" s="62" t="s">
        <v>611</v>
      </c>
      <c r="B113" s="2" t="s">
        <v>148</v>
      </c>
      <c r="C113" s="88"/>
    </row>
    <row r="114" spans="1:3">
      <c r="A114" s="62" t="s">
        <v>615</v>
      </c>
      <c r="B114" s="2" t="s">
        <v>149</v>
      </c>
      <c r="C114" s="88"/>
    </row>
    <row r="115" spans="1:3">
      <c r="A115" s="62" t="s">
        <v>619</v>
      </c>
      <c r="B115" s="2" t="s">
        <v>150</v>
      </c>
      <c r="C115" s="88"/>
    </row>
    <row r="116" spans="1:3">
      <c r="A116" s="62" t="s">
        <v>620</v>
      </c>
      <c r="B116" s="2" t="s">
        <v>151</v>
      </c>
      <c r="C116" s="88"/>
    </row>
    <row r="117" spans="1:3">
      <c r="A117" s="62" t="s">
        <v>621</v>
      </c>
      <c r="B117" s="2" t="s">
        <v>152</v>
      </c>
      <c r="C117" s="88"/>
    </row>
    <row r="118" spans="1:3">
      <c r="A118" s="62" t="s">
        <v>622</v>
      </c>
      <c r="B118" s="2" t="s">
        <v>153</v>
      </c>
      <c r="C118" s="88"/>
    </row>
    <row r="119" spans="1:3">
      <c r="A119" s="62" t="s">
        <v>623</v>
      </c>
      <c r="B119" s="2" t="s">
        <v>154</v>
      </c>
      <c r="C119" s="88"/>
    </row>
    <row r="120" spans="1:3">
      <c r="A120" s="62" t="s">
        <v>626</v>
      </c>
      <c r="B120" s="2" t="s">
        <v>155</v>
      </c>
      <c r="C120" s="88"/>
    </row>
    <row r="121" spans="1:3">
      <c r="A121" s="62" t="s">
        <v>628</v>
      </c>
      <c r="B121" s="2" t="s">
        <v>156</v>
      </c>
      <c r="C121" s="88"/>
    </row>
    <row r="122" spans="1:3">
      <c r="A122" s="62" t="s">
        <v>631</v>
      </c>
      <c r="B122" s="2" t="s">
        <v>157</v>
      </c>
      <c r="C122" s="88"/>
    </row>
    <row r="123" spans="1:3">
      <c r="A123" s="62" t="s">
        <v>633</v>
      </c>
      <c r="B123" s="2" t="s">
        <v>158</v>
      </c>
      <c r="C123" s="88"/>
    </row>
    <row r="124" spans="1:3">
      <c r="A124" s="62" t="s">
        <v>636</v>
      </c>
      <c r="B124" s="2" t="s">
        <v>159</v>
      </c>
      <c r="C124" s="88"/>
    </row>
    <row r="125" spans="1:3">
      <c r="A125" s="62" t="s">
        <v>639</v>
      </c>
      <c r="B125" s="2" t="s">
        <v>160</v>
      </c>
      <c r="C125" s="88"/>
    </row>
    <row r="126" spans="1:3" ht="17" thickBot="1">
      <c r="A126" s="62" t="s">
        <v>643</v>
      </c>
      <c r="B126" s="2" t="s">
        <v>161</v>
      </c>
      <c r="C126" s="88"/>
    </row>
    <row r="127" spans="1:3">
      <c r="A127" s="70" t="s">
        <v>645</v>
      </c>
      <c r="B127" s="2" t="s">
        <v>162</v>
      </c>
      <c r="C127" s="88"/>
    </row>
    <row r="128" spans="1:3">
      <c r="A128" s="62" t="s">
        <v>647</v>
      </c>
      <c r="B128" s="2" t="s">
        <v>163</v>
      </c>
      <c r="C128" s="88"/>
    </row>
    <row r="129" spans="1:3">
      <c r="A129" s="62" t="s">
        <v>648</v>
      </c>
      <c r="B129" s="2" t="s">
        <v>164</v>
      </c>
      <c r="C129" s="88"/>
    </row>
    <row r="130" spans="1:3">
      <c r="A130" s="62" t="s">
        <v>649</v>
      </c>
      <c r="B130" s="2" t="s">
        <v>165</v>
      </c>
      <c r="C130" s="88"/>
    </row>
    <row r="131" spans="1:3" ht="17" thickBot="1">
      <c r="A131" s="69" t="s">
        <v>650</v>
      </c>
      <c r="B131" s="2" t="s">
        <v>166</v>
      </c>
      <c r="C131" s="88"/>
    </row>
    <row r="132" spans="1:3">
      <c r="A132" s="62" t="s">
        <v>652</v>
      </c>
      <c r="B132" s="2" t="s">
        <v>167</v>
      </c>
      <c r="C132" s="88"/>
    </row>
    <row r="133" spans="1:3">
      <c r="A133" s="62" t="s">
        <v>654</v>
      </c>
      <c r="B133" s="2" t="s">
        <v>168</v>
      </c>
      <c r="C133" s="88"/>
    </row>
    <row r="134" spans="1:3">
      <c r="A134" s="62" t="s">
        <v>656</v>
      </c>
      <c r="B134" s="2" t="s">
        <v>169</v>
      </c>
      <c r="C134" s="88"/>
    </row>
    <row r="135" spans="1:3">
      <c r="A135" s="62" t="s">
        <v>657</v>
      </c>
      <c r="B135" s="2" t="s">
        <v>170</v>
      </c>
      <c r="C135" s="88"/>
    </row>
    <row r="136" spans="1:3">
      <c r="A136" s="62" t="s">
        <v>660</v>
      </c>
      <c r="B136" s="2" t="s">
        <v>171</v>
      </c>
      <c r="C136" s="88"/>
    </row>
    <row r="137" spans="1:3">
      <c r="A137" s="62" t="s">
        <v>662</v>
      </c>
      <c r="B137" s="2" t="s">
        <v>172</v>
      </c>
      <c r="C137" s="88"/>
    </row>
    <row r="138" spans="1:3">
      <c r="A138" s="62" t="s">
        <v>664</v>
      </c>
      <c r="B138" s="2" t="s">
        <v>173</v>
      </c>
      <c r="C138" s="88"/>
    </row>
    <row r="139" spans="1:3">
      <c r="A139" s="62" t="s">
        <v>666</v>
      </c>
      <c r="B139" s="2" t="s">
        <v>174</v>
      </c>
      <c r="C139" s="88"/>
    </row>
    <row r="140" spans="1:3">
      <c r="A140" s="62" t="s">
        <v>670</v>
      </c>
      <c r="B140" s="2" t="s">
        <v>175</v>
      </c>
      <c r="C140" s="88"/>
    </row>
    <row r="141" spans="1:3">
      <c r="A141" s="62" t="s">
        <v>671</v>
      </c>
      <c r="B141" s="2" t="s">
        <v>176</v>
      </c>
      <c r="C141" s="88"/>
    </row>
    <row r="142" spans="1:3">
      <c r="A142" s="62" t="s">
        <v>673</v>
      </c>
      <c r="B142" s="2" t="s">
        <v>177</v>
      </c>
      <c r="C142" s="88"/>
    </row>
    <row r="143" spans="1:3">
      <c r="A143" s="62" t="s">
        <v>675</v>
      </c>
      <c r="B143" s="2" t="s">
        <v>178</v>
      </c>
      <c r="C143" s="88"/>
    </row>
    <row r="144" spans="1:3">
      <c r="A144" s="62" t="s">
        <v>678</v>
      </c>
      <c r="B144" s="2" t="s">
        <v>179</v>
      </c>
      <c r="C144" s="88"/>
    </row>
    <row r="145" spans="1:3">
      <c r="A145" s="62" t="s">
        <v>681</v>
      </c>
      <c r="B145" s="2" t="s">
        <v>180</v>
      </c>
      <c r="C145" s="88"/>
    </row>
    <row r="146" spans="1:3" ht="17" thickBot="1">
      <c r="A146" s="62" t="s">
        <v>686</v>
      </c>
      <c r="B146" s="2" t="s">
        <v>181</v>
      </c>
      <c r="C146" s="88"/>
    </row>
    <row r="147" spans="1:3">
      <c r="A147" s="70" t="s">
        <v>688</v>
      </c>
      <c r="B147" s="2" t="s">
        <v>182</v>
      </c>
      <c r="C147" s="88"/>
    </row>
    <row r="148" spans="1:3">
      <c r="A148" s="62" t="s">
        <v>691</v>
      </c>
      <c r="B148" s="2" t="s">
        <v>183</v>
      </c>
      <c r="C148" s="88"/>
    </row>
    <row r="149" spans="1:3">
      <c r="A149" s="62" t="s">
        <v>694</v>
      </c>
      <c r="B149" s="2" t="s">
        <v>184</v>
      </c>
      <c r="C149" s="88"/>
    </row>
    <row r="150" spans="1:3">
      <c r="A150" s="62" t="s">
        <v>695</v>
      </c>
      <c r="B150" s="2" t="s">
        <v>185</v>
      </c>
      <c r="C150" s="88"/>
    </row>
    <row r="151" spans="1:3">
      <c r="A151" s="62" t="s">
        <v>696</v>
      </c>
      <c r="B151" s="2" t="s">
        <v>186</v>
      </c>
      <c r="C151" s="88"/>
    </row>
    <row r="152" spans="1:3">
      <c r="A152" s="62" t="s">
        <v>698</v>
      </c>
      <c r="B152" s="2" t="s">
        <v>187</v>
      </c>
      <c r="C152" s="88"/>
    </row>
    <row r="153" spans="1:3" ht="17" thickBot="1">
      <c r="A153" s="69" t="s">
        <v>700</v>
      </c>
      <c r="B153" s="2" t="s">
        <v>188</v>
      </c>
      <c r="C153" s="88"/>
    </row>
    <row r="154" spans="1:3">
      <c r="A154" s="70" t="s">
        <v>702</v>
      </c>
      <c r="B154" s="2" t="s">
        <v>189</v>
      </c>
      <c r="C154" s="88"/>
    </row>
    <row r="155" spans="1:3">
      <c r="A155" s="62" t="s">
        <v>703</v>
      </c>
      <c r="B155" s="2" t="s">
        <v>190</v>
      </c>
      <c r="C155" s="88"/>
    </row>
    <row r="156" spans="1:3">
      <c r="A156" s="62" t="s">
        <v>704</v>
      </c>
      <c r="B156" s="2" t="s">
        <v>191</v>
      </c>
      <c r="C156" s="88"/>
    </row>
    <row r="157" spans="1:3">
      <c r="A157" s="62" t="s">
        <v>705</v>
      </c>
      <c r="B157" s="2" t="s">
        <v>192</v>
      </c>
      <c r="C157" s="88"/>
    </row>
    <row r="158" spans="1:3">
      <c r="A158" s="62" t="s">
        <v>706</v>
      </c>
      <c r="B158" s="2" t="s">
        <v>193</v>
      </c>
      <c r="C158" s="88"/>
    </row>
    <row r="159" spans="1:3">
      <c r="A159" s="62" t="s">
        <v>707</v>
      </c>
      <c r="B159" s="2" t="s">
        <v>194</v>
      </c>
      <c r="C159" s="88"/>
    </row>
    <row r="160" spans="1:3">
      <c r="A160" s="62" t="s">
        <v>715</v>
      </c>
      <c r="B160" s="2" t="s">
        <v>195</v>
      </c>
      <c r="C160" s="88"/>
    </row>
    <row r="161" spans="1:3">
      <c r="A161" s="62" t="s">
        <v>721</v>
      </c>
      <c r="B161" s="2" t="s">
        <v>196</v>
      </c>
      <c r="C161" s="88"/>
    </row>
    <row r="162" spans="1:3">
      <c r="A162" s="62" t="s">
        <v>724</v>
      </c>
      <c r="B162" s="2" t="s">
        <v>197</v>
      </c>
      <c r="C162" s="88"/>
    </row>
    <row r="163" spans="1:3">
      <c r="A163" s="62" t="s">
        <v>727</v>
      </c>
      <c r="B163" s="2" t="s">
        <v>198</v>
      </c>
      <c r="C163" s="88"/>
    </row>
    <row r="164" spans="1:3" ht="17" thickBot="1">
      <c r="A164" s="69" t="s">
        <v>729</v>
      </c>
      <c r="B164" s="2" t="s">
        <v>199</v>
      </c>
      <c r="C164" s="88"/>
    </row>
    <row r="165" spans="1:3">
      <c r="A165" s="70" t="s">
        <v>731</v>
      </c>
      <c r="B165" s="2" t="s">
        <v>200</v>
      </c>
      <c r="C165" s="88"/>
    </row>
    <row r="166" spans="1:3">
      <c r="A166" s="62" t="s">
        <v>732</v>
      </c>
      <c r="B166" s="2" t="s">
        <v>201</v>
      </c>
      <c r="C166" s="88"/>
    </row>
    <row r="167" spans="1:3">
      <c r="A167" s="62" t="s">
        <v>733</v>
      </c>
      <c r="B167" s="2" t="s">
        <v>202</v>
      </c>
      <c r="C167" s="88"/>
    </row>
    <row r="168" spans="1:3">
      <c r="A168" s="62" t="s">
        <v>734</v>
      </c>
      <c r="B168" s="2" t="s">
        <v>203</v>
      </c>
      <c r="C168" s="88"/>
    </row>
    <row r="169" spans="1:3">
      <c r="A169" s="62" t="s">
        <v>735</v>
      </c>
      <c r="B169" s="2" t="s">
        <v>204</v>
      </c>
      <c r="C169" s="88"/>
    </row>
    <row r="170" spans="1:3">
      <c r="A170" s="62" t="s">
        <v>737</v>
      </c>
      <c r="B170" s="2" t="s">
        <v>205</v>
      </c>
      <c r="C170" s="88"/>
    </row>
    <row r="171" spans="1:3">
      <c r="A171" s="62" t="s">
        <v>740</v>
      </c>
      <c r="B171" s="2" t="s">
        <v>206</v>
      </c>
      <c r="C171" s="88"/>
    </row>
    <row r="172" spans="1:3">
      <c r="A172" s="62" t="s">
        <v>742</v>
      </c>
      <c r="B172" s="2" t="s">
        <v>207</v>
      </c>
      <c r="C172" s="88"/>
    </row>
    <row r="173" spans="1:3" ht="17" thickBot="1">
      <c r="A173" s="69" t="s">
        <v>745</v>
      </c>
      <c r="B173" s="2" t="s">
        <v>208</v>
      </c>
      <c r="C173" s="88"/>
    </row>
    <row r="174" spans="1:3">
      <c r="A174" s="62" t="s">
        <v>749</v>
      </c>
      <c r="B174" s="2" t="s">
        <v>209</v>
      </c>
      <c r="C174" s="88"/>
    </row>
    <row r="175" spans="1:3">
      <c r="A175" s="62" t="s">
        <v>752</v>
      </c>
      <c r="B175" s="2" t="s">
        <v>210</v>
      </c>
      <c r="C175" s="88"/>
    </row>
    <row r="176" spans="1:3">
      <c r="A176" s="62" t="s">
        <v>754</v>
      </c>
      <c r="B176" s="2" t="s">
        <v>211</v>
      </c>
      <c r="C176" s="88"/>
    </row>
    <row r="177" spans="1:3">
      <c r="A177" s="62" t="s">
        <v>757</v>
      </c>
      <c r="B177" s="2" t="s">
        <v>212</v>
      </c>
      <c r="C177" s="88"/>
    </row>
    <row r="178" spans="1:3">
      <c r="A178" s="62" t="s">
        <v>759</v>
      </c>
      <c r="B178" s="2" t="s">
        <v>213</v>
      </c>
      <c r="C178" s="88"/>
    </row>
    <row r="179" spans="1:3">
      <c r="A179" s="62" t="s">
        <v>761</v>
      </c>
      <c r="B179" s="2" t="s">
        <v>214</v>
      </c>
      <c r="C179" s="88"/>
    </row>
    <row r="180" spans="1:3">
      <c r="A180" s="62" t="s">
        <v>763</v>
      </c>
      <c r="B180" s="2" t="s">
        <v>215</v>
      </c>
      <c r="C180" s="88"/>
    </row>
    <row r="181" spans="1:3" ht="17" thickBot="1">
      <c r="A181" s="62" t="s">
        <v>766</v>
      </c>
      <c r="B181" s="2" t="s">
        <v>216</v>
      </c>
      <c r="C181" s="88"/>
    </row>
    <row r="182" spans="1:3">
      <c r="A182" s="70" t="s">
        <v>768</v>
      </c>
      <c r="B182" s="2" t="s">
        <v>217</v>
      </c>
      <c r="C182" s="88"/>
    </row>
    <row r="183" spans="1:3">
      <c r="A183" s="62" t="s">
        <v>769</v>
      </c>
      <c r="B183" s="2" t="s">
        <v>218</v>
      </c>
      <c r="C183" s="88"/>
    </row>
    <row r="184" spans="1:3">
      <c r="A184" s="62" t="s">
        <v>771</v>
      </c>
      <c r="B184" s="2" t="s">
        <v>219</v>
      </c>
      <c r="C184" s="88"/>
    </row>
    <row r="185" spans="1:3">
      <c r="A185" s="62" t="s">
        <v>773</v>
      </c>
      <c r="B185" s="2" t="s">
        <v>220</v>
      </c>
      <c r="C185" s="88"/>
    </row>
    <row r="186" spans="1:3" ht="17" thickBot="1">
      <c r="A186" s="69" t="s">
        <v>775</v>
      </c>
      <c r="B186" s="2" t="s">
        <v>221</v>
      </c>
      <c r="C186" s="88"/>
    </row>
    <row r="187" spans="1:3">
      <c r="A187" s="70" t="s">
        <v>777</v>
      </c>
      <c r="B187" s="75" t="s">
        <v>222</v>
      </c>
      <c r="C187" s="88"/>
    </row>
    <row r="188" spans="1:3">
      <c r="A188" s="62" t="s">
        <v>778</v>
      </c>
      <c r="B188" s="75" t="s">
        <v>223</v>
      </c>
      <c r="C188" s="88"/>
    </row>
    <row r="189" spans="1:3">
      <c r="A189" s="62" t="s">
        <v>780</v>
      </c>
      <c r="B189" s="75" t="s">
        <v>224</v>
      </c>
      <c r="C189" s="88"/>
    </row>
    <row r="190" spans="1:3">
      <c r="A190" s="62" t="s">
        <v>782</v>
      </c>
      <c r="B190" s="75" t="s">
        <v>225</v>
      </c>
      <c r="C190" s="88"/>
    </row>
    <row r="191" spans="1:3">
      <c r="A191" s="62" t="s">
        <v>784</v>
      </c>
      <c r="B191" s="75" t="s">
        <v>226</v>
      </c>
      <c r="C191" s="88"/>
    </row>
    <row r="192" spans="1:3">
      <c r="A192" s="62" t="s">
        <v>786</v>
      </c>
      <c r="B192" s="75" t="s">
        <v>227</v>
      </c>
      <c r="C192" s="88"/>
    </row>
    <row r="193" spans="1:3" ht="17" thickBot="1">
      <c r="A193" s="69" t="s">
        <v>788</v>
      </c>
      <c r="B193" s="75" t="s">
        <v>228</v>
      </c>
      <c r="C193" s="88"/>
    </row>
    <row r="194" spans="1:3">
      <c r="A194" s="70" t="s">
        <v>790</v>
      </c>
      <c r="B194" s="2" t="s">
        <v>229</v>
      </c>
      <c r="C194" s="88"/>
    </row>
    <row r="195" spans="1:3">
      <c r="A195" s="62" t="s">
        <v>792</v>
      </c>
      <c r="B195" s="2" t="s">
        <v>230</v>
      </c>
      <c r="C195" s="88"/>
    </row>
    <row r="196" spans="1:3">
      <c r="A196" s="62" t="s">
        <v>793</v>
      </c>
      <c r="B196" s="2" t="s">
        <v>231</v>
      </c>
      <c r="C196" s="88"/>
    </row>
    <row r="197" spans="1:3">
      <c r="A197" s="62" t="s">
        <v>794</v>
      </c>
      <c r="B197" s="2" t="s">
        <v>232</v>
      </c>
      <c r="C197" s="88"/>
    </row>
    <row r="198" spans="1:3">
      <c r="A198" s="62" t="s">
        <v>795</v>
      </c>
      <c r="B198" s="2" t="s">
        <v>233</v>
      </c>
      <c r="C198" s="88"/>
    </row>
    <row r="199" spans="1:3">
      <c r="A199" s="62" t="s">
        <v>796</v>
      </c>
      <c r="B199" s="2" t="s">
        <v>234</v>
      </c>
      <c r="C199" s="88"/>
    </row>
    <row r="200" spans="1:3">
      <c r="A200" s="62" t="s">
        <v>797</v>
      </c>
      <c r="B200" s="2" t="s">
        <v>235</v>
      </c>
      <c r="C200" s="88"/>
    </row>
    <row r="201" spans="1:3">
      <c r="A201" s="62" t="s">
        <v>798</v>
      </c>
      <c r="B201" s="2" t="s">
        <v>236</v>
      </c>
      <c r="C201" s="88"/>
    </row>
    <row r="202" spans="1:3">
      <c r="A202" s="62" t="s">
        <v>799</v>
      </c>
      <c r="B202" s="2" t="s">
        <v>237</v>
      </c>
      <c r="C202" s="88"/>
    </row>
    <row r="203" spans="1:3">
      <c r="A203" s="62" t="s">
        <v>800</v>
      </c>
      <c r="B203" s="2" t="s">
        <v>238</v>
      </c>
      <c r="C203" s="88"/>
    </row>
    <row r="204" spans="1:3">
      <c r="A204" s="62" t="s">
        <v>801</v>
      </c>
      <c r="B204" s="2" t="s">
        <v>239</v>
      </c>
      <c r="C204" s="88"/>
    </row>
    <row r="205" spans="1:3">
      <c r="A205" s="62" t="s">
        <v>802</v>
      </c>
      <c r="B205" s="2" t="s">
        <v>240</v>
      </c>
      <c r="C205" s="88"/>
    </row>
    <row r="206" spans="1:3">
      <c r="A206" s="62" t="s">
        <v>803</v>
      </c>
      <c r="B206" s="2" t="s">
        <v>241</v>
      </c>
      <c r="C206" s="88"/>
    </row>
    <row r="207" spans="1:3">
      <c r="A207" s="62" t="s">
        <v>804</v>
      </c>
      <c r="B207" s="2" t="s">
        <v>242</v>
      </c>
      <c r="C207" s="88"/>
    </row>
    <row r="208" spans="1:3">
      <c r="A208" s="62" t="s">
        <v>805</v>
      </c>
      <c r="B208" s="2" t="s">
        <v>243</v>
      </c>
      <c r="C208" s="88"/>
    </row>
    <row r="209" spans="1:3">
      <c r="A209" s="62" t="s">
        <v>806</v>
      </c>
      <c r="B209" s="2" t="s">
        <v>244</v>
      </c>
      <c r="C209" s="88"/>
    </row>
    <row r="210" spans="1:3">
      <c r="A210" s="62" t="s">
        <v>807</v>
      </c>
      <c r="B210" s="2" t="s">
        <v>245</v>
      </c>
      <c r="C210" s="88"/>
    </row>
    <row r="211" spans="1:3" ht="17" thickBot="1">
      <c r="A211" s="69" t="s">
        <v>808</v>
      </c>
      <c r="B211" s="2" t="s">
        <v>246</v>
      </c>
      <c r="C211" s="88"/>
    </row>
  </sheetData>
  <mergeCells count="6">
    <mergeCell ref="D1:G2"/>
    <mergeCell ref="B10:C10"/>
    <mergeCell ref="A1:B1"/>
    <mergeCell ref="P10:S10"/>
    <mergeCell ref="K10:N10"/>
    <mergeCell ref="F10:H10"/>
  </mergeCells>
  <conditionalFormatting sqref="A12:A26">
    <cfRule type="beginsWith" dxfId="98" priority="46" operator="beginsWith" text="GMTKN55_">
      <formula>LEFT(A12,LEN("GMTKN55_"))="GMTKN55_"</formula>
    </cfRule>
    <cfRule type="beginsWith" dxfId="97" priority="47" operator="beginsWith" text="MGCDB84_">
      <formula>LEFT(A12,LEN("MGCDB84_"))="MGCDB84_"</formula>
    </cfRule>
    <cfRule type="beginsWith" dxfId="96" priority="48" operator="beginsWith" text="MN_">
      <formula>LEFT(A12,LEN("MN_"))="MN_"</formula>
    </cfRule>
  </conditionalFormatting>
  <conditionalFormatting sqref="A27:A47">
    <cfRule type="beginsWith" dxfId="95" priority="49" operator="beginsWith" text="GMTKN55_">
      <formula>LEFT(A27,LEN("GMTKN55_"))="GMTKN55_"</formula>
    </cfRule>
    <cfRule type="beginsWith" dxfId="94" priority="50" operator="beginsWith" text="MGCDB84_">
      <formula>LEFT(A27,LEN("MGCDB84_"))="MGCDB84_"</formula>
    </cfRule>
    <cfRule type="beginsWith" dxfId="93" priority="51" operator="beginsWith" text="MN_">
      <formula>LEFT(A27,LEN("MN_"))="MN_"</formula>
    </cfRule>
  </conditionalFormatting>
  <conditionalFormatting sqref="A72:A90">
    <cfRule type="beginsWith" dxfId="92" priority="37" operator="beginsWith" text="GMTKN55_">
      <formula>LEFT(A72,LEN("GMTKN55_"))="GMTKN55_"</formula>
    </cfRule>
    <cfRule type="beginsWith" dxfId="91" priority="38" operator="beginsWith" text="MGCDB84_">
      <formula>LEFT(A72,LEN("MGCDB84_"))="MGCDB84_"</formula>
    </cfRule>
    <cfRule type="beginsWith" dxfId="90" priority="39" operator="beginsWith" text="MN_">
      <formula>LEFT(A72,LEN("MN_"))="MN_"</formula>
    </cfRule>
  </conditionalFormatting>
  <conditionalFormatting sqref="A127:A131">
    <cfRule type="beginsWith" dxfId="89" priority="28" operator="beginsWith" text="GMTKN55_">
      <formula>LEFT(A127,LEN("GMTKN55_"))="GMTKN55_"</formula>
    </cfRule>
    <cfRule type="beginsWith" dxfId="88" priority="29" operator="beginsWith" text="MGCDB84_">
      <formula>LEFT(A127,LEN("MGCDB84_"))="MGCDB84_"</formula>
    </cfRule>
    <cfRule type="beginsWith" dxfId="87" priority="30" operator="beginsWith" text="MN_">
      <formula>LEFT(A127,LEN("MN_"))="MN_"</formula>
    </cfRule>
  </conditionalFormatting>
  <conditionalFormatting sqref="A48:A68">
    <cfRule type="beginsWith" dxfId="86" priority="43" operator="beginsWith" text="GMTKN55_">
      <formula>LEFT(A48,LEN("GMTKN55_"))="GMTKN55_"</formula>
    </cfRule>
    <cfRule type="beginsWith" dxfId="85" priority="44" operator="beginsWith" text="MGCDB84_">
      <formula>LEFT(A48,LEN("MGCDB84_"))="MGCDB84_"</formula>
    </cfRule>
    <cfRule type="beginsWith" dxfId="84" priority="45" operator="beginsWith" text="MN_">
      <formula>LEFT(A48,LEN("MN_"))="MN_"</formula>
    </cfRule>
  </conditionalFormatting>
  <conditionalFormatting sqref="A69:A71">
    <cfRule type="beginsWith" dxfId="83" priority="40" operator="beginsWith" text="GMTKN55_">
      <formula>LEFT(A69,LEN("GMTKN55_"))="GMTKN55_"</formula>
    </cfRule>
    <cfRule type="beginsWith" dxfId="82" priority="41" operator="beginsWith" text="MGCDB84_">
      <formula>LEFT(A69,LEN("MGCDB84_"))="MGCDB84_"</formula>
    </cfRule>
    <cfRule type="beginsWith" dxfId="81" priority="42" operator="beginsWith" text="MN_">
      <formula>LEFT(A69,LEN("MN_"))="MN_"</formula>
    </cfRule>
  </conditionalFormatting>
  <conditionalFormatting sqref="A132:A146">
    <cfRule type="beginsWith" dxfId="80" priority="25" operator="beginsWith" text="GMTKN55_">
      <formula>LEFT(A132,LEN("GMTKN55_"))="GMTKN55_"</formula>
    </cfRule>
    <cfRule type="beginsWith" dxfId="79" priority="26" operator="beginsWith" text="MGCDB84_">
      <formula>LEFT(A132,LEN("MGCDB84_"))="MGCDB84_"</formula>
    </cfRule>
    <cfRule type="beginsWith" dxfId="78" priority="27" operator="beginsWith" text="MN_">
      <formula>LEFT(A132,LEN("MN_"))="MN_"</formula>
    </cfRule>
  </conditionalFormatting>
  <conditionalFormatting sqref="A91:A110">
    <cfRule type="beginsWith" dxfId="77" priority="34" operator="beginsWith" text="GMTKN55_">
      <formula>LEFT(A91,LEN("GMTKN55_"))="GMTKN55_"</formula>
    </cfRule>
    <cfRule type="beginsWith" dxfId="76" priority="35" operator="beginsWith" text="MGCDB84_">
      <formula>LEFT(A91,LEN("MGCDB84_"))="MGCDB84_"</formula>
    </cfRule>
    <cfRule type="beginsWith" dxfId="75" priority="36" operator="beginsWith" text="MN_">
      <formula>LEFT(A91,LEN("MN_"))="MN_"</formula>
    </cfRule>
  </conditionalFormatting>
  <conditionalFormatting sqref="A111:A126">
    <cfRule type="beginsWith" dxfId="74" priority="31" operator="beginsWith" text="GMTKN55_">
      <formula>LEFT(A111,LEN("GMTKN55_"))="GMTKN55_"</formula>
    </cfRule>
    <cfRule type="beginsWith" dxfId="73" priority="32" operator="beginsWith" text="MGCDB84_">
      <formula>LEFT(A111,LEN("MGCDB84_"))="MGCDB84_"</formula>
    </cfRule>
    <cfRule type="beginsWith" dxfId="72" priority="33" operator="beginsWith" text="MN_">
      <formula>LEFT(A111,LEN("MN_"))="MN_"</formula>
    </cfRule>
  </conditionalFormatting>
  <conditionalFormatting sqref="A147:A153">
    <cfRule type="beginsWith" dxfId="71" priority="22" operator="beginsWith" text="GMTKN55_">
      <formula>LEFT(A147,LEN("GMTKN55_"))="GMTKN55_"</formula>
    </cfRule>
    <cfRule type="beginsWith" dxfId="70" priority="23" operator="beginsWith" text="MGCDB84_">
      <formula>LEFT(A147,LEN("MGCDB84_"))="MGCDB84_"</formula>
    </cfRule>
    <cfRule type="beginsWith" dxfId="69" priority="24" operator="beginsWith" text="MN_">
      <formula>LEFT(A147,LEN("MN_"))="MN_"</formula>
    </cfRule>
  </conditionalFormatting>
  <conditionalFormatting sqref="A154:A164">
    <cfRule type="beginsWith" dxfId="68" priority="19" operator="beginsWith" text="GMTKN55_">
      <formula>LEFT(A154,LEN("GMTKN55_"))="GMTKN55_"</formula>
    </cfRule>
    <cfRule type="beginsWith" dxfId="67" priority="20" operator="beginsWith" text="MGCDB84_">
      <formula>LEFT(A154,LEN("MGCDB84_"))="MGCDB84_"</formula>
    </cfRule>
    <cfRule type="beginsWith" dxfId="66" priority="21" operator="beginsWith" text="MN_">
      <formula>LEFT(A154,LEN("MN_"))="MN_"</formula>
    </cfRule>
  </conditionalFormatting>
  <conditionalFormatting sqref="A165:A173">
    <cfRule type="beginsWith" dxfId="65" priority="16" operator="beginsWith" text="GMTKN55_">
      <formula>LEFT(A165,LEN("GMTKN55_"))="GMTKN55_"</formula>
    </cfRule>
    <cfRule type="beginsWith" dxfId="64" priority="17" operator="beginsWith" text="MGCDB84_">
      <formula>LEFT(A165,LEN("MGCDB84_"))="MGCDB84_"</formula>
    </cfRule>
    <cfRule type="beginsWith" dxfId="63" priority="18" operator="beginsWith" text="MN_">
      <formula>LEFT(A165,LEN("MN_"))="MN_"</formula>
    </cfRule>
  </conditionalFormatting>
  <conditionalFormatting sqref="A174:A181">
    <cfRule type="beginsWith" dxfId="62" priority="13" operator="beginsWith" text="GMTKN55_">
      <formula>LEFT(A174,LEN("GMTKN55_"))="GMTKN55_"</formula>
    </cfRule>
    <cfRule type="beginsWith" dxfId="61" priority="14" operator="beginsWith" text="MGCDB84_">
      <formula>LEFT(A174,LEN("MGCDB84_"))="MGCDB84_"</formula>
    </cfRule>
    <cfRule type="beginsWith" dxfId="60" priority="15" operator="beginsWith" text="MN_">
      <formula>LEFT(A174,LEN("MN_"))="MN_"</formula>
    </cfRule>
  </conditionalFormatting>
  <conditionalFormatting sqref="A187:A193">
    <cfRule type="beginsWith" dxfId="59" priority="7" operator="beginsWith" text="GMTKN55_">
      <formula>LEFT(A187,LEN("GMTKN55_"))="GMTKN55_"</formula>
    </cfRule>
    <cfRule type="beginsWith" dxfId="58" priority="8" operator="beginsWith" text="MGCDB84_">
      <formula>LEFT(A187,LEN("MGCDB84_"))="MGCDB84_"</formula>
    </cfRule>
    <cfRule type="beginsWith" dxfId="57" priority="9" operator="beginsWith" text="MN_">
      <formula>LEFT(A187,LEN("MN_"))="MN_"</formula>
    </cfRule>
  </conditionalFormatting>
  <conditionalFormatting sqref="A182:A186">
    <cfRule type="beginsWith" dxfId="56" priority="10" operator="beginsWith" text="GMTKN55_">
      <formula>LEFT(A182,LEN("GMTKN55_"))="GMTKN55_"</formula>
    </cfRule>
    <cfRule type="beginsWith" dxfId="55" priority="11" operator="beginsWith" text="MGCDB84_">
      <formula>LEFT(A182,LEN("MGCDB84_"))="MGCDB84_"</formula>
    </cfRule>
    <cfRule type="beginsWith" dxfId="54" priority="12" operator="beginsWith" text="MN_">
      <formula>LEFT(A182,LEN("MN_"))="MN_"</formula>
    </cfRule>
  </conditionalFormatting>
  <conditionalFormatting sqref="A194:A211">
    <cfRule type="beginsWith" dxfId="53" priority="4" operator="beginsWith" text="GMTKN55_">
      <formula>LEFT(A194,LEN("GMTKN55_"))="GMTKN55_"</formula>
    </cfRule>
    <cfRule type="beginsWith" dxfId="52" priority="5" operator="beginsWith" text="MGCDB84_">
      <formula>LEFT(A194,LEN("MGCDB84_"))="MGCDB84_"</formula>
    </cfRule>
    <cfRule type="beginsWith" dxfId="51" priority="6" operator="beginsWith" text="MN_">
      <formula>LEFT(A194,LEN("MN_"))="MN_"</formula>
    </cfRule>
  </conditionalFormatting>
  <conditionalFormatting sqref="F12:F31">
    <cfRule type="beginsWith" dxfId="50" priority="1" operator="beginsWith" text="GMTKN55_">
      <formula>LEFT(F12,LEN("GMTKN55_"))="GMTKN55_"</formula>
    </cfRule>
    <cfRule type="beginsWith" dxfId="49" priority="2" operator="beginsWith" text="MGCDB84_">
      <formula>LEFT(F12,LEN("MGCDB84_"))="MGCDB84_"</formula>
    </cfRule>
    <cfRule type="beginsWith" dxfId="48" priority="3" operator="beginsWith" text="MN_">
      <formula>LEFT(F12,LEN("MN_"))="MN_"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2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RowHeight="16"/>
  <cols>
    <col min="1" max="1" width="39.33203125" customWidth="1"/>
    <col min="2" max="2" width="17.5" customWidth="1"/>
    <col min="3" max="3" width="15.1640625" customWidth="1"/>
    <col min="4" max="5" width="15.1640625" style="1" customWidth="1"/>
    <col min="6" max="6" width="39.33203125" customWidth="1"/>
    <col min="7" max="8" width="16.5" customWidth="1"/>
  </cols>
  <sheetData>
    <row r="1" spans="1:20" ht="22" thickBot="1">
      <c r="A1" s="173" t="s">
        <v>0</v>
      </c>
      <c r="B1" s="174"/>
      <c r="D1" s="187" t="s">
        <v>844</v>
      </c>
      <c r="E1" s="188"/>
      <c r="F1" s="189"/>
    </row>
    <row r="2" spans="1:20" ht="21" customHeight="1" thickBot="1">
      <c r="A2" s="119"/>
      <c r="B2" s="119"/>
      <c r="D2" s="190"/>
      <c r="E2" s="191"/>
      <c r="F2" s="192"/>
      <c r="R2" s="206"/>
      <c r="S2" s="206"/>
      <c r="T2" s="206"/>
    </row>
    <row r="3" spans="1:20" ht="17" thickBot="1">
      <c r="A3" s="93" t="s">
        <v>1</v>
      </c>
      <c r="B3" s="1"/>
      <c r="R3" s="206"/>
      <c r="S3" s="206"/>
      <c r="T3" s="206"/>
    </row>
    <row r="4" spans="1:20" ht="20" customHeight="1" thickBot="1">
      <c r="A4" s="12" t="s">
        <v>834</v>
      </c>
      <c r="B4" s="15" t="s">
        <v>833</v>
      </c>
      <c r="F4" s="12" t="s">
        <v>834</v>
      </c>
      <c r="G4" s="15" t="s">
        <v>833</v>
      </c>
      <c r="H4" s="82"/>
      <c r="I4" s="6"/>
      <c r="J4" s="6"/>
      <c r="K4" s="6"/>
      <c r="R4" s="206"/>
      <c r="S4" s="206"/>
      <c r="T4" s="206"/>
    </row>
    <row r="5" spans="1:20" ht="20" customHeight="1">
      <c r="A5" s="116" t="s">
        <v>836</v>
      </c>
      <c r="B5" s="145">
        <f>ROUND(J13,2)</f>
        <v>0.19</v>
      </c>
      <c r="F5" s="113" t="s">
        <v>843</v>
      </c>
      <c r="G5" s="153">
        <f>ROUND(J32,2)</f>
        <v>1.96</v>
      </c>
      <c r="H5" s="85"/>
      <c r="I5" s="6"/>
      <c r="J5" s="6"/>
      <c r="K5" s="6"/>
      <c r="R5" s="206"/>
      <c r="S5" s="206"/>
      <c r="T5" s="206"/>
    </row>
    <row r="6" spans="1:20" ht="20" customHeight="1">
      <c r="A6" s="147" t="s">
        <v>837</v>
      </c>
      <c r="B6" s="148">
        <f>ROUND(J18,2)</f>
        <v>0.21</v>
      </c>
      <c r="F6" s="114" t="s">
        <v>840</v>
      </c>
      <c r="G6" s="154">
        <f>ROUND(J35,2)</f>
        <v>1.7</v>
      </c>
      <c r="H6" s="85"/>
      <c r="I6" s="6"/>
      <c r="J6" s="6"/>
      <c r="K6" s="6"/>
      <c r="R6" s="149"/>
      <c r="S6" s="149"/>
      <c r="T6" s="149"/>
    </row>
    <row r="7" spans="1:20" ht="20" customHeight="1">
      <c r="A7" s="117" t="s">
        <v>838</v>
      </c>
      <c r="B7" s="135">
        <f>ROUND(J26,2)</f>
        <v>0.61</v>
      </c>
      <c r="F7" s="114" t="s">
        <v>841</v>
      </c>
      <c r="G7" s="155">
        <f>ROUND(J47,2)</f>
        <v>1.96</v>
      </c>
      <c r="H7" s="152"/>
      <c r="I7" s="6"/>
      <c r="J7" s="6"/>
      <c r="K7" s="6"/>
    </row>
    <row r="8" spans="1:20" ht="20" customHeight="1" thickBot="1">
      <c r="A8" s="118" t="s">
        <v>839</v>
      </c>
      <c r="B8" s="136">
        <f>ROUND(J28,2)</f>
        <v>7.0000000000000007E-2</v>
      </c>
      <c r="F8" s="115" t="s">
        <v>842</v>
      </c>
      <c r="G8" s="156">
        <f>ROUND(J57,2)</f>
        <v>0.86</v>
      </c>
      <c r="H8" s="152"/>
    </row>
    <row r="9" spans="1:20" ht="20" customHeight="1">
      <c r="A9" s="42"/>
      <c r="B9" s="112"/>
    </row>
    <row r="10" spans="1:20" ht="16" customHeight="1" thickBot="1">
      <c r="C10" s="6"/>
      <c r="D10" s="6"/>
      <c r="E10" s="6"/>
    </row>
    <row r="11" spans="1:20" ht="18" customHeight="1" thickBot="1">
      <c r="B11" s="193" t="s">
        <v>811</v>
      </c>
      <c r="C11" s="194"/>
      <c r="D11" s="149"/>
      <c r="E11" s="207" t="s">
        <v>819</v>
      </c>
      <c r="F11" s="208"/>
      <c r="G11" s="208"/>
      <c r="H11" s="208"/>
      <c r="I11" s="208"/>
      <c r="J11" s="209"/>
    </row>
    <row r="12" spans="1:20" ht="17" thickBot="1">
      <c r="A12" s="57" t="s">
        <v>814</v>
      </c>
      <c r="B12" s="57" t="s">
        <v>813</v>
      </c>
      <c r="C12" s="87" t="s">
        <v>255</v>
      </c>
      <c r="D12" s="44"/>
      <c r="E12" s="92" t="s">
        <v>824</v>
      </c>
      <c r="F12" s="90" t="s">
        <v>822</v>
      </c>
      <c r="G12" s="90" t="s">
        <v>815</v>
      </c>
      <c r="H12" s="90" t="s">
        <v>817</v>
      </c>
      <c r="I12" s="92" t="s">
        <v>816</v>
      </c>
      <c r="J12" s="169" t="s">
        <v>833</v>
      </c>
    </row>
    <row r="13" spans="1:20" ht="18" thickBot="1">
      <c r="A13" s="61" t="s">
        <v>258</v>
      </c>
      <c r="B13" s="2" t="s">
        <v>47</v>
      </c>
      <c r="C13" s="88"/>
      <c r="E13" s="204" t="s">
        <v>825</v>
      </c>
      <c r="F13" s="161" t="s">
        <v>341</v>
      </c>
      <c r="G13" s="158">
        <v>-0.19587099999999999</v>
      </c>
      <c r="H13" s="95">
        <f t="array" ref="H13">INDEX($C$13:$C$212,MATCH(F13,A$13:A$212,0))</f>
        <v>0</v>
      </c>
      <c r="I13" s="97">
        <v>0.18542120000000001</v>
      </c>
      <c r="J13" s="170">
        <f t="array" ref="J13">SUM(G13:G17*H13:H17)+I13</f>
        <v>0.18542120000000001</v>
      </c>
    </row>
    <row r="14" spans="1:20">
      <c r="A14" s="62" t="s">
        <v>263</v>
      </c>
      <c r="B14" s="2" t="s">
        <v>48</v>
      </c>
      <c r="C14" s="88"/>
      <c r="E14" s="210"/>
      <c r="F14" s="162" t="s">
        <v>418</v>
      </c>
      <c r="G14" s="150">
        <v>0.28868149999999998</v>
      </c>
      <c r="H14" s="96">
        <f t="array" ref="H14">INDEX($C$13:$C$212,MATCH(F14,A$13:A$212,0))</f>
        <v>0</v>
      </c>
      <c r="I14" s="76"/>
      <c r="J14" s="171"/>
    </row>
    <row r="15" spans="1:20">
      <c r="A15" s="62" t="s">
        <v>267</v>
      </c>
      <c r="B15" s="2" t="s">
        <v>49</v>
      </c>
      <c r="C15" s="88"/>
      <c r="E15" s="210"/>
      <c r="F15" s="162" t="s">
        <v>283</v>
      </c>
      <c r="G15" s="151">
        <v>0.13470399999999999</v>
      </c>
      <c r="H15" s="96">
        <f t="array" ref="H15">INDEX($C$13:$C$212,MATCH(F15,A$13:A$212,0))</f>
        <v>0</v>
      </c>
      <c r="I15" s="76"/>
      <c r="J15" s="171"/>
    </row>
    <row r="16" spans="1:20">
      <c r="A16" s="62" t="s">
        <v>271</v>
      </c>
      <c r="B16" s="2" t="s">
        <v>50</v>
      </c>
      <c r="C16" s="88"/>
      <c r="E16" s="210"/>
      <c r="F16" s="162" t="s">
        <v>344</v>
      </c>
      <c r="G16" s="151">
        <v>0.4420212</v>
      </c>
      <c r="H16" s="96">
        <f t="array" ref="H16">INDEX($C$13:$C$212,MATCH(F16,A$13:A$212,0))</f>
        <v>0</v>
      </c>
      <c r="I16" s="76"/>
      <c r="J16" s="171"/>
    </row>
    <row r="17" spans="1:10" ht="17" thickBot="1">
      <c r="A17" s="62" t="s">
        <v>275</v>
      </c>
      <c r="B17" s="2" t="s">
        <v>51</v>
      </c>
      <c r="C17" s="88"/>
      <c r="E17" s="210"/>
      <c r="F17" s="163" t="s">
        <v>376</v>
      </c>
      <c r="G17" s="159">
        <v>5.53564E-2</v>
      </c>
      <c r="H17" s="100">
        <f t="array" ref="H17">INDEX($C$13:$C$212,MATCH(F17,A$13:A$212,0))</f>
        <v>0</v>
      </c>
      <c r="I17" s="76"/>
      <c r="J17" s="171"/>
    </row>
    <row r="18" spans="1:10" ht="17" thickBot="1">
      <c r="A18" s="62" t="s">
        <v>279</v>
      </c>
      <c r="B18" s="2" t="s">
        <v>52</v>
      </c>
      <c r="C18" s="88"/>
      <c r="E18" s="204" t="s">
        <v>826</v>
      </c>
      <c r="F18" s="161" t="s">
        <v>440</v>
      </c>
      <c r="G18" s="160">
        <v>0.31972980000000001</v>
      </c>
      <c r="H18" s="95">
        <f t="array" ref="H18">INDEX($C$13:$C$212,MATCH(F18,A$13:A$212,0))</f>
        <v>0</v>
      </c>
      <c r="I18" s="168">
        <v>0.21453829999999999</v>
      </c>
      <c r="J18" s="172">
        <f t="array" ref="J18">SUM(G18:G25*H18:H25)+I18</f>
        <v>0.21453829999999999</v>
      </c>
    </row>
    <row r="19" spans="1:10">
      <c r="A19" s="62" t="s">
        <v>283</v>
      </c>
      <c r="B19" s="2" t="s">
        <v>53</v>
      </c>
      <c r="C19" s="88"/>
      <c r="E19" s="210"/>
      <c r="F19" s="162" t="s">
        <v>442</v>
      </c>
      <c r="G19" s="151">
        <v>8.7908100000000003E-2</v>
      </c>
      <c r="H19" s="96">
        <f t="array" ref="H19">INDEX($C$13:$C$212,MATCH(F19,A$13:A$212,0))</f>
        <v>0</v>
      </c>
      <c r="I19" s="76"/>
      <c r="J19" s="171"/>
    </row>
    <row r="20" spans="1:10">
      <c r="A20" s="62" t="s">
        <v>287</v>
      </c>
      <c r="B20" s="2" t="s">
        <v>54</v>
      </c>
      <c r="C20" s="88"/>
      <c r="E20" s="210"/>
      <c r="F20" s="162" t="s">
        <v>621</v>
      </c>
      <c r="G20" s="151">
        <v>7.5426499999999994E-2</v>
      </c>
      <c r="H20" s="96">
        <f t="array" ref="H20">INDEX($C$13:$C$212,MATCH(F20,A$13:A$212,0))</f>
        <v>0</v>
      </c>
      <c r="I20" s="76"/>
      <c r="J20" s="171"/>
    </row>
    <row r="21" spans="1:10">
      <c r="A21" s="62" t="s">
        <v>291</v>
      </c>
      <c r="B21" s="2" t="s">
        <v>55</v>
      </c>
      <c r="C21" s="88"/>
      <c r="E21" s="210"/>
      <c r="F21" s="162" t="s">
        <v>488</v>
      </c>
      <c r="G21" s="151">
        <v>4.1190299999999999E-2</v>
      </c>
      <c r="H21" s="96">
        <f t="array" ref="H21">INDEX($C$13:$C$212,MATCH(F21,A$13:A$212,0))</f>
        <v>0</v>
      </c>
      <c r="I21" s="76"/>
      <c r="J21" s="171"/>
    </row>
    <row r="22" spans="1:10">
      <c r="A22" s="62" t="s">
        <v>295</v>
      </c>
      <c r="B22" s="2" t="s">
        <v>56</v>
      </c>
      <c r="C22" s="88"/>
      <c r="E22" s="210"/>
      <c r="F22" s="162" t="s">
        <v>490</v>
      </c>
      <c r="G22" s="151">
        <v>9.6249500000000002E-2</v>
      </c>
      <c r="H22" s="96">
        <f t="array" ref="H22">INDEX($C$13:$C$212,MATCH(F22,A$13:A$212,0))</f>
        <v>0</v>
      </c>
      <c r="I22" s="76"/>
      <c r="J22" s="171"/>
    </row>
    <row r="23" spans="1:10">
      <c r="A23" s="62" t="s">
        <v>299</v>
      </c>
      <c r="B23" s="2" t="s">
        <v>57</v>
      </c>
      <c r="C23" s="88"/>
      <c r="E23" s="210"/>
      <c r="F23" s="162" t="s">
        <v>426</v>
      </c>
      <c r="G23" s="151">
        <v>0.53765739999999995</v>
      </c>
      <c r="H23" s="96">
        <f t="array" ref="H23">INDEX($C$13:$C$212,MATCH(F23,A$13:A$212,0))</f>
        <v>0</v>
      </c>
      <c r="I23" s="76"/>
      <c r="J23" s="171"/>
    </row>
    <row r="24" spans="1:10">
      <c r="A24" s="62" t="s">
        <v>302</v>
      </c>
      <c r="B24" s="2" t="s">
        <v>58</v>
      </c>
      <c r="C24" s="88"/>
      <c r="E24" s="210"/>
      <c r="F24" s="162" t="s">
        <v>430</v>
      </c>
      <c r="G24" s="151">
        <v>-8.2605999999999999E-2</v>
      </c>
      <c r="H24" s="96">
        <f t="array" ref="H24">INDEX($C$13:$C$212,MATCH(F24,A$13:A$212,0))</f>
        <v>0</v>
      </c>
      <c r="I24" s="76"/>
      <c r="J24" s="171"/>
    </row>
    <row r="25" spans="1:10" ht="17" thickBot="1">
      <c r="A25" s="62" t="s">
        <v>306</v>
      </c>
      <c r="B25" s="2" t="s">
        <v>59</v>
      </c>
      <c r="C25" s="88"/>
      <c r="E25" s="205"/>
      <c r="F25" s="163" t="s">
        <v>562</v>
      </c>
      <c r="G25" s="159">
        <v>5.0803899999999999E-2</v>
      </c>
      <c r="H25" s="100">
        <f t="array" ref="H25">INDEX($C$13:$C$212,MATCH(F25,A$13:A$212,0))</f>
        <v>0</v>
      </c>
      <c r="I25" s="76"/>
      <c r="J25" s="171"/>
    </row>
    <row r="26" spans="1:10" ht="17" thickBot="1">
      <c r="A26" s="62" t="s">
        <v>310</v>
      </c>
      <c r="B26" s="2" t="s">
        <v>60</v>
      </c>
      <c r="C26" s="88"/>
      <c r="E26" s="211" t="s">
        <v>827</v>
      </c>
      <c r="F26" s="161" t="s">
        <v>332</v>
      </c>
      <c r="G26" s="160">
        <v>0.28674860000000002</v>
      </c>
      <c r="H26" s="95">
        <f t="array" ref="H26">INDEX($C$13:$C$212,MATCH(F26,A$13:A$212,0))</f>
        <v>0</v>
      </c>
      <c r="I26" s="99">
        <v>0.61170740000000001</v>
      </c>
      <c r="J26" s="172">
        <f t="array" ref="J26">SUM(G26:G27*H26:H27)+I26</f>
        <v>0.61170740000000001</v>
      </c>
    </row>
    <row r="27" spans="1:10" ht="17" thickBot="1">
      <c r="A27" s="69" t="s">
        <v>316</v>
      </c>
      <c r="B27" s="2" t="s">
        <v>61</v>
      </c>
      <c r="C27" s="88"/>
      <c r="E27" s="212"/>
      <c r="F27" s="163" t="s">
        <v>570</v>
      </c>
      <c r="G27" s="159">
        <v>0.1325971</v>
      </c>
      <c r="H27" s="100">
        <f t="array" ref="H27">INDEX($C$13:$C$212,MATCH(F27,A$13:A$212,0))</f>
        <v>0</v>
      </c>
      <c r="I27" s="76"/>
      <c r="J27" s="171"/>
    </row>
    <row r="28" spans="1:10" ht="17" thickBot="1">
      <c r="A28" s="70" t="s">
        <v>320</v>
      </c>
      <c r="B28" s="2" t="s">
        <v>62</v>
      </c>
      <c r="C28" s="88"/>
      <c r="E28" s="204" t="s">
        <v>828</v>
      </c>
      <c r="F28" s="161" t="s">
        <v>267</v>
      </c>
      <c r="G28" s="160">
        <v>0.1992592</v>
      </c>
      <c r="H28" s="95">
        <f t="array" ref="H28">INDEX($C$13:$C$212,MATCH(F28,A$13:A$212,0))</f>
        <v>0</v>
      </c>
      <c r="I28" s="99">
        <v>6.5161899999999995E-2</v>
      </c>
      <c r="J28" s="172">
        <f t="array" ref="J28">SUM(G28:G31*H28:H31)+I28</f>
        <v>6.5161899999999995E-2</v>
      </c>
    </row>
    <row r="29" spans="1:10">
      <c r="A29" s="62" t="s">
        <v>325</v>
      </c>
      <c r="B29" s="2" t="s">
        <v>63</v>
      </c>
      <c r="C29" s="88"/>
      <c r="E29" s="210"/>
      <c r="F29" s="162" t="s">
        <v>446</v>
      </c>
      <c r="G29" s="151">
        <v>0.1194496</v>
      </c>
      <c r="H29" s="96">
        <f t="array" ref="H29">INDEX($C$13:$C$212,MATCH(F29,A$13:A$212,0))</f>
        <v>0</v>
      </c>
      <c r="I29" s="76"/>
      <c r="J29" s="171"/>
    </row>
    <row r="30" spans="1:10">
      <c r="A30" s="71" t="s">
        <v>330</v>
      </c>
      <c r="B30" s="2" t="s">
        <v>64</v>
      </c>
      <c r="C30" s="88"/>
      <c r="E30" s="210"/>
      <c r="F30" s="162" t="s">
        <v>291</v>
      </c>
      <c r="G30" s="151">
        <v>1.0494281000000001</v>
      </c>
      <c r="H30" s="96">
        <f t="array" ref="H30">INDEX($C$13:$C$212,MATCH(F30,A$13:A$212,0))</f>
        <v>0</v>
      </c>
      <c r="I30" s="76"/>
      <c r="J30" s="171"/>
    </row>
    <row r="31" spans="1:10" ht="17" thickBot="1">
      <c r="A31" s="71" t="s">
        <v>332</v>
      </c>
      <c r="B31" s="2" t="s">
        <v>65</v>
      </c>
      <c r="C31" s="88"/>
      <c r="E31" s="205"/>
      <c r="F31" s="163" t="s">
        <v>299</v>
      </c>
      <c r="G31" s="159">
        <v>0.49469459999999998</v>
      </c>
      <c r="H31" s="100">
        <f t="array" ref="H31">INDEX($C$13:$C$212,MATCH(F31,A$13:A$212,0))</f>
        <v>0</v>
      </c>
      <c r="I31" s="76"/>
      <c r="J31" s="171"/>
    </row>
    <row r="32" spans="1:10" ht="17" thickBot="1">
      <c r="A32" s="62" t="s">
        <v>337</v>
      </c>
      <c r="B32" s="2" t="s">
        <v>66</v>
      </c>
      <c r="C32" s="88"/>
      <c r="E32" s="211" t="s">
        <v>829</v>
      </c>
      <c r="F32" s="164" t="s">
        <v>650</v>
      </c>
      <c r="G32" s="160">
        <v>9.4463800000000001E-2</v>
      </c>
      <c r="H32" s="95">
        <f t="array" ref="H32">INDEX($C$13:$C$212,MATCH(F32,A$13:A$212,0))</f>
        <v>0</v>
      </c>
      <c r="I32" s="99">
        <v>1.9563858999999999</v>
      </c>
      <c r="J32" s="172">
        <f t="array" ref="J32">SUM(G32:G34*H32:H34)+I32</f>
        <v>1.9563858999999999</v>
      </c>
    </row>
    <row r="33" spans="1:10">
      <c r="A33" s="62" t="s">
        <v>341</v>
      </c>
      <c r="B33" s="2" t="s">
        <v>67</v>
      </c>
      <c r="C33" s="88"/>
      <c r="E33" s="213"/>
      <c r="F33" s="165" t="s">
        <v>374</v>
      </c>
      <c r="G33" s="151">
        <v>0.30369200000000002</v>
      </c>
      <c r="H33" s="96">
        <f t="array" ref="H33">INDEX($C$13:$C$212,MATCH(F33,A$13:A$212,0))</f>
        <v>0</v>
      </c>
      <c r="I33" s="76"/>
      <c r="J33" s="171"/>
    </row>
    <row r="34" spans="1:10" ht="17" thickBot="1">
      <c r="A34" s="62" t="s">
        <v>344</v>
      </c>
      <c r="B34" s="2" t="s">
        <v>68</v>
      </c>
      <c r="C34" s="88"/>
      <c r="E34" s="212"/>
      <c r="F34" s="166" t="s">
        <v>349</v>
      </c>
      <c r="G34" s="159">
        <v>-0.25818600000000003</v>
      </c>
      <c r="H34" s="100">
        <f t="array" ref="H34">INDEX($C$13:$C$212,MATCH(F34,A$13:A$212,0))</f>
        <v>0</v>
      </c>
      <c r="I34" s="76"/>
      <c r="J34" s="171"/>
    </row>
    <row r="35" spans="1:10" ht="17" thickBot="1">
      <c r="A35" s="62" t="s">
        <v>349</v>
      </c>
      <c r="B35" s="2" t="s">
        <v>69</v>
      </c>
      <c r="C35" s="88"/>
      <c r="E35" s="204" t="s">
        <v>831</v>
      </c>
      <c r="F35" s="161" t="s">
        <v>645</v>
      </c>
      <c r="G35" s="160">
        <v>7.3345999999999995E-2</v>
      </c>
      <c r="H35" s="95">
        <f t="array" ref="H35">INDEX($C$13:$C$212,MATCH(F35,A$13:A$212,0))</f>
        <v>0</v>
      </c>
      <c r="I35" s="99">
        <v>1.7031688</v>
      </c>
      <c r="J35" s="172">
        <f t="array" ref="J35">SUM(G35:G46*H35:H46)+I35</f>
        <v>1.7031688</v>
      </c>
    </row>
    <row r="36" spans="1:10">
      <c r="A36" s="62" t="s">
        <v>353</v>
      </c>
      <c r="B36" s="2" t="s">
        <v>70</v>
      </c>
      <c r="C36" s="88"/>
      <c r="E36" s="210"/>
      <c r="F36" s="162" t="s">
        <v>568</v>
      </c>
      <c r="G36" s="151">
        <v>7.4213500000000002E-2</v>
      </c>
      <c r="H36" s="96">
        <f t="array" ref="H36">INDEX($C$13:$C$212,MATCH(F36,A$13:A$212,0))</f>
        <v>0</v>
      </c>
      <c r="I36" s="76"/>
      <c r="J36" s="171"/>
    </row>
    <row r="37" spans="1:10">
      <c r="A37" s="62" t="s">
        <v>358</v>
      </c>
      <c r="B37" s="2" t="s">
        <v>71</v>
      </c>
      <c r="C37" s="88"/>
      <c r="E37" s="210"/>
      <c r="F37" s="162" t="s">
        <v>435</v>
      </c>
      <c r="G37" s="151">
        <v>0.12548139999999999</v>
      </c>
      <c r="H37" s="96">
        <f t="array" ref="H37">INDEX($C$13:$C$212,MATCH(F37,A$13:A$212,0))</f>
        <v>0</v>
      </c>
      <c r="I37" s="76"/>
      <c r="J37" s="171"/>
    </row>
    <row r="38" spans="1:10">
      <c r="A38" s="62" t="s">
        <v>363</v>
      </c>
      <c r="B38" s="2" t="s">
        <v>72</v>
      </c>
      <c r="C38" s="88"/>
      <c r="E38" s="210"/>
      <c r="F38" s="162" t="s">
        <v>358</v>
      </c>
      <c r="G38" s="151">
        <v>0.1449713</v>
      </c>
      <c r="H38" s="96">
        <f t="array" ref="H38">INDEX($C$13:$C$212,MATCH(F38,A$13:A$212,0))</f>
        <v>0</v>
      </c>
      <c r="I38" s="76"/>
      <c r="J38" s="171"/>
    </row>
    <row r="39" spans="1:10">
      <c r="A39" s="62" t="s">
        <v>369</v>
      </c>
      <c r="B39" s="2" t="s">
        <v>73</v>
      </c>
      <c r="C39" s="88"/>
      <c r="E39" s="210"/>
      <c r="F39" s="162" t="s">
        <v>673</v>
      </c>
      <c r="G39" s="151">
        <v>6.3681299999999996E-2</v>
      </c>
      <c r="H39" s="96">
        <f t="array" ref="H39">INDEX($C$13:$C$212,MATCH(F39,A$13:A$212,0))</f>
        <v>0</v>
      </c>
      <c r="I39" s="76"/>
      <c r="J39" s="171"/>
    </row>
    <row r="40" spans="1:10">
      <c r="A40" s="62" t="s">
        <v>374</v>
      </c>
      <c r="B40" s="2" t="s">
        <v>74</v>
      </c>
      <c r="C40" s="88"/>
      <c r="E40" s="210"/>
      <c r="F40" s="162" t="s">
        <v>532</v>
      </c>
      <c r="G40" s="151">
        <v>0.12849730000000001</v>
      </c>
      <c r="H40" s="96">
        <f t="array" ref="H40">INDEX($C$13:$C$212,MATCH(F40,A$13:A$212,0))</f>
        <v>0</v>
      </c>
      <c r="I40" s="76"/>
      <c r="J40" s="171"/>
    </row>
    <row r="41" spans="1:10">
      <c r="A41" s="62" t="s">
        <v>376</v>
      </c>
      <c r="B41" s="2" t="s">
        <v>75</v>
      </c>
      <c r="C41" s="88"/>
      <c r="E41" s="210"/>
      <c r="F41" s="162" t="s">
        <v>580</v>
      </c>
      <c r="G41" s="151">
        <v>4.0455699999999997E-2</v>
      </c>
      <c r="H41" s="96">
        <f t="array" ref="H41">INDEX($C$13:$C$212,MATCH(F41,A$13:A$212,0))</f>
        <v>0</v>
      </c>
      <c r="I41" s="76"/>
      <c r="J41" s="171"/>
    </row>
    <row r="42" spans="1:10">
      <c r="A42" s="62" t="s">
        <v>381</v>
      </c>
      <c r="B42" s="2" t="s">
        <v>76</v>
      </c>
      <c r="C42" s="88"/>
      <c r="E42" s="210"/>
      <c r="F42" s="162" t="s">
        <v>582</v>
      </c>
      <c r="G42" s="151">
        <v>9.9939999999999994E-3</v>
      </c>
      <c r="H42" s="96">
        <f t="array" ref="H42">INDEX($C$13:$C$212,MATCH(F42,A$13:A$212,0))</f>
        <v>0</v>
      </c>
      <c r="I42" s="76"/>
      <c r="J42" s="171"/>
    </row>
    <row r="43" spans="1:10">
      <c r="A43" s="62" t="s">
        <v>386</v>
      </c>
      <c r="B43" s="2" t="s">
        <v>77</v>
      </c>
      <c r="C43" s="88"/>
      <c r="E43" s="210"/>
      <c r="F43" s="162" t="s">
        <v>585</v>
      </c>
      <c r="G43" s="151">
        <v>7.7394699999999997E-2</v>
      </c>
      <c r="H43" s="96">
        <f t="array" ref="H43">INDEX($C$13:$C$212,MATCH(F43,A$13:A$212,0))</f>
        <v>0</v>
      </c>
      <c r="I43" s="76"/>
      <c r="J43" s="171"/>
    </row>
    <row r="44" spans="1:10">
      <c r="A44" s="62" t="s">
        <v>390</v>
      </c>
      <c r="B44" s="2" t="s">
        <v>78</v>
      </c>
      <c r="C44" s="88"/>
      <c r="E44" s="210"/>
      <c r="F44" s="162" t="s">
        <v>590</v>
      </c>
      <c r="G44" s="151">
        <v>1.05573E-2</v>
      </c>
      <c r="H44" s="96">
        <f t="array" ref="H44">INDEX($C$13:$C$212,MATCH(F44,A$13:A$212,0))</f>
        <v>0</v>
      </c>
      <c r="I44" s="76"/>
      <c r="J44" s="171"/>
    </row>
    <row r="45" spans="1:10">
      <c r="A45" s="62" t="s">
        <v>394</v>
      </c>
      <c r="B45" s="2" t="s">
        <v>79</v>
      </c>
      <c r="C45" s="88"/>
      <c r="E45" s="210"/>
      <c r="F45" s="162" t="s">
        <v>533</v>
      </c>
      <c r="G45" s="151">
        <v>2.7838700000000001E-2</v>
      </c>
      <c r="H45" s="96">
        <f t="array" ref="H45">INDEX($C$13:$C$212,MATCH(F45,A$13:A$212,0))</f>
        <v>0</v>
      </c>
      <c r="I45" s="76"/>
      <c r="J45" s="171"/>
    </row>
    <row r="46" spans="1:10" ht="17" thickBot="1">
      <c r="A46" s="62" t="s">
        <v>398</v>
      </c>
      <c r="B46" s="2" t="s">
        <v>80</v>
      </c>
      <c r="C46" s="88"/>
      <c r="E46" s="205"/>
      <c r="F46" s="163" t="s">
        <v>631</v>
      </c>
      <c r="G46" s="159">
        <v>2.13203E-2</v>
      </c>
      <c r="H46" s="100">
        <f t="array" ref="H46">INDEX($C$13:$C$212,MATCH(F46,A$13:A$212,0))</f>
        <v>0</v>
      </c>
      <c r="I46" s="76"/>
      <c r="J46" s="171"/>
    </row>
    <row r="47" spans="1:10" ht="17" thickBot="1">
      <c r="A47" s="62" t="s">
        <v>401</v>
      </c>
      <c r="B47" s="2" t="s">
        <v>81</v>
      </c>
      <c r="C47" s="88"/>
      <c r="E47" s="210" t="s">
        <v>832</v>
      </c>
      <c r="F47" s="167" t="s">
        <v>695</v>
      </c>
      <c r="G47" s="157">
        <v>6.5751100000000007E-2</v>
      </c>
      <c r="H47" s="96">
        <f t="array" ref="H47">INDEX($C$13:$C$212,MATCH(F47,A$13:A$212,0))</f>
        <v>0</v>
      </c>
      <c r="I47" s="99">
        <v>1.9610099000000001</v>
      </c>
      <c r="J47" s="172">
        <f t="array" ref="J47">SUM(G47:G56*H47:H56)+I47</f>
        <v>1.9610099000000001</v>
      </c>
    </row>
    <row r="48" spans="1:10" ht="17" thickBot="1">
      <c r="A48" s="69" t="s">
        <v>404</v>
      </c>
      <c r="B48" s="2" t="s">
        <v>82</v>
      </c>
      <c r="C48" s="88"/>
      <c r="E48" s="210"/>
      <c r="F48" s="162" t="s">
        <v>648</v>
      </c>
      <c r="G48" s="151">
        <v>-3.2466000000000002E-2</v>
      </c>
      <c r="H48" s="96">
        <f t="array" ref="H48">INDEX($C$13:$C$212,MATCH(F48,A$13:A$212,0))</f>
        <v>0</v>
      </c>
      <c r="I48" s="76"/>
      <c r="J48" s="171"/>
    </row>
    <row r="49" spans="1:10">
      <c r="A49" s="62" t="s">
        <v>408</v>
      </c>
      <c r="B49" s="2" t="s">
        <v>83</v>
      </c>
      <c r="C49" s="88"/>
      <c r="E49" s="210"/>
      <c r="F49" s="162" t="s">
        <v>649</v>
      </c>
      <c r="G49" s="151">
        <v>6.7486599999999994E-2</v>
      </c>
      <c r="H49" s="96">
        <f t="array" ref="H49">INDEX($C$13:$C$212,MATCH(F49,A$13:A$212,0))</f>
        <v>0</v>
      </c>
      <c r="I49" s="76"/>
      <c r="J49" s="171"/>
    </row>
    <row r="50" spans="1:10">
      <c r="A50" s="62" t="s">
        <v>411</v>
      </c>
      <c r="B50" s="2" t="s">
        <v>84</v>
      </c>
      <c r="C50" s="88"/>
      <c r="E50" s="210"/>
      <c r="F50" s="162" t="s">
        <v>706</v>
      </c>
      <c r="G50" s="151">
        <v>4.18479E-2</v>
      </c>
      <c r="H50" s="96">
        <f t="array" ref="H50">INDEX($C$13:$C$212,MATCH(F50,A$13:A$212,0))</f>
        <v>0</v>
      </c>
      <c r="I50" s="76"/>
      <c r="J50" s="171"/>
    </row>
    <row r="51" spans="1:10">
      <c r="A51" s="62" t="s">
        <v>414</v>
      </c>
      <c r="B51" s="2" t="s">
        <v>85</v>
      </c>
      <c r="C51" s="88"/>
      <c r="E51" s="210"/>
      <c r="F51" s="162" t="s">
        <v>768</v>
      </c>
      <c r="G51" s="151">
        <v>2.3437300000000001E-2</v>
      </c>
      <c r="H51" s="96">
        <f t="array" ref="H51">INDEX($C$13:$C$212,MATCH(F51,A$13:A$212,0))</f>
        <v>0</v>
      </c>
      <c r="I51" s="76"/>
      <c r="J51" s="171"/>
    </row>
    <row r="52" spans="1:10">
      <c r="A52" s="62" t="s">
        <v>418</v>
      </c>
      <c r="B52" s="2" t="s">
        <v>86</v>
      </c>
      <c r="C52" s="88"/>
      <c r="E52" s="210"/>
      <c r="F52" s="162" t="s">
        <v>734</v>
      </c>
      <c r="G52" s="151">
        <v>4.9769599999999997E-2</v>
      </c>
      <c r="H52" s="96">
        <f t="array" ref="H52">INDEX($C$13:$C$212,MATCH(F52,A$13:A$212,0))</f>
        <v>0</v>
      </c>
      <c r="I52" s="76"/>
      <c r="J52" s="171"/>
    </row>
    <row r="53" spans="1:10">
      <c r="A53" s="62" t="s">
        <v>422</v>
      </c>
      <c r="B53" s="2" t="s">
        <v>87</v>
      </c>
      <c r="C53" s="88"/>
      <c r="E53" s="210"/>
      <c r="F53" s="162" t="s">
        <v>660</v>
      </c>
      <c r="G53" s="151">
        <v>0.1291813</v>
      </c>
      <c r="H53" s="96">
        <f t="array" ref="H53">INDEX($C$13:$C$212,MATCH(F53,A$13:A$212,0))</f>
        <v>0</v>
      </c>
      <c r="I53" s="76"/>
      <c r="J53" s="171"/>
    </row>
    <row r="54" spans="1:10">
      <c r="A54" s="62" t="s">
        <v>426</v>
      </c>
      <c r="B54" s="2" t="s">
        <v>88</v>
      </c>
      <c r="C54" s="88"/>
      <c r="E54" s="210"/>
      <c r="F54" s="162" t="s">
        <v>369</v>
      </c>
      <c r="G54" s="151">
        <v>-0.213672</v>
      </c>
      <c r="H54" s="96">
        <f t="array" ref="H54">INDEX($C$13:$C$212,MATCH(F54,A$13:A$212,0))</f>
        <v>0</v>
      </c>
      <c r="I54" s="76"/>
      <c r="J54" s="171"/>
    </row>
    <row r="55" spans="1:10">
      <c r="A55" s="62" t="s">
        <v>430</v>
      </c>
      <c r="B55" s="2" t="s">
        <v>89</v>
      </c>
      <c r="C55" s="88"/>
      <c r="E55" s="210"/>
      <c r="F55" s="162" t="s">
        <v>528</v>
      </c>
      <c r="G55" s="151">
        <v>0.10980479999999999</v>
      </c>
      <c r="H55" s="96">
        <f t="array" ref="H55">INDEX($C$13:$C$212,MATCH(F55,A$13:A$212,0))</f>
        <v>0</v>
      </c>
      <c r="I55" s="76"/>
      <c r="J55" s="171"/>
    </row>
    <row r="56" spans="1:10" ht="17" thickBot="1">
      <c r="A56" s="62" t="s">
        <v>435</v>
      </c>
      <c r="B56" s="2" t="s">
        <v>90</v>
      </c>
      <c r="C56" s="88"/>
      <c r="E56" s="205"/>
      <c r="F56" s="163" t="s">
        <v>694</v>
      </c>
      <c r="G56" s="159">
        <v>0.1090816</v>
      </c>
      <c r="H56" s="100">
        <f t="array" ref="H56">INDEX($C$13:$C$212,MATCH(F56,A$13:A$212,0))</f>
        <v>0</v>
      </c>
      <c r="I56" s="76"/>
      <c r="J56" s="171"/>
    </row>
    <row r="57" spans="1:10" ht="17" thickBot="1">
      <c r="A57" s="62" t="s">
        <v>440</v>
      </c>
      <c r="B57" s="2" t="s">
        <v>91</v>
      </c>
      <c r="C57" s="88"/>
      <c r="E57" s="204" t="s">
        <v>830</v>
      </c>
      <c r="F57" s="161" t="s">
        <v>565</v>
      </c>
      <c r="G57" s="160">
        <v>0.55258220000000002</v>
      </c>
      <c r="H57" s="95">
        <f t="array" ref="H57">INDEX($C$13:$C$212,MATCH(F57,A$13:A$212,0))</f>
        <v>0</v>
      </c>
      <c r="I57" s="99">
        <v>0.86173100000000002</v>
      </c>
      <c r="J57" s="172">
        <f t="array" ref="J57">SUM(G57:G58*H57:H58)+I57</f>
        <v>0.86173100000000002</v>
      </c>
    </row>
    <row r="58" spans="1:10" ht="17" thickBot="1">
      <c r="A58" s="62" t="s">
        <v>442</v>
      </c>
      <c r="B58" s="2" t="s">
        <v>92</v>
      </c>
      <c r="C58" s="88"/>
      <c r="E58" s="205"/>
      <c r="F58" s="163" t="s">
        <v>271</v>
      </c>
      <c r="G58" s="159">
        <v>1.1207338</v>
      </c>
      <c r="H58" s="100">
        <f t="array" ref="H58">INDEX($C$13:$C$212,MATCH(F58,A$13:A$212,0))</f>
        <v>0</v>
      </c>
      <c r="I58" s="76"/>
      <c r="J58" s="171"/>
    </row>
    <row r="59" spans="1:10">
      <c r="A59" s="62" t="s">
        <v>446</v>
      </c>
      <c r="B59" s="2" t="s">
        <v>93</v>
      </c>
      <c r="C59" s="88"/>
    </row>
    <row r="60" spans="1:10">
      <c r="A60" s="62" t="s">
        <v>449</v>
      </c>
      <c r="B60" s="2" t="s">
        <v>94</v>
      </c>
      <c r="C60" s="88"/>
    </row>
    <row r="61" spans="1:10">
      <c r="A61" s="62" t="s">
        <v>453</v>
      </c>
      <c r="B61" s="2" t="s">
        <v>95</v>
      </c>
      <c r="C61" s="88"/>
    </row>
    <row r="62" spans="1:10">
      <c r="A62" s="62" t="s">
        <v>458</v>
      </c>
      <c r="B62" s="2" t="s">
        <v>96</v>
      </c>
      <c r="C62" s="88"/>
    </row>
    <row r="63" spans="1:10">
      <c r="A63" s="62" t="s">
        <v>462</v>
      </c>
      <c r="B63" s="2" t="s">
        <v>97</v>
      </c>
      <c r="C63" s="88"/>
    </row>
    <row r="64" spans="1:10">
      <c r="A64" s="62" t="s">
        <v>466</v>
      </c>
      <c r="B64" s="2" t="s">
        <v>98</v>
      </c>
      <c r="C64" s="88"/>
    </row>
    <row r="65" spans="1:3">
      <c r="A65" s="62" t="s">
        <v>471</v>
      </c>
      <c r="B65" s="2" t="s">
        <v>99</v>
      </c>
      <c r="C65" s="88"/>
    </row>
    <row r="66" spans="1:3">
      <c r="A66" s="62" t="s">
        <v>474</v>
      </c>
      <c r="B66" s="2" t="s">
        <v>100</v>
      </c>
      <c r="C66" s="88"/>
    </row>
    <row r="67" spans="1:3">
      <c r="A67" s="62" t="s">
        <v>477</v>
      </c>
      <c r="B67" s="2" t="s">
        <v>101</v>
      </c>
      <c r="C67" s="88"/>
    </row>
    <row r="68" spans="1:3">
      <c r="A68" s="62" t="s">
        <v>481</v>
      </c>
      <c r="B68" s="2" t="s">
        <v>102</v>
      </c>
      <c r="C68" s="88"/>
    </row>
    <row r="69" spans="1:3" ht="17" thickBot="1">
      <c r="A69" s="62" t="s">
        <v>484</v>
      </c>
      <c r="B69" s="2" t="s">
        <v>103</v>
      </c>
      <c r="C69" s="88"/>
    </row>
    <row r="70" spans="1:3">
      <c r="A70" s="70" t="s">
        <v>488</v>
      </c>
      <c r="B70" s="2" t="s">
        <v>104</v>
      </c>
      <c r="C70" s="88"/>
    </row>
    <row r="71" spans="1:3">
      <c r="A71" s="62" t="s">
        <v>490</v>
      </c>
      <c r="B71" s="2" t="s">
        <v>105</v>
      </c>
      <c r="C71" s="88"/>
    </row>
    <row r="72" spans="1:3" ht="17" thickBot="1">
      <c r="A72" s="69" t="s">
        <v>494</v>
      </c>
      <c r="B72" s="2" t="s">
        <v>106</v>
      </c>
      <c r="C72" s="88"/>
    </row>
    <row r="73" spans="1:3">
      <c r="A73" s="70" t="s">
        <v>497</v>
      </c>
      <c r="B73" s="2" t="s">
        <v>107</v>
      </c>
      <c r="C73" s="88"/>
    </row>
    <row r="74" spans="1:3">
      <c r="A74" s="62" t="s">
        <v>500</v>
      </c>
      <c r="B74" s="2" t="s">
        <v>108</v>
      </c>
      <c r="C74" s="88"/>
    </row>
    <row r="75" spans="1:3">
      <c r="A75" s="62" t="s">
        <v>503</v>
      </c>
      <c r="B75" s="2" t="s">
        <v>109</v>
      </c>
      <c r="C75" s="88"/>
    </row>
    <row r="76" spans="1:3">
      <c r="A76" s="62" t="s">
        <v>504</v>
      </c>
      <c r="B76" s="2" t="s">
        <v>110</v>
      </c>
      <c r="C76" s="88"/>
    </row>
    <row r="77" spans="1:3">
      <c r="A77" s="62" t="s">
        <v>507</v>
      </c>
      <c r="B77" s="2" t="s">
        <v>111</v>
      </c>
      <c r="C77" s="88"/>
    </row>
    <row r="78" spans="1:3">
      <c r="A78" s="62" t="s">
        <v>510</v>
      </c>
      <c r="B78" s="2" t="s">
        <v>112</v>
      </c>
      <c r="C78" s="88"/>
    </row>
    <row r="79" spans="1:3">
      <c r="A79" s="62" t="s">
        <v>512</v>
      </c>
      <c r="B79" s="2" t="s">
        <v>113</v>
      </c>
      <c r="C79" s="88"/>
    </row>
    <row r="80" spans="1:3">
      <c r="A80" s="62" t="s">
        <v>517</v>
      </c>
      <c r="B80" s="2" t="s">
        <v>114</v>
      </c>
      <c r="C80" s="88"/>
    </row>
    <row r="81" spans="1:3">
      <c r="A81" s="62" t="s">
        <v>521</v>
      </c>
      <c r="B81" s="2" t="s">
        <v>115</v>
      </c>
      <c r="C81" s="88"/>
    </row>
    <row r="82" spans="1:3">
      <c r="A82" s="62" t="s">
        <v>524</v>
      </c>
      <c r="B82" s="2" t="s">
        <v>116</v>
      </c>
      <c r="C82" s="88"/>
    </row>
    <row r="83" spans="1:3">
      <c r="A83" s="62" t="s">
        <v>528</v>
      </c>
      <c r="B83" s="2" t="s">
        <v>117</v>
      </c>
      <c r="C83" s="88"/>
    </row>
    <row r="84" spans="1:3">
      <c r="A84" s="62" t="s">
        <v>529</v>
      </c>
      <c r="B84" s="2" t="s">
        <v>118</v>
      </c>
      <c r="C84" s="88"/>
    </row>
    <row r="85" spans="1:3">
      <c r="A85" s="62" t="s">
        <v>532</v>
      </c>
      <c r="B85" s="2" t="s">
        <v>119</v>
      </c>
      <c r="C85" s="88"/>
    </row>
    <row r="86" spans="1:3">
      <c r="A86" s="62" t="s">
        <v>533</v>
      </c>
      <c r="B86" s="2" t="s">
        <v>120</v>
      </c>
      <c r="C86" s="88"/>
    </row>
    <row r="87" spans="1:3">
      <c r="A87" s="62" t="s">
        <v>536</v>
      </c>
      <c r="B87" s="2" t="s">
        <v>121</v>
      </c>
      <c r="C87" s="88"/>
    </row>
    <row r="88" spans="1:3">
      <c r="A88" s="62" t="s">
        <v>540</v>
      </c>
      <c r="B88" s="2" t="s">
        <v>122</v>
      </c>
      <c r="C88" s="88"/>
    </row>
    <row r="89" spans="1:3">
      <c r="A89" s="62" t="s">
        <v>545</v>
      </c>
      <c r="B89" s="2" t="s">
        <v>123</v>
      </c>
      <c r="C89" s="88"/>
    </row>
    <row r="90" spans="1:3">
      <c r="A90" s="62" t="s">
        <v>548</v>
      </c>
      <c r="B90" s="2" t="s">
        <v>124</v>
      </c>
      <c r="C90" s="88"/>
    </row>
    <row r="91" spans="1:3" ht="17" thickBot="1">
      <c r="A91" s="69" t="s">
        <v>549</v>
      </c>
      <c r="B91" s="2" t="s">
        <v>125</v>
      </c>
      <c r="C91" s="88"/>
    </row>
    <row r="92" spans="1:3">
      <c r="A92" s="70" t="s">
        <v>551</v>
      </c>
      <c r="B92" s="2" t="s">
        <v>126</v>
      </c>
      <c r="C92" s="88"/>
    </row>
    <row r="93" spans="1:3">
      <c r="A93" s="62" t="s">
        <v>553</v>
      </c>
      <c r="B93" s="2" t="s">
        <v>127</v>
      </c>
      <c r="C93" s="88"/>
    </row>
    <row r="94" spans="1:3">
      <c r="A94" s="62" t="s">
        <v>557</v>
      </c>
      <c r="B94" s="2" t="s">
        <v>128</v>
      </c>
      <c r="C94" s="88"/>
    </row>
    <row r="95" spans="1:3">
      <c r="A95" s="62" t="s">
        <v>558</v>
      </c>
      <c r="B95" s="2" t="s">
        <v>129</v>
      </c>
      <c r="C95" s="88"/>
    </row>
    <row r="96" spans="1:3">
      <c r="A96" s="62" t="s">
        <v>562</v>
      </c>
      <c r="B96" s="2" t="s">
        <v>130</v>
      </c>
      <c r="C96" s="88"/>
    </row>
    <row r="97" spans="1:3">
      <c r="A97" s="62" t="s">
        <v>565</v>
      </c>
      <c r="B97" s="2" t="s">
        <v>131</v>
      </c>
      <c r="C97" s="88"/>
    </row>
    <row r="98" spans="1:3">
      <c r="A98" s="62" t="s">
        <v>568</v>
      </c>
      <c r="B98" s="2" t="s">
        <v>132</v>
      </c>
      <c r="C98" s="88"/>
    </row>
    <row r="99" spans="1:3">
      <c r="A99" s="62" t="s">
        <v>570</v>
      </c>
      <c r="B99" s="2" t="s">
        <v>133</v>
      </c>
      <c r="C99" s="88"/>
    </row>
    <row r="100" spans="1:3">
      <c r="A100" s="62" t="s">
        <v>573</v>
      </c>
      <c r="B100" s="2" t="s">
        <v>134</v>
      </c>
      <c r="C100" s="88"/>
    </row>
    <row r="101" spans="1:3">
      <c r="A101" s="62" t="s">
        <v>575</v>
      </c>
      <c r="B101" s="2" t="s">
        <v>135</v>
      </c>
      <c r="C101" s="88"/>
    </row>
    <row r="102" spans="1:3">
      <c r="A102" s="62" t="s">
        <v>578</v>
      </c>
      <c r="B102" s="2" t="s">
        <v>136</v>
      </c>
      <c r="C102" s="88"/>
    </row>
    <row r="103" spans="1:3">
      <c r="A103" s="62" t="s">
        <v>580</v>
      </c>
      <c r="B103" s="2" t="s">
        <v>137</v>
      </c>
      <c r="C103" s="88"/>
    </row>
    <row r="104" spans="1:3">
      <c r="A104" s="62" t="s">
        <v>582</v>
      </c>
      <c r="B104" s="2" t="s">
        <v>138</v>
      </c>
      <c r="C104" s="88"/>
    </row>
    <row r="105" spans="1:3">
      <c r="A105" s="62" t="s">
        <v>585</v>
      </c>
      <c r="B105" s="2" t="s">
        <v>139</v>
      </c>
      <c r="C105" s="88"/>
    </row>
    <row r="106" spans="1:3">
      <c r="A106" s="62" t="s">
        <v>587</v>
      </c>
      <c r="B106" s="2" t="s">
        <v>140</v>
      </c>
      <c r="C106" s="88"/>
    </row>
    <row r="107" spans="1:3">
      <c r="A107" s="62" t="s">
        <v>590</v>
      </c>
      <c r="B107" s="2" t="s">
        <v>141</v>
      </c>
      <c r="C107" s="88"/>
    </row>
    <row r="108" spans="1:3">
      <c r="A108" s="62" t="s">
        <v>593</v>
      </c>
      <c r="B108" s="2" t="s">
        <v>142</v>
      </c>
      <c r="C108" s="88"/>
    </row>
    <row r="109" spans="1:3">
      <c r="A109" s="62" t="s">
        <v>597</v>
      </c>
      <c r="B109" s="2" t="s">
        <v>143</v>
      </c>
      <c r="C109" s="88"/>
    </row>
    <row r="110" spans="1:3">
      <c r="A110" s="62" t="s">
        <v>601</v>
      </c>
      <c r="B110" s="2" t="s">
        <v>144</v>
      </c>
      <c r="C110" s="88"/>
    </row>
    <row r="111" spans="1:3" ht="17" thickBot="1">
      <c r="A111" s="69" t="s">
        <v>603</v>
      </c>
      <c r="B111" s="2" t="s">
        <v>145</v>
      </c>
      <c r="C111" s="88"/>
    </row>
    <row r="112" spans="1:3">
      <c r="A112" s="62" t="s">
        <v>608</v>
      </c>
      <c r="B112" s="2" t="s">
        <v>146</v>
      </c>
      <c r="C112" s="88"/>
    </row>
    <row r="113" spans="1:3">
      <c r="A113" s="62" t="s">
        <v>610</v>
      </c>
      <c r="B113" s="2" t="s">
        <v>147</v>
      </c>
      <c r="C113" s="88"/>
    </row>
    <row r="114" spans="1:3">
      <c r="A114" s="62" t="s">
        <v>611</v>
      </c>
      <c r="B114" s="2" t="s">
        <v>148</v>
      </c>
      <c r="C114" s="88"/>
    </row>
    <row r="115" spans="1:3">
      <c r="A115" s="62" t="s">
        <v>615</v>
      </c>
      <c r="B115" s="2" t="s">
        <v>149</v>
      </c>
      <c r="C115" s="88"/>
    </row>
    <row r="116" spans="1:3">
      <c r="A116" s="62" t="s">
        <v>619</v>
      </c>
      <c r="B116" s="2" t="s">
        <v>150</v>
      </c>
      <c r="C116" s="88"/>
    </row>
    <row r="117" spans="1:3">
      <c r="A117" s="62" t="s">
        <v>620</v>
      </c>
      <c r="B117" s="2" t="s">
        <v>151</v>
      </c>
      <c r="C117" s="88"/>
    </row>
    <row r="118" spans="1:3">
      <c r="A118" s="62" t="s">
        <v>621</v>
      </c>
      <c r="B118" s="2" t="s">
        <v>152</v>
      </c>
      <c r="C118" s="88"/>
    </row>
    <row r="119" spans="1:3">
      <c r="A119" s="62" t="s">
        <v>622</v>
      </c>
      <c r="B119" s="2" t="s">
        <v>153</v>
      </c>
      <c r="C119" s="88"/>
    </row>
    <row r="120" spans="1:3">
      <c r="A120" s="62" t="s">
        <v>623</v>
      </c>
      <c r="B120" s="2" t="s">
        <v>154</v>
      </c>
      <c r="C120" s="88"/>
    </row>
    <row r="121" spans="1:3">
      <c r="A121" s="62" t="s">
        <v>626</v>
      </c>
      <c r="B121" s="2" t="s">
        <v>155</v>
      </c>
      <c r="C121" s="88"/>
    </row>
    <row r="122" spans="1:3">
      <c r="A122" s="62" t="s">
        <v>628</v>
      </c>
      <c r="B122" s="2" t="s">
        <v>156</v>
      </c>
      <c r="C122" s="88"/>
    </row>
    <row r="123" spans="1:3">
      <c r="A123" s="62" t="s">
        <v>631</v>
      </c>
      <c r="B123" s="2" t="s">
        <v>157</v>
      </c>
      <c r="C123" s="88"/>
    </row>
    <row r="124" spans="1:3">
      <c r="A124" s="62" t="s">
        <v>633</v>
      </c>
      <c r="B124" s="2" t="s">
        <v>158</v>
      </c>
      <c r="C124" s="88"/>
    </row>
    <row r="125" spans="1:3">
      <c r="A125" s="62" t="s">
        <v>636</v>
      </c>
      <c r="B125" s="2" t="s">
        <v>159</v>
      </c>
      <c r="C125" s="88"/>
    </row>
    <row r="126" spans="1:3">
      <c r="A126" s="62" t="s">
        <v>639</v>
      </c>
      <c r="B126" s="2" t="s">
        <v>160</v>
      </c>
      <c r="C126" s="88"/>
    </row>
    <row r="127" spans="1:3" ht="17" thickBot="1">
      <c r="A127" s="62" t="s">
        <v>643</v>
      </c>
      <c r="B127" s="2" t="s">
        <v>161</v>
      </c>
      <c r="C127" s="88"/>
    </row>
    <row r="128" spans="1:3">
      <c r="A128" s="70" t="s">
        <v>645</v>
      </c>
      <c r="B128" s="2" t="s">
        <v>162</v>
      </c>
      <c r="C128" s="88"/>
    </row>
    <row r="129" spans="1:3">
      <c r="A129" s="62" t="s">
        <v>647</v>
      </c>
      <c r="B129" s="2" t="s">
        <v>163</v>
      </c>
      <c r="C129" s="88"/>
    </row>
    <row r="130" spans="1:3">
      <c r="A130" s="62" t="s">
        <v>648</v>
      </c>
      <c r="B130" s="2" t="s">
        <v>164</v>
      </c>
      <c r="C130" s="88"/>
    </row>
    <row r="131" spans="1:3">
      <c r="A131" s="62" t="s">
        <v>649</v>
      </c>
      <c r="B131" s="2" t="s">
        <v>165</v>
      </c>
      <c r="C131" s="88"/>
    </row>
    <row r="132" spans="1:3" ht="17" thickBot="1">
      <c r="A132" s="69" t="s">
        <v>650</v>
      </c>
      <c r="B132" s="2" t="s">
        <v>166</v>
      </c>
      <c r="C132" s="88"/>
    </row>
    <row r="133" spans="1:3">
      <c r="A133" s="62" t="s">
        <v>652</v>
      </c>
      <c r="B133" s="2" t="s">
        <v>167</v>
      </c>
      <c r="C133" s="88"/>
    </row>
    <row r="134" spans="1:3">
      <c r="A134" s="62" t="s">
        <v>654</v>
      </c>
      <c r="B134" s="2" t="s">
        <v>168</v>
      </c>
      <c r="C134" s="88"/>
    </row>
    <row r="135" spans="1:3">
      <c r="A135" s="62" t="s">
        <v>656</v>
      </c>
      <c r="B135" s="2" t="s">
        <v>169</v>
      </c>
      <c r="C135" s="88"/>
    </row>
    <row r="136" spans="1:3">
      <c r="A136" s="62" t="s">
        <v>657</v>
      </c>
      <c r="B136" s="2" t="s">
        <v>170</v>
      </c>
      <c r="C136" s="88"/>
    </row>
    <row r="137" spans="1:3">
      <c r="A137" s="62" t="s">
        <v>660</v>
      </c>
      <c r="B137" s="2" t="s">
        <v>171</v>
      </c>
      <c r="C137" s="88"/>
    </row>
    <row r="138" spans="1:3">
      <c r="A138" s="62" t="s">
        <v>662</v>
      </c>
      <c r="B138" s="2" t="s">
        <v>172</v>
      </c>
      <c r="C138" s="88"/>
    </row>
    <row r="139" spans="1:3">
      <c r="A139" s="62" t="s">
        <v>664</v>
      </c>
      <c r="B139" s="2" t="s">
        <v>173</v>
      </c>
      <c r="C139" s="88"/>
    </row>
    <row r="140" spans="1:3">
      <c r="A140" s="62" t="s">
        <v>666</v>
      </c>
      <c r="B140" s="2" t="s">
        <v>174</v>
      </c>
      <c r="C140" s="88"/>
    </row>
    <row r="141" spans="1:3">
      <c r="A141" s="62" t="s">
        <v>670</v>
      </c>
      <c r="B141" s="2" t="s">
        <v>175</v>
      </c>
      <c r="C141" s="88"/>
    </row>
    <row r="142" spans="1:3">
      <c r="A142" s="62" t="s">
        <v>671</v>
      </c>
      <c r="B142" s="2" t="s">
        <v>176</v>
      </c>
      <c r="C142" s="88"/>
    </row>
    <row r="143" spans="1:3">
      <c r="A143" s="62" t="s">
        <v>673</v>
      </c>
      <c r="B143" s="2" t="s">
        <v>177</v>
      </c>
      <c r="C143" s="88"/>
    </row>
    <row r="144" spans="1:3">
      <c r="A144" s="62" t="s">
        <v>675</v>
      </c>
      <c r="B144" s="2" t="s">
        <v>178</v>
      </c>
      <c r="C144" s="88"/>
    </row>
    <row r="145" spans="1:3">
      <c r="A145" s="62" t="s">
        <v>678</v>
      </c>
      <c r="B145" s="2" t="s">
        <v>179</v>
      </c>
      <c r="C145" s="88"/>
    </row>
    <row r="146" spans="1:3">
      <c r="A146" s="62" t="s">
        <v>681</v>
      </c>
      <c r="B146" s="2" t="s">
        <v>180</v>
      </c>
      <c r="C146" s="88"/>
    </row>
    <row r="147" spans="1:3" ht="17" thickBot="1">
      <c r="A147" s="62" t="s">
        <v>686</v>
      </c>
      <c r="B147" s="2" t="s">
        <v>181</v>
      </c>
      <c r="C147" s="88"/>
    </row>
    <row r="148" spans="1:3">
      <c r="A148" s="70" t="s">
        <v>688</v>
      </c>
      <c r="B148" s="2" t="s">
        <v>182</v>
      </c>
      <c r="C148" s="88"/>
    </row>
    <row r="149" spans="1:3">
      <c r="A149" s="62" t="s">
        <v>691</v>
      </c>
      <c r="B149" s="2" t="s">
        <v>183</v>
      </c>
      <c r="C149" s="88"/>
    </row>
    <row r="150" spans="1:3">
      <c r="A150" s="62" t="s">
        <v>694</v>
      </c>
      <c r="B150" s="2" t="s">
        <v>184</v>
      </c>
      <c r="C150" s="88"/>
    </row>
    <row r="151" spans="1:3">
      <c r="A151" s="62" t="s">
        <v>695</v>
      </c>
      <c r="B151" s="2" t="s">
        <v>185</v>
      </c>
      <c r="C151" s="88"/>
    </row>
    <row r="152" spans="1:3">
      <c r="A152" s="62" t="s">
        <v>696</v>
      </c>
      <c r="B152" s="2" t="s">
        <v>186</v>
      </c>
      <c r="C152" s="88"/>
    </row>
    <row r="153" spans="1:3">
      <c r="A153" s="62" t="s">
        <v>698</v>
      </c>
      <c r="B153" s="2" t="s">
        <v>187</v>
      </c>
      <c r="C153" s="88"/>
    </row>
    <row r="154" spans="1:3" ht="17" thickBot="1">
      <c r="A154" s="69" t="s">
        <v>700</v>
      </c>
      <c r="B154" s="2" t="s">
        <v>188</v>
      </c>
      <c r="C154" s="88"/>
    </row>
    <row r="155" spans="1:3">
      <c r="A155" s="70" t="s">
        <v>702</v>
      </c>
      <c r="B155" s="2" t="s">
        <v>189</v>
      </c>
      <c r="C155" s="88"/>
    </row>
    <row r="156" spans="1:3">
      <c r="A156" s="62" t="s">
        <v>703</v>
      </c>
      <c r="B156" s="2" t="s">
        <v>190</v>
      </c>
      <c r="C156" s="88"/>
    </row>
    <row r="157" spans="1:3">
      <c r="A157" s="62" t="s">
        <v>704</v>
      </c>
      <c r="B157" s="2" t="s">
        <v>191</v>
      </c>
      <c r="C157" s="88"/>
    </row>
    <row r="158" spans="1:3">
      <c r="A158" s="62" t="s">
        <v>705</v>
      </c>
      <c r="B158" s="2" t="s">
        <v>192</v>
      </c>
      <c r="C158" s="88"/>
    </row>
    <row r="159" spans="1:3">
      <c r="A159" s="62" t="s">
        <v>706</v>
      </c>
      <c r="B159" s="2" t="s">
        <v>193</v>
      </c>
      <c r="C159" s="88"/>
    </row>
    <row r="160" spans="1:3">
      <c r="A160" s="62" t="s">
        <v>707</v>
      </c>
      <c r="B160" s="2" t="s">
        <v>194</v>
      </c>
      <c r="C160" s="88"/>
    </row>
    <row r="161" spans="1:3">
      <c r="A161" s="62" t="s">
        <v>715</v>
      </c>
      <c r="B161" s="2" t="s">
        <v>195</v>
      </c>
      <c r="C161" s="88"/>
    </row>
    <row r="162" spans="1:3">
      <c r="A162" s="62" t="s">
        <v>721</v>
      </c>
      <c r="B162" s="2" t="s">
        <v>196</v>
      </c>
      <c r="C162" s="88"/>
    </row>
    <row r="163" spans="1:3">
      <c r="A163" s="62" t="s">
        <v>724</v>
      </c>
      <c r="B163" s="2" t="s">
        <v>197</v>
      </c>
      <c r="C163" s="88"/>
    </row>
    <row r="164" spans="1:3">
      <c r="A164" s="62" t="s">
        <v>727</v>
      </c>
      <c r="B164" s="2" t="s">
        <v>198</v>
      </c>
      <c r="C164" s="88"/>
    </row>
    <row r="165" spans="1:3" ht="17" thickBot="1">
      <c r="A165" s="69" t="s">
        <v>729</v>
      </c>
      <c r="B165" s="2" t="s">
        <v>199</v>
      </c>
      <c r="C165" s="88"/>
    </row>
    <row r="166" spans="1:3">
      <c r="A166" s="70" t="s">
        <v>731</v>
      </c>
      <c r="B166" s="2" t="s">
        <v>200</v>
      </c>
      <c r="C166" s="88"/>
    </row>
    <row r="167" spans="1:3">
      <c r="A167" s="62" t="s">
        <v>732</v>
      </c>
      <c r="B167" s="2" t="s">
        <v>201</v>
      </c>
      <c r="C167" s="88"/>
    </row>
    <row r="168" spans="1:3">
      <c r="A168" s="62" t="s">
        <v>733</v>
      </c>
      <c r="B168" s="2" t="s">
        <v>202</v>
      </c>
      <c r="C168" s="88"/>
    </row>
    <row r="169" spans="1:3">
      <c r="A169" s="62" t="s">
        <v>734</v>
      </c>
      <c r="B169" s="2" t="s">
        <v>203</v>
      </c>
      <c r="C169" s="88"/>
    </row>
    <row r="170" spans="1:3">
      <c r="A170" s="62" t="s">
        <v>735</v>
      </c>
      <c r="B170" s="2" t="s">
        <v>204</v>
      </c>
      <c r="C170" s="88"/>
    </row>
    <row r="171" spans="1:3">
      <c r="A171" s="62" t="s">
        <v>737</v>
      </c>
      <c r="B171" s="2" t="s">
        <v>205</v>
      </c>
      <c r="C171" s="88"/>
    </row>
    <row r="172" spans="1:3">
      <c r="A172" s="62" t="s">
        <v>740</v>
      </c>
      <c r="B172" s="2" t="s">
        <v>206</v>
      </c>
      <c r="C172" s="88"/>
    </row>
    <row r="173" spans="1:3">
      <c r="A173" s="62" t="s">
        <v>742</v>
      </c>
      <c r="B173" s="2" t="s">
        <v>207</v>
      </c>
      <c r="C173" s="88"/>
    </row>
    <row r="174" spans="1:3" ht="17" thickBot="1">
      <c r="A174" s="69" t="s">
        <v>745</v>
      </c>
      <c r="B174" s="2" t="s">
        <v>208</v>
      </c>
      <c r="C174" s="88"/>
    </row>
    <row r="175" spans="1:3">
      <c r="A175" s="62" t="s">
        <v>749</v>
      </c>
      <c r="B175" s="2" t="s">
        <v>209</v>
      </c>
      <c r="C175" s="88"/>
    </row>
    <row r="176" spans="1:3">
      <c r="A176" s="62" t="s">
        <v>752</v>
      </c>
      <c r="B176" s="2" t="s">
        <v>210</v>
      </c>
      <c r="C176" s="88"/>
    </row>
    <row r="177" spans="1:3">
      <c r="A177" s="62" t="s">
        <v>754</v>
      </c>
      <c r="B177" s="2" t="s">
        <v>211</v>
      </c>
      <c r="C177" s="88"/>
    </row>
    <row r="178" spans="1:3">
      <c r="A178" s="62" t="s">
        <v>757</v>
      </c>
      <c r="B178" s="2" t="s">
        <v>212</v>
      </c>
      <c r="C178" s="88"/>
    </row>
    <row r="179" spans="1:3">
      <c r="A179" s="62" t="s">
        <v>759</v>
      </c>
      <c r="B179" s="2" t="s">
        <v>213</v>
      </c>
      <c r="C179" s="88"/>
    </row>
    <row r="180" spans="1:3">
      <c r="A180" s="62" t="s">
        <v>761</v>
      </c>
      <c r="B180" s="2" t="s">
        <v>214</v>
      </c>
      <c r="C180" s="88"/>
    </row>
    <row r="181" spans="1:3">
      <c r="A181" s="62" t="s">
        <v>763</v>
      </c>
      <c r="B181" s="2" t="s">
        <v>215</v>
      </c>
      <c r="C181" s="88"/>
    </row>
    <row r="182" spans="1:3" ht="17" thickBot="1">
      <c r="A182" s="62" t="s">
        <v>766</v>
      </c>
      <c r="B182" s="2" t="s">
        <v>216</v>
      </c>
      <c r="C182" s="88"/>
    </row>
    <row r="183" spans="1:3">
      <c r="A183" s="70" t="s">
        <v>768</v>
      </c>
      <c r="B183" s="2" t="s">
        <v>217</v>
      </c>
      <c r="C183" s="88"/>
    </row>
    <row r="184" spans="1:3">
      <c r="A184" s="62" t="s">
        <v>769</v>
      </c>
      <c r="B184" s="2" t="s">
        <v>218</v>
      </c>
      <c r="C184" s="88"/>
    </row>
    <row r="185" spans="1:3">
      <c r="A185" s="62" t="s">
        <v>771</v>
      </c>
      <c r="B185" s="2" t="s">
        <v>219</v>
      </c>
      <c r="C185" s="88"/>
    </row>
    <row r="186" spans="1:3">
      <c r="A186" s="62" t="s">
        <v>773</v>
      </c>
      <c r="B186" s="2" t="s">
        <v>220</v>
      </c>
      <c r="C186" s="88"/>
    </row>
    <row r="187" spans="1:3" ht="17" thickBot="1">
      <c r="A187" s="69" t="s">
        <v>775</v>
      </c>
      <c r="B187" s="2" t="s">
        <v>221</v>
      </c>
      <c r="C187" s="88"/>
    </row>
    <row r="188" spans="1:3">
      <c r="A188" s="70" t="s">
        <v>777</v>
      </c>
      <c r="B188" s="75" t="s">
        <v>222</v>
      </c>
      <c r="C188" s="88"/>
    </row>
    <row r="189" spans="1:3">
      <c r="A189" s="62" t="s">
        <v>778</v>
      </c>
      <c r="B189" s="75" t="s">
        <v>223</v>
      </c>
      <c r="C189" s="88"/>
    </row>
    <row r="190" spans="1:3">
      <c r="A190" s="62" t="s">
        <v>780</v>
      </c>
      <c r="B190" s="75" t="s">
        <v>224</v>
      </c>
      <c r="C190" s="88"/>
    </row>
    <row r="191" spans="1:3">
      <c r="A191" s="62" t="s">
        <v>782</v>
      </c>
      <c r="B191" s="75" t="s">
        <v>225</v>
      </c>
      <c r="C191" s="88"/>
    </row>
    <row r="192" spans="1:3">
      <c r="A192" s="62" t="s">
        <v>784</v>
      </c>
      <c r="B192" s="75" t="s">
        <v>226</v>
      </c>
      <c r="C192" s="88"/>
    </row>
    <row r="193" spans="1:3">
      <c r="A193" s="62" t="s">
        <v>786</v>
      </c>
      <c r="B193" s="75" t="s">
        <v>227</v>
      </c>
      <c r="C193" s="88"/>
    </row>
    <row r="194" spans="1:3" ht="17" thickBot="1">
      <c r="A194" s="69" t="s">
        <v>788</v>
      </c>
      <c r="B194" s="75" t="s">
        <v>228</v>
      </c>
      <c r="C194" s="88"/>
    </row>
    <row r="195" spans="1:3">
      <c r="A195" s="70" t="s">
        <v>790</v>
      </c>
      <c r="B195" s="2" t="s">
        <v>229</v>
      </c>
      <c r="C195" s="88"/>
    </row>
    <row r="196" spans="1:3">
      <c r="A196" s="62" t="s">
        <v>792</v>
      </c>
      <c r="B196" s="2" t="s">
        <v>230</v>
      </c>
      <c r="C196" s="88"/>
    </row>
    <row r="197" spans="1:3">
      <c r="A197" s="62" t="s">
        <v>793</v>
      </c>
      <c r="B197" s="2" t="s">
        <v>231</v>
      </c>
      <c r="C197" s="88"/>
    </row>
    <row r="198" spans="1:3">
      <c r="A198" s="62" t="s">
        <v>794</v>
      </c>
      <c r="B198" s="2" t="s">
        <v>232</v>
      </c>
      <c r="C198" s="88"/>
    </row>
    <row r="199" spans="1:3">
      <c r="A199" s="62" t="s">
        <v>795</v>
      </c>
      <c r="B199" s="2" t="s">
        <v>233</v>
      </c>
      <c r="C199" s="88"/>
    </row>
    <row r="200" spans="1:3">
      <c r="A200" s="62" t="s">
        <v>796</v>
      </c>
      <c r="B200" s="2" t="s">
        <v>234</v>
      </c>
      <c r="C200" s="88"/>
    </row>
    <row r="201" spans="1:3">
      <c r="A201" s="62" t="s">
        <v>797</v>
      </c>
      <c r="B201" s="2" t="s">
        <v>235</v>
      </c>
      <c r="C201" s="88"/>
    </row>
    <row r="202" spans="1:3">
      <c r="A202" s="62" t="s">
        <v>798</v>
      </c>
      <c r="B202" s="2" t="s">
        <v>236</v>
      </c>
      <c r="C202" s="88"/>
    </row>
    <row r="203" spans="1:3">
      <c r="A203" s="62" t="s">
        <v>799</v>
      </c>
      <c r="B203" s="2" t="s">
        <v>237</v>
      </c>
      <c r="C203" s="88"/>
    </row>
    <row r="204" spans="1:3">
      <c r="A204" s="62" t="s">
        <v>800</v>
      </c>
      <c r="B204" s="2" t="s">
        <v>238</v>
      </c>
      <c r="C204" s="88"/>
    </row>
    <row r="205" spans="1:3">
      <c r="A205" s="62" t="s">
        <v>801</v>
      </c>
      <c r="B205" s="2" t="s">
        <v>239</v>
      </c>
      <c r="C205" s="88"/>
    </row>
    <row r="206" spans="1:3">
      <c r="A206" s="62" t="s">
        <v>802</v>
      </c>
      <c r="B206" s="2" t="s">
        <v>240</v>
      </c>
      <c r="C206" s="88"/>
    </row>
    <row r="207" spans="1:3">
      <c r="A207" s="62" t="s">
        <v>803</v>
      </c>
      <c r="B207" s="2" t="s">
        <v>241</v>
      </c>
      <c r="C207" s="88"/>
    </row>
    <row r="208" spans="1:3">
      <c r="A208" s="62" t="s">
        <v>804</v>
      </c>
      <c r="B208" s="2" t="s">
        <v>242</v>
      </c>
      <c r="C208" s="88"/>
    </row>
    <row r="209" spans="1:3">
      <c r="A209" s="62" t="s">
        <v>805</v>
      </c>
      <c r="B209" s="2" t="s">
        <v>243</v>
      </c>
      <c r="C209" s="88"/>
    </row>
    <row r="210" spans="1:3">
      <c r="A210" s="62" t="s">
        <v>806</v>
      </c>
      <c r="B210" s="2" t="s">
        <v>244</v>
      </c>
      <c r="C210" s="88"/>
    </row>
    <row r="211" spans="1:3">
      <c r="A211" s="62" t="s">
        <v>807</v>
      </c>
      <c r="B211" s="2" t="s">
        <v>245</v>
      </c>
      <c r="C211" s="88"/>
    </row>
    <row r="212" spans="1:3" ht="17" thickBot="1">
      <c r="A212" s="69" t="s">
        <v>808</v>
      </c>
      <c r="B212" s="2" t="s">
        <v>246</v>
      </c>
      <c r="C212" s="88"/>
    </row>
  </sheetData>
  <mergeCells count="13">
    <mergeCell ref="E57:E58"/>
    <mergeCell ref="A1:B1"/>
    <mergeCell ref="R2:T5"/>
    <mergeCell ref="B11:C11"/>
    <mergeCell ref="D1:F2"/>
    <mergeCell ref="E11:J11"/>
    <mergeCell ref="E35:E46"/>
    <mergeCell ref="E47:E56"/>
    <mergeCell ref="E13:E17"/>
    <mergeCell ref="E18:E25"/>
    <mergeCell ref="E26:E27"/>
    <mergeCell ref="E28:E31"/>
    <mergeCell ref="E32:E34"/>
  </mergeCells>
  <conditionalFormatting sqref="A13:A27">
    <cfRule type="beginsWith" dxfId="47" priority="46" operator="beginsWith" text="GMTKN55_">
      <formula>LEFT(A13,LEN("GMTKN55_"))="GMTKN55_"</formula>
    </cfRule>
    <cfRule type="beginsWith" dxfId="46" priority="47" operator="beginsWith" text="MGCDB84_">
      <formula>LEFT(A13,LEN("MGCDB84_"))="MGCDB84_"</formula>
    </cfRule>
    <cfRule type="beginsWith" dxfId="45" priority="48" operator="beginsWith" text="MN_">
      <formula>LEFT(A13,LEN("MN_"))="MN_"</formula>
    </cfRule>
  </conditionalFormatting>
  <conditionalFormatting sqref="A28:A48">
    <cfRule type="beginsWith" dxfId="44" priority="49" operator="beginsWith" text="GMTKN55_">
      <formula>LEFT(A28,LEN("GMTKN55_"))="GMTKN55_"</formula>
    </cfRule>
    <cfRule type="beginsWith" dxfId="43" priority="50" operator="beginsWith" text="MGCDB84_">
      <formula>LEFT(A28,LEN("MGCDB84_"))="MGCDB84_"</formula>
    </cfRule>
    <cfRule type="beginsWith" dxfId="42" priority="51" operator="beginsWith" text="MN_">
      <formula>LEFT(A28,LEN("MN_"))="MN_"</formula>
    </cfRule>
  </conditionalFormatting>
  <conditionalFormatting sqref="A73:A91">
    <cfRule type="beginsWith" dxfId="41" priority="37" operator="beginsWith" text="GMTKN55_">
      <formula>LEFT(A73,LEN("GMTKN55_"))="GMTKN55_"</formula>
    </cfRule>
    <cfRule type="beginsWith" dxfId="40" priority="38" operator="beginsWith" text="MGCDB84_">
      <formula>LEFT(A73,LEN("MGCDB84_"))="MGCDB84_"</formula>
    </cfRule>
    <cfRule type="beginsWith" dxfId="39" priority="39" operator="beginsWith" text="MN_">
      <formula>LEFT(A73,LEN("MN_"))="MN_"</formula>
    </cfRule>
  </conditionalFormatting>
  <conditionalFormatting sqref="A128:A132">
    <cfRule type="beginsWith" dxfId="38" priority="28" operator="beginsWith" text="GMTKN55_">
      <formula>LEFT(A128,LEN("GMTKN55_"))="GMTKN55_"</formula>
    </cfRule>
    <cfRule type="beginsWith" dxfId="37" priority="29" operator="beginsWith" text="MGCDB84_">
      <formula>LEFT(A128,LEN("MGCDB84_"))="MGCDB84_"</formula>
    </cfRule>
    <cfRule type="beginsWith" dxfId="36" priority="30" operator="beginsWith" text="MN_">
      <formula>LEFT(A128,LEN("MN_"))="MN_"</formula>
    </cfRule>
  </conditionalFormatting>
  <conditionalFormatting sqref="A49:A69">
    <cfRule type="beginsWith" dxfId="35" priority="43" operator="beginsWith" text="GMTKN55_">
      <formula>LEFT(A49,LEN("GMTKN55_"))="GMTKN55_"</formula>
    </cfRule>
    <cfRule type="beginsWith" dxfId="34" priority="44" operator="beginsWith" text="MGCDB84_">
      <formula>LEFT(A49,LEN("MGCDB84_"))="MGCDB84_"</formula>
    </cfRule>
    <cfRule type="beginsWith" dxfId="33" priority="45" operator="beginsWith" text="MN_">
      <formula>LEFT(A49,LEN("MN_"))="MN_"</formula>
    </cfRule>
  </conditionalFormatting>
  <conditionalFormatting sqref="A70:A72">
    <cfRule type="beginsWith" dxfId="32" priority="40" operator="beginsWith" text="GMTKN55_">
      <formula>LEFT(A70,LEN("GMTKN55_"))="GMTKN55_"</formula>
    </cfRule>
    <cfRule type="beginsWith" dxfId="31" priority="41" operator="beginsWith" text="MGCDB84_">
      <formula>LEFT(A70,LEN("MGCDB84_"))="MGCDB84_"</formula>
    </cfRule>
    <cfRule type="beginsWith" dxfId="30" priority="42" operator="beginsWith" text="MN_">
      <formula>LEFT(A70,LEN("MN_"))="MN_"</formula>
    </cfRule>
  </conditionalFormatting>
  <conditionalFormatting sqref="A133:A147">
    <cfRule type="beginsWith" dxfId="29" priority="25" operator="beginsWith" text="GMTKN55_">
      <formula>LEFT(A133,LEN("GMTKN55_"))="GMTKN55_"</formula>
    </cfRule>
    <cfRule type="beginsWith" dxfId="28" priority="26" operator="beginsWith" text="MGCDB84_">
      <formula>LEFT(A133,LEN("MGCDB84_"))="MGCDB84_"</formula>
    </cfRule>
    <cfRule type="beginsWith" dxfId="27" priority="27" operator="beginsWith" text="MN_">
      <formula>LEFT(A133,LEN("MN_"))="MN_"</formula>
    </cfRule>
  </conditionalFormatting>
  <conditionalFormatting sqref="A92:A111">
    <cfRule type="beginsWith" dxfId="26" priority="34" operator="beginsWith" text="GMTKN55_">
      <formula>LEFT(A92,LEN("GMTKN55_"))="GMTKN55_"</formula>
    </cfRule>
    <cfRule type="beginsWith" dxfId="25" priority="35" operator="beginsWith" text="MGCDB84_">
      <formula>LEFT(A92,LEN("MGCDB84_"))="MGCDB84_"</formula>
    </cfRule>
    <cfRule type="beginsWith" dxfId="24" priority="36" operator="beginsWith" text="MN_">
      <formula>LEFT(A92,LEN("MN_"))="MN_"</formula>
    </cfRule>
  </conditionalFormatting>
  <conditionalFormatting sqref="A112:A127">
    <cfRule type="beginsWith" dxfId="23" priority="31" operator="beginsWith" text="GMTKN55_">
      <formula>LEFT(A112,LEN("GMTKN55_"))="GMTKN55_"</formula>
    </cfRule>
    <cfRule type="beginsWith" dxfId="22" priority="32" operator="beginsWith" text="MGCDB84_">
      <formula>LEFT(A112,LEN("MGCDB84_"))="MGCDB84_"</formula>
    </cfRule>
    <cfRule type="beginsWith" dxfId="21" priority="33" operator="beginsWith" text="MN_">
      <formula>LEFT(A112,LEN("MN_"))="MN_"</formula>
    </cfRule>
  </conditionalFormatting>
  <conditionalFormatting sqref="A148:A154">
    <cfRule type="beginsWith" dxfId="20" priority="22" operator="beginsWith" text="GMTKN55_">
      <formula>LEFT(A148,LEN("GMTKN55_"))="GMTKN55_"</formula>
    </cfRule>
    <cfRule type="beginsWith" dxfId="19" priority="23" operator="beginsWith" text="MGCDB84_">
      <formula>LEFT(A148,LEN("MGCDB84_"))="MGCDB84_"</formula>
    </cfRule>
    <cfRule type="beginsWith" dxfId="18" priority="24" operator="beginsWith" text="MN_">
      <formula>LEFT(A148,LEN("MN_"))="MN_"</formula>
    </cfRule>
  </conditionalFormatting>
  <conditionalFormatting sqref="A155:A165">
    <cfRule type="beginsWith" dxfId="17" priority="19" operator="beginsWith" text="GMTKN55_">
      <formula>LEFT(A155,LEN("GMTKN55_"))="GMTKN55_"</formula>
    </cfRule>
    <cfRule type="beginsWith" dxfId="16" priority="20" operator="beginsWith" text="MGCDB84_">
      <formula>LEFT(A155,LEN("MGCDB84_"))="MGCDB84_"</formula>
    </cfRule>
    <cfRule type="beginsWith" dxfId="15" priority="21" operator="beginsWith" text="MN_">
      <formula>LEFT(A155,LEN("MN_"))="MN_"</formula>
    </cfRule>
  </conditionalFormatting>
  <conditionalFormatting sqref="A166:A174">
    <cfRule type="beginsWith" dxfId="14" priority="16" operator="beginsWith" text="GMTKN55_">
      <formula>LEFT(A166,LEN("GMTKN55_"))="GMTKN55_"</formula>
    </cfRule>
    <cfRule type="beginsWith" dxfId="13" priority="17" operator="beginsWith" text="MGCDB84_">
      <formula>LEFT(A166,LEN("MGCDB84_"))="MGCDB84_"</formula>
    </cfRule>
    <cfRule type="beginsWith" dxfId="12" priority="18" operator="beginsWith" text="MN_">
      <formula>LEFT(A166,LEN("MN_"))="MN_"</formula>
    </cfRule>
  </conditionalFormatting>
  <conditionalFormatting sqref="A175:A182">
    <cfRule type="beginsWith" dxfId="11" priority="13" operator="beginsWith" text="GMTKN55_">
      <formula>LEFT(A175,LEN("GMTKN55_"))="GMTKN55_"</formula>
    </cfRule>
    <cfRule type="beginsWith" dxfId="10" priority="14" operator="beginsWith" text="MGCDB84_">
      <formula>LEFT(A175,LEN("MGCDB84_"))="MGCDB84_"</formula>
    </cfRule>
    <cfRule type="beginsWith" dxfId="9" priority="15" operator="beginsWith" text="MN_">
      <formula>LEFT(A175,LEN("MN_"))="MN_"</formula>
    </cfRule>
  </conditionalFormatting>
  <conditionalFormatting sqref="A188:A194">
    <cfRule type="beginsWith" dxfId="8" priority="7" operator="beginsWith" text="GMTKN55_">
      <formula>LEFT(A188,LEN("GMTKN55_"))="GMTKN55_"</formula>
    </cfRule>
    <cfRule type="beginsWith" dxfId="7" priority="8" operator="beginsWith" text="MGCDB84_">
      <formula>LEFT(A188,LEN("MGCDB84_"))="MGCDB84_"</formula>
    </cfRule>
    <cfRule type="beginsWith" dxfId="6" priority="9" operator="beginsWith" text="MN_">
      <formula>LEFT(A188,LEN("MN_"))="MN_"</formula>
    </cfRule>
  </conditionalFormatting>
  <conditionalFormatting sqref="A183:A187">
    <cfRule type="beginsWith" dxfId="5" priority="10" operator="beginsWith" text="GMTKN55_">
      <formula>LEFT(A183,LEN("GMTKN55_"))="GMTKN55_"</formula>
    </cfRule>
    <cfRule type="beginsWith" dxfId="4" priority="11" operator="beginsWith" text="MGCDB84_">
      <formula>LEFT(A183,LEN("MGCDB84_"))="MGCDB84_"</formula>
    </cfRule>
    <cfRule type="beginsWith" dxfId="3" priority="12" operator="beginsWith" text="MN_">
      <formula>LEFT(A183,LEN("MN_"))="MN_"</formula>
    </cfRule>
  </conditionalFormatting>
  <conditionalFormatting sqref="A195:A212">
    <cfRule type="beginsWith" dxfId="2" priority="4" operator="beginsWith" text="GMTKN55_">
      <formula>LEFT(A195,LEN("GMTKN55_"))="GMTKN55_"</formula>
    </cfRule>
    <cfRule type="beginsWith" dxfId="1" priority="5" operator="beginsWith" text="MGCDB84_">
      <formula>LEFT(A195,LEN("MGCDB84_"))="MGCDB84_"</formula>
    </cfRule>
    <cfRule type="beginsWith" dxfId="0" priority="6" operator="beginsWith" text="MN_">
      <formula>LEFT(A195,LEN("MN_"))="MN_"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ASCDB</vt:lpstr>
      <vt:lpstr>EstimatedMUEs</vt:lpstr>
      <vt:lpstr>EstimatedRMSEs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Morgante</dc:creator>
  <cp:lastModifiedBy>Pierpaolo Morgante</cp:lastModifiedBy>
  <dcterms:created xsi:type="dcterms:W3CDTF">2019-06-06T18:11:58Z</dcterms:created>
  <dcterms:modified xsi:type="dcterms:W3CDTF">2020-09-12T13:18:49Z</dcterms:modified>
</cp:coreProperties>
</file>