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pierpa/Desktop/untitled_folder/XLDB/BH76/preliminary_results/Supporting_Information/submit/"/>
    </mc:Choice>
  </mc:AlternateContent>
  <xr:revisionPtr revIDLastSave="0" documentId="13_ncr:1_{F79E0587-4558-454A-A986-F66F9F911153}" xr6:coauthVersionLast="45" xr6:coauthVersionMax="45" xr10:uidLastSave="{00000000-0000-0000-0000-000000000000}"/>
  <bookViews>
    <workbookView xWindow="0" yWindow="460" windowWidth="28800" windowHeight="16640" tabRatio="500" xr2:uid="{00000000-000D-0000-FFFF-FFFF00000000}"/>
  </bookViews>
  <sheets>
    <sheet name="Summary" sheetId="74" r:id="rId1"/>
    <sheet name="CLB18_BondLengths_MEs" sheetId="69" r:id="rId2"/>
    <sheet name="CLB18_B3LYP-BSStudy" sheetId="70" r:id="rId3"/>
    <sheet name="CLB18_B3LYP-D3BJ_BSStudy" sheetId="71" r:id="rId4"/>
    <sheet name="GridStudy_B3LYP_B3LYP-D3(BJ)" sheetId="72" r:id="rId5"/>
    <sheet name="CLB18_PBE-HFX" sheetId="68" r:id="rId6"/>
    <sheet name="MR_Diagnostics_CLB18" sheetId="73" r:id="rId7"/>
  </sheets>
  <definedNames>
    <definedName name="PArel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8" i="68" l="1" a="1"/>
  <c r="E48" i="68" s="1"/>
  <c r="F48" i="68" a="1"/>
  <c r="F48" i="68" s="1"/>
  <c r="G48" i="68" a="1"/>
  <c r="G48" i="68" s="1"/>
  <c r="H48" i="68" a="1"/>
  <c r="H48" i="68"/>
  <c r="I48" i="68" a="1"/>
  <c r="I48" i="68" s="1"/>
  <c r="J48" i="68" a="1"/>
  <c r="J48" i="68"/>
  <c r="K48" i="68" a="1"/>
  <c r="K48" i="68" s="1"/>
  <c r="L48" i="68" a="1"/>
  <c r="L48" i="68"/>
  <c r="M48" i="68" a="1"/>
  <c r="M48" i="68" s="1"/>
  <c r="N48" i="68" a="1"/>
  <c r="N48" i="68"/>
  <c r="O48" i="68" a="1"/>
  <c r="O48" i="68" s="1"/>
  <c r="P48" i="68" a="1"/>
  <c r="P48" i="68" s="1"/>
  <c r="E49" i="68" a="1"/>
  <c r="E49" i="68" s="1"/>
  <c r="F49" i="68" a="1"/>
  <c r="F49" i="68" s="1"/>
  <c r="G49" i="68" a="1"/>
  <c r="G49" i="68" s="1"/>
  <c r="H49" i="68" a="1"/>
  <c r="H49" i="68" s="1"/>
  <c r="I49" i="68" a="1"/>
  <c r="I49" i="68" s="1"/>
  <c r="J49" i="68" a="1"/>
  <c r="J49" i="68" s="1"/>
  <c r="K49" i="68" a="1"/>
  <c r="K49" i="68" s="1"/>
  <c r="L49" i="68" a="1"/>
  <c r="L49" i="68" s="1"/>
  <c r="M49" i="68" a="1"/>
  <c r="M49" i="68" s="1"/>
  <c r="N49" i="68" a="1"/>
  <c r="N49" i="68" s="1"/>
  <c r="O49" i="68" a="1"/>
  <c r="O49" i="68" s="1"/>
  <c r="P49" i="68" a="1"/>
  <c r="P49" i="68" s="1"/>
  <c r="E50" i="68" a="1"/>
  <c r="E50" i="68" s="1"/>
  <c r="F50" i="68" a="1"/>
  <c r="F50" i="68" s="1"/>
  <c r="G50" i="68" a="1"/>
  <c r="G50" i="68" s="1"/>
  <c r="H50" i="68" a="1"/>
  <c r="H50" i="68" s="1"/>
  <c r="I50" i="68" a="1"/>
  <c r="I50" i="68" s="1"/>
  <c r="J50" i="68" a="1"/>
  <c r="J50" i="68" s="1"/>
  <c r="K50" i="68" a="1"/>
  <c r="K50" i="68" s="1"/>
  <c r="L50" i="68" a="1"/>
  <c r="L50" i="68" s="1"/>
  <c r="M50" i="68" a="1"/>
  <c r="M50" i="68" s="1"/>
  <c r="N50" i="68" a="1"/>
  <c r="N50" i="68" s="1"/>
  <c r="O50" i="68" a="1"/>
  <c r="O50" i="68" s="1"/>
  <c r="P50" i="68" a="1"/>
  <c r="P50" i="68" s="1"/>
  <c r="D50" i="68" a="1"/>
  <c r="D50" i="68" s="1"/>
  <c r="D49" i="68" a="1"/>
  <c r="D49" i="68" s="1"/>
  <c r="D48" i="68" a="1"/>
  <c r="D48" i="68" s="1"/>
  <c r="N20" i="73" l="1"/>
  <c r="M20" i="73"/>
  <c r="L20" i="73"/>
  <c r="K20" i="73"/>
  <c r="J20" i="73"/>
  <c r="I20" i="73"/>
  <c r="H20" i="73"/>
  <c r="G20" i="73"/>
  <c r="F20" i="73"/>
  <c r="E20" i="73"/>
  <c r="D20" i="73"/>
  <c r="C20" i="73"/>
  <c r="AA19" i="73"/>
  <c r="Z19" i="73"/>
  <c r="Y19" i="73"/>
  <c r="X19" i="73"/>
  <c r="W19" i="73"/>
  <c r="V19" i="73"/>
  <c r="U19" i="73"/>
  <c r="T19" i="73"/>
  <c r="S19" i="73"/>
  <c r="R19" i="73"/>
  <c r="Q19" i="73"/>
  <c r="Q36" i="73" s="1"/>
  <c r="N19" i="73"/>
  <c r="M19" i="73"/>
  <c r="L19" i="73"/>
  <c r="K19" i="73"/>
  <c r="J19" i="73"/>
  <c r="I19" i="73"/>
  <c r="H19" i="73"/>
  <c r="G19" i="73"/>
  <c r="F19" i="73"/>
  <c r="E19" i="73"/>
  <c r="D19" i="73"/>
  <c r="C19" i="73"/>
  <c r="Z18" i="73" s="1"/>
  <c r="X18" i="73"/>
  <c r="T18" i="73"/>
  <c r="N18" i="73"/>
  <c r="M18" i="73"/>
  <c r="L18" i="73"/>
  <c r="K18" i="73"/>
  <c r="J18" i="73"/>
  <c r="I18" i="73"/>
  <c r="H18" i="73"/>
  <c r="G18" i="73"/>
  <c r="F18" i="73"/>
  <c r="E18" i="73"/>
  <c r="D18" i="73"/>
  <c r="C18" i="73"/>
  <c r="Z17" i="73" s="1"/>
  <c r="AA17" i="73"/>
  <c r="Y17" i="73"/>
  <c r="X17" i="73"/>
  <c r="W17" i="73"/>
  <c r="V17" i="73"/>
  <c r="U17" i="73"/>
  <c r="T17" i="73"/>
  <c r="S17" i="73"/>
  <c r="R17" i="73"/>
  <c r="Q17" i="73"/>
  <c r="Q39" i="73" s="1"/>
  <c r="N17" i="73"/>
  <c r="M17" i="73"/>
  <c r="L17" i="73"/>
  <c r="K17" i="73"/>
  <c r="J17" i="73"/>
  <c r="I17" i="73"/>
  <c r="H17" i="73"/>
  <c r="G17" i="73"/>
  <c r="F17" i="73"/>
  <c r="E17" i="73"/>
  <c r="D17" i="73"/>
  <c r="C17" i="73"/>
  <c r="AA16" i="73" s="1"/>
  <c r="Z16" i="73"/>
  <c r="X16" i="73"/>
  <c r="V16" i="73"/>
  <c r="T16" i="73"/>
  <c r="S16" i="73"/>
  <c r="R16" i="73"/>
  <c r="N16" i="73"/>
  <c r="M16" i="73"/>
  <c r="L16" i="73"/>
  <c r="K16" i="73"/>
  <c r="J16" i="73"/>
  <c r="I16" i="73"/>
  <c r="H16" i="73"/>
  <c r="G16" i="73"/>
  <c r="F16" i="73"/>
  <c r="E16" i="73"/>
  <c r="D16" i="73"/>
  <c r="C16" i="73"/>
  <c r="AA15" i="73"/>
  <c r="Z15" i="73"/>
  <c r="Y15" i="73"/>
  <c r="X15" i="73"/>
  <c r="W15" i="73"/>
  <c r="V15" i="73"/>
  <c r="U15" i="73"/>
  <c r="T15" i="73"/>
  <c r="S15" i="73"/>
  <c r="R15" i="73"/>
  <c r="Q15" i="73"/>
  <c r="Q38" i="73" s="1"/>
  <c r="N15" i="73"/>
  <c r="M15" i="73"/>
  <c r="L15" i="73"/>
  <c r="K15" i="73"/>
  <c r="J15" i="73"/>
  <c r="I15" i="73"/>
  <c r="H15" i="73"/>
  <c r="G15" i="73"/>
  <c r="F15" i="73"/>
  <c r="E15" i="73"/>
  <c r="D15" i="73"/>
  <c r="C15" i="73"/>
  <c r="Z14" i="73" s="1"/>
  <c r="X14" i="73"/>
  <c r="T14" i="73"/>
  <c r="N14" i="73"/>
  <c r="M14" i="73"/>
  <c r="L14" i="73"/>
  <c r="K14" i="73"/>
  <c r="J14" i="73"/>
  <c r="I14" i="73"/>
  <c r="H14" i="73"/>
  <c r="G14" i="73"/>
  <c r="F14" i="73"/>
  <c r="E14" i="73"/>
  <c r="D14" i="73"/>
  <c r="C14" i="73"/>
  <c r="Z13" i="73" s="1"/>
  <c r="AA13" i="73"/>
  <c r="Y13" i="73"/>
  <c r="X13" i="73"/>
  <c r="W13" i="73"/>
  <c r="U13" i="73"/>
  <c r="T13" i="73"/>
  <c r="S13" i="73"/>
  <c r="Q13" i="73"/>
  <c r="Q35" i="73" s="1"/>
  <c r="N13" i="73"/>
  <c r="M13" i="73"/>
  <c r="L13" i="73"/>
  <c r="K13" i="73"/>
  <c r="J13" i="73"/>
  <c r="I13" i="73"/>
  <c r="H13" i="73"/>
  <c r="G13" i="73"/>
  <c r="F13" i="73"/>
  <c r="E13" i="73"/>
  <c r="D13" i="73"/>
  <c r="C13" i="73"/>
  <c r="AA12" i="73" s="1"/>
  <c r="Z12" i="73"/>
  <c r="X12" i="73"/>
  <c r="V12" i="73"/>
  <c r="T12" i="73"/>
  <c r="S12" i="73"/>
  <c r="R12" i="73"/>
  <c r="N12" i="73"/>
  <c r="M12" i="73"/>
  <c r="L12" i="73"/>
  <c r="K12" i="73"/>
  <c r="J12" i="73"/>
  <c r="I12" i="73"/>
  <c r="H12" i="73"/>
  <c r="G12" i="73"/>
  <c r="F12" i="73"/>
  <c r="E12" i="73"/>
  <c r="D12" i="73"/>
  <c r="C12" i="73"/>
  <c r="AA11" i="73"/>
  <c r="Z11" i="73"/>
  <c r="Y11" i="73"/>
  <c r="X11" i="73"/>
  <c r="W11" i="73"/>
  <c r="V11" i="73"/>
  <c r="U11" i="73"/>
  <c r="T11" i="73"/>
  <c r="S11" i="73"/>
  <c r="R11" i="73"/>
  <c r="Q11" i="73"/>
  <c r="Q33" i="73" s="1"/>
  <c r="N11" i="73"/>
  <c r="M11" i="73"/>
  <c r="L11" i="73"/>
  <c r="K11" i="73"/>
  <c r="J11" i="73"/>
  <c r="I11" i="73"/>
  <c r="H11" i="73"/>
  <c r="G11" i="73"/>
  <c r="T10" i="73" s="1"/>
  <c r="F11" i="73"/>
  <c r="E11" i="73"/>
  <c r="D11" i="73"/>
  <c r="C11" i="73"/>
  <c r="X10" i="73"/>
  <c r="N10" i="73"/>
  <c r="M10" i="73"/>
  <c r="L10" i="73"/>
  <c r="K10" i="73"/>
  <c r="J10" i="73"/>
  <c r="W9" i="73" s="1"/>
  <c r="I10" i="73"/>
  <c r="H10" i="73"/>
  <c r="G10" i="73"/>
  <c r="F10" i="73"/>
  <c r="E10" i="73"/>
  <c r="D10" i="73"/>
  <c r="C10" i="73"/>
  <c r="Z9" i="73" s="1"/>
  <c r="AA9" i="73"/>
  <c r="Y9" i="73"/>
  <c r="X9" i="73"/>
  <c r="U9" i="73"/>
  <c r="T9" i="73"/>
  <c r="S9" i="73"/>
  <c r="Q9" i="73"/>
  <c r="Q34" i="73" s="1"/>
  <c r="N9" i="73"/>
  <c r="M9" i="73"/>
  <c r="L9" i="73"/>
  <c r="K9" i="73"/>
  <c r="J9" i="73"/>
  <c r="I9" i="73"/>
  <c r="H9" i="73"/>
  <c r="G9" i="73"/>
  <c r="F9" i="73"/>
  <c r="E9" i="73"/>
  <c r="D9" i="73"/>
  <c r="C9" i="73"/>
  <c r="AA8" i="73" s="1"/>
  <c r="Z8" i="73"/>
  <c r="X8" i="73"/>
  <c r="V8" i="73"/>
  <c r="T8" i="73"/>
  <c r="S8" i="73"/>
  <c r="R8" i="73"/>
  <c r="N8" i="73"/>
  <c r="M8" i="73"/>
  <c r="L8" i="73"/>
  <c r="K8" i="73"/>
  <c r="J8" i="73"/>
  <c r="I8" i="73"/>
  <c r="H8" i="73"/>
  <c r="G8" i="73"/>
  <c r="F8" i="73"/>
  <c r="E8" i="73"/>
  <c r="D8" i="73"/>
  <c r="C8" i="73"/>
  <c r="AA7" i="73"/>
  <c r="Z7" i="73"/>
  <c r="Y7" i="73"/>
  <c r="X7" i="73"/>
  <c r="W7" i="73"/>
  <c r="V7" i="73"/>
  <c r="U7" i="73"/>
  <c r="T7" i="73"/>
  <c r="S7" i="73"/>
  <c r="R7" i="73"/>
  <c r="Q7" i="73"/>
  <c r="Q29" i="73" s="1"/>
  <c r="N7" i="73"/>
  <c r="M7" i="73"/>
  <c r="L7" i="73"/>
  <c r="K7" i="73"/>
  <c r="X6" i="73" s="1"/>
  <c r="J7" i="73"/>
  <c r="I7" i="73"/>
  <c r="H7" i="73"/>
  <c r="G7" i="73"/>
  <c r="T6" i="73" s="1"/>
  <c r="F7" i="73"/>
  <c r="E7" i="73"/>
  <c r="D7" i="73"/>
  <c r="C7" i="73"/>
  <c r="N6" i="73"/>
  <c r="M6" i="73"/>
  <c r="L6" i="73"/>
  <c r="K6" i="73"/>
  <c r="J6" i="73"/>
  <c r="I6" i="73"/>
  <c r="H6" i="73"/>
  <c r="G6" i="73"/>
  <c r="F6" i="73"/>
  <c r="E6" i="73"/>
  <c r="D6" i="73"/>
  <c r="C6" i="73"/>
  <c r="Z5" i="73" s="1"/>
  <c r="AA5" i="73"/>
  <c r="Y5" i="73"/>
  <c r="X5" i="73"/>
  <c r="W5" i="73"/>
  <c r="U5" i="73"/>
  <c r="T5" i="73"/>
  <c r="S5" i="73"/>
  <c r="R5" i="73"/>
  <c r="Q5" i="73"/>
  <c r="Q27" i="73" s="1"/>
  <c r="N5" i="73"/>
  <c r="M5" i="73"/>
  <c r="L5" i="73"/>
  <c r="K5" i="73"/>
  <c r="J5" i="73"/>
  <c r="I5" i="73"/>
  <c r="H5" i="73"/>
  <c r="G5" i="73"/>
  <c r="F5" i="73"/>
  <c r="E5" i="73"/>
  <c r="D5" i="73"/>
  <c r="C5" i="73"/>
  <c r="Z4" i="73" s="1"/>
  <c r="AA4" i="73"/>
  <c r="Y4" i="73"/>
  <c r="X4" i="73"/>
  <c r="W4" i="73"/>
  <c r="V4" i="73"/>
  <c r="U4" i="73"/>
  <c r="T4" i="73"/>
  <c r="S4" i="73"/>
  <c r="R4" i="73"/>
  <c r="Q4" i="73"/>
  <c r="Q26" i="73" s="1"/>
  <c r="N4" i="73"/>
  <c r="M4" i="73"/>
  <c r="L4" i="73"/>
  <c r="K4" i="73"/>
  <c r="J4" i="73"/>
  <c r="I4" i="73"/>
  <c r="H4" i="73"/>
  <c r="G4" i="73"/>
  <c r="F4" i="73"/>
  <c r="E4" i="73"/>
  <c r="D4" i="73"/>
  <c r="C4" i="73"/>
  <c r="AA3" i="73" s="1"/>
  <c r="Z3" i="73"/>
  <c r="X3" i="73"/>
  <c r="V3" i="73"/>
  <c r="T3" i="73"/>
  <c r="R3" i="73"/>
  <c r="N3" i="73"/>
  <c r="M3" i="73"/>
  <c r="L3" i="73"/>
  <c r="K3" i="73"/>
  <c r="J3" i="73"/>
  <c r="I3" i="73"/>
  <c r="H3" i="73"/>
  <c r="U2" i="73" s="1"/>
  <c r="G3" i="73"/>
  <c r="F3" i="73"/>
  <c r="E3" i="73"/>
  <c r="D3" i="73"/>
  <c r="Q2" i="73" s="1"/>
  <c r="C3" i="73"/>
  <c r="Z2" i="73" s="1"/>
  <c r="AA2" i="73"/>
  <c r="Y2" i="73"/>
  <c r="X2" i="73"/>
  <c r="W2" i="73"/>
  <c r="V2" i="73"/>
  <c r="T2" i="73"/>
  <c r="S2" i="73"/>
  <c r="R2" i="73"/>
  <c r="Q24" i="73" l="1"/>
  <c r="R26" i="73"/>
  <c r="S26" i="73" s="1"/>
  <c r="T20" i="73"/>
  <c r="X20" i="73"/>
  <c r="Q3" i="73"/>
  <c r="Q25" i="73" s="1"/>
  <c r="R25" i="73" s="1"/>
  <c r="U3" i="73"/>
  <c r="U20" i="73" s="1"/>
  <c r="Y3" i="73"/>
  <c r="Y20" i="73" s="1"/>
  <c r="Z10" i="73"/>
  <c r="V10" i="73"/>
  <c r="R10" i="73"/>
  <c r="Y10" i="73"/>
  <c r="U10" i="73"/>
  <c r="Q10" i="73"/>
  <c r="Q31" i="73" s="1"/>
  <c r="AA10" i="73"/>
  <c r="W10" i="73"/>
  <c r="S10" i="73"/>
  <c r="Z6" i="73"/>
  <c r="Z20" i="73" s="1"/>
  <c r="V6" i="73"/>
  <c r="R6" i="73"/>
  <c r="Y6" i="73"/>
  <c r="U6" i="73"/>
  <c r="Q6" i="73"/>
  <c r="Q28" i="73" s="1"/>
  <c r="R28" i="73" s="1"/>
  <c r="S28" i="73" s="1"/>
  <c r="T28" i="73" s="1"/>
  <c r="U28" i="73" s="1"/>
  <c r="V28" i="73" s="1"/>
  <c r="W28" i="73" s="1"/>
  <c r="X28" i="73" s="1"/>
  <c r="Y28" i="73" s="1"/>
  <c r="Z28" i="73" s="1"/>
  <c r="AA28" i="73" s="1"/>
  <c r="AA6" i="73"/>
  <c r="AA20" i="73" s="1"/>
  <c r="W6" i="73"/>
  <c r="S6" i="73"/>
  <c r="R29" i="73"/>
  <c r="S29" i="73" s="1"/>
  <c r="T29" i="73" s="1"/>
  <c r="U29" i="73" s="1"/>
  <c r="V29" i="73" s="1"/>
  <c r="W29" i="73" s="1"/>
  <c r="X29" i="73" s="1"/>
  <c r="Y29" i="73" s="1"/>
  <c r="Z29" i="73" s="1"/>
  <c r="AA29" i="73" s="1"/>
  <c r="S3" i="73"/>
  <c r="S20" i="73" s="1"/>
  <c r="W3" i="73"/>
  <c r="W20" i="73" s="1"/>
  <c r="R27" i="73"/>
  <c r="S27" i="73" s="1"/>
  <c r="V5" i="73"/>
  <c r="V20" i="73" s="1"/>
  <c r="Q8" i="73"/>
  <c r="Q30" i="73" s="1"/>
  <c r="R30" i="73" s="1"/>
  <c r="S30" i="73" s="1"/>
  <c r="T30" i="73" s="1"/>
  <c r="U30" i="73" s="1"/>
  <c r="V30" i="73" s="1"/>
  <c r="W30" i="73" s="1"/>
  <c r="X30" i="73" s="1"/>
  <c r="Y30" i="73" s="1"/>
  <c r="Z30" i="73" s="1"/>
  <c r="AA30" i="73" s="1"/>
  <c r="U8" i="73"/>
  <c r="Y8" i="73"/>
  <c r="R9" i="73"/>
  <c r="R20" i="73" s="1"/>
  <c r="V9" i="73"/>
  <c r="Q12" i="73"/>
  <c r="Q32" i="73" s="1"/>
  <c r="U12" i="73"/>
  <c r="Y12" i="73"/>
  <c r="R13" i="73"/>
  <c r="V13" i="73"/>
  <c r="S14" i="73"/>
  <c r="W14" i="73"/>
  <c r="AA14" i="73"/>
  <c r="Q16" i="73"/>
  <c r="Q37" i="73" s="1"/>
  <c r="U16" i="73"/>
  <c r="Y16" i="73"/>
  <c r="S18" i="73"/>
  <c r="W18" i="73"/>
  <c r="AA18" i="73"/>
  <c r="W8" i="73"/>
  <c r="W12" i="73"/>
  <c r="Q14" i="73"/>
  <c r="Q41" i="73" s="1"/>
  <c r="U14" i="73"/>
  <c r="Y14" i="73"/>
  <c r="W16" i="73"/>
  <c r="Q18" i="73"/>
  <c r="Q40" i="73" s="1"/>
  <c r="R40" i="73" s="1"/>
  <c r="U18" i="73"/>
  <c r="Y18" i="73"/>
  <c r="R14" i="73"/>
  <c r="V14" i="73"/>
  <c r="R18" i="73"/>
  <c r="V18" i="73"/>
  <c r="R34" i="73" l="1"/>
  <c r="S34" i="73" s="1"/>
  <c r="T34" i="73" s="1"/>
  <c r="U34" i="73" s="1"/>
  <c r="V34" i="73" s="1"/>
  <c r="W34" i="73" s="1"/>
  <c r="X34" i="73" s="1"/>
  <c r="Y34" i="73" s="1"/>
  <c r="Z34" i="73" s="1"/>
  <c r="AA34" i="73" s="1"/>
  <c r="R35" i="73"/>
  <c r="S35" i="73" s="1"/>
  <c r="T35" i="73" s="1"/>
  <c r="U35" i="73" s="1"/>
  <c r="V35" i="73" s="1"/>
  <c r="W35" i="73" s="1"/>
  <c r="X35" i="73" s="1"/>
  <c r="Y35" i="73" s="1"/>
  <c r="Z35" i="73" s="1"/>
  <c r="AA35" i="73" s="1"/>
  <c r="S40" i="73"/>
  <c r="T40" i="73" s="1"/>
  <c r="U40" i="73" s="1"/>
  <c r="V40" i="73" s="1"/>
  <c r="W40" i="73" s="1"/>
  <c r="X40" i="73" s="1"/>
  <c r="Y40" i="73" s="1"/>
  <c r="Z40" i="73" s="1"/>
  <c r="AA40" i="73" s="1"/>
  <c r="R41" i="73"/>
  <c r="S41" i="73" s="1"/>
  <c r="T41" i="73" s="1"/>
  <c r="U41" i="73" s="1"/>
  <c r="V41" i="73" s="1"/>
  <c r="W41" i="73" s="1"/>
  <c r="X41" i="73" s="1"/>
  <c r="Y41" i="73" s="1"/>
  <c r="Z41" i="73" s="1"/>
  <c r="AA41" i="73" s="1"/>
  <c r="R37" i="73"/>
  <c r="S37" i="73" s="1"/>
  <c r="T37" i="73" s="1"/>
  <c r="U37" i="73" s="1"/>
  <c r="V37" i="73" s="1"/>
  <c r="W37" i="73" s="1"/>
  <c r="X37" i="73" s="1"/>
  <c r="Y37" i="73" s="1"/>
  <c r="Z37" i="73" s="1"/>
  <c r="AA37" i="73" s="1"/>
  <c r="R32" i="73"/>
  <c r="S32" i="73" s="1"/>
  <c r="T32" i="73" s="1"/>
  <c r="U32" i="73" s="1"/>
  <c r="V32" i="73" s="1"/>
  <c r="W32" i="73" s="1"/>
  <c r="X32" i="73" s="1"/>
  <c r="Y32" i="73" s="1"/>
  <c r="Z32" i="73" s="1"/>
  <c r="AA32" i="73" s="1"/>
  <c r="T27" i="73"/>
  <c r="U27" i="73" s="1"/>
  <c r="V27" i="73" s="1"/>
  <c r="W27" i="73" s="1"/>
  <c r="X27" i="73" s="1"/>
  <c r="Y27" i="73" s="1"/>
  <c r="Z27" i="73" s="1"/>
  <c r="AA27" i="73" s="1"/>
  <c r="R36" i="73"/>
  <c r="S36" i="73" s="1"/>
  <c r="T36" i="73" s="1"/>
  <c r="U36" i="73" s="1"/>
  <c r="V36" i="73" s="1"/>
  <c r="W36" i="73" s="1"/>
  <c r="X36" i="73" s="1"/>
  <c r="Y36" i="73" s="1"/>
  <c r="Z36" i="73" s="1"/>
  <c r="AA36" i="73" s="1"/>
  <c r="Q20" i="73"/>
  <c r="R39" i="73"/>
  <c r="S39" i="73" s="1"/>
  <c r="T39" i="73" s="1"/>
  <c r="U39" i="73" s="1"/>
  <c r="V39" i="73" s="1"/>
  <c r="W39" i="73" s="1"/>
  <c r="X39" i="73" s="1"/>
  <c r="Y39" i="73" s="1"/>
  <c r="Z39" i="73" s="1"/>
  <c r="AA39" i="73" s="1"/>
  <c r="T26" i="73"/>
  <c r="U26" i="73" s="1"/>
  <c r="V26" i="73" s="1"/>
  <c r="W26" i="73" s="1"/>
  <c r="X26" i="73" s="1"/>
  <c r="Y26" i="73" s="1"/>
  <c r="Z26" i="73" s="1"/>
  <c r="AA26" i="73" s="1"/>
  <c r="R38" i="73"/>
  <c r="S38" i="73" s="1"/>
  <c r="T38" i="73" s="1"/>
  <c r="U38" i="73" s="1"/>
  <c r="V38" i="73" s="1"/>
  <c r="W38" i="73" s="1"/>
  <c r="X38" i="73" s="1"/>
  <c r="Y38" i="73" s="1"/>
  <c r="Z38" i="73" s="1"/>
  <c r="AA38" i="73" s="1"/>
  <c r="Q42" i="73"/>
  <c r="R24" i="73"/>
  <c r="R33" i="73"/>
  <c r="S33" i="73" s="1"/>
  <c r="T33" i="73" s="1"/>
  <c r="U33" i="73" s="1"/>
  <c r="V33" i="73" s="1"/>
  <c r="W33" i="73" s="1"/>
  <c r="X33" i="73" s="1"/>
  <c r="Y33" i="73" s="1"/>
  <c r="Z33" i="73" s="1"/>
  <c r="AA33" i="73" s="1"/>
  <c r="R31" i="73"/>
  <c r="S31" i="73" s="1"/>
  <c r="T31" i="73" s="1"/>
  <c r="U31" i="73" s="1"/>
  <c r="V31" i="73" s="1"/>
  <c r="W31" i="73" s="1"/>
  <c r="X31" i="73" s="1"/>
  <c r="Y31" i="73" s="1"/>
  <c r="Z31" i="73" s="1"/>
  <c r="AA31" i="73" s="1"/>
  <c r="S25" i="73"/>
  <c r="T25" i="73" s="1"/>
  <c r="U25" i="73" s="1"/>
  <c r="V25" i="73" s="1"/>
  <c r="W25" i="73" s="1"/>
  <c r="X25" i="73" s="1"/>
  <c r="Y25" i="73" s="1"/>
  <c r="Z25" i="73" s="1"/>
  <c r="AA25" i="73" s="1"/>
  <c r="R42" i="73" l="1"/>
  <c r="S24" i="73"/>
  <c r="S42" i="73" l="1"/>
  <c r="T24" i="73"/>
  <c r="N43" i="72"/>
  <c r="M43" i="72"/>
  <c r="L43" i="72"/>
  <c r="K43" i="72"/>
  <c r="J43" i="72"/>
  <c r="H43" i="72"/>
  <c r="G43" i="72"/>
  <c r="F43" i="72"/>
  <c r="E43" i="72"/>
  <c r="D43" i="72"/>
  <c r="AE42" i="72"/>
  <c r="AD42" i="72"/>
  <c r="AC42" i="72"/>
  <c r="AB42" i="72"/>
  <c r="AA42" i="72"/>
  <c r="Z42" i="72"/>
  <c r="Y42" i="72"/>
  <c r="X42" i="72"/>
  <c r="W42" i="72"/>
  <c r="V42" i="72"/>
  <c r="N42" i="72"/>
  <c r="M42" i="72"/>
  <c r="L42" i="72"/>
  <c r="K42" i="72"/>
  <c r="J42" i="72"/>
  <c r="H42" i="72"/>
  <c r="G42" i="72"/>
  <c r="F42" i="72"/>
  <c r="E42" i="72"/>
  <c r="D42" i="72"/>
  <c r="N41" i="72"/>
  <c r="M41" i="72"/>
  <c r="L41" i="72"/>
  <c r="K41" i="72"/>
  <c r="J41" i="72"/>
  <c r="H41" i="72"/>
  <c r="G41" i="72"/>
  <c r="F41" i="72"/>
  <c r="E41" i="72"/>
  <c r="D41" i="72"/>
  <c r="N40" i="72"/>
  <c r="M40" i="72"/>
  <c r="L40" i="72"/>
  <c r="K40" i="72"/>
  <c r="J40" i="72"/>
  <c r="H40" i="72"/>
  <c r="G40" i="72"/>
  <c r="F40" i="72"/>
  <c r="E40" i="72"/>
  <c r="D40" i="72"/>
  <c r="N39" i="72"/>
  <c r="M39" i="72"/>
  <c r="L39" i="72"/>
  <c r="K39" i="72"/>
  <c r="J39" i="72"/>
  <c r="H39" i="72"/>
  <c r="G39" i="72"/>
  <c r="F39" i="72"/>
  <c r="E39" i="72"/>
  <c r="D39" i="72"/>
  <c r="N38" i="72"/>
  <c r="M38" i="72"/>
  <c r="L38" i="72"/>
  <c r="K38" i="72"/>
  <c r="J38" i="72"/>
  <c r="H38" i="72"/>
  <c r="G38" i="72"/>
  <c r="F38" i="72"/>
  <c r="E38" i="72"/>
  <c r="D38" i="72"/>
  <c r="N37" i="72"/>
  <c r="M37" i="72"/>
  <c r="L37" i="72"/>
  <c r="K37" i="72"/>
  <c r="J37" i="72"/>
  <c r="H37" i="72"/>
  <c r="G37" i="72"/>
  <c r="F37" i="72"/>
  <c r="E37" i="72"/>
  <c r="D37" i="72"/>
  <c r="N36" i="72"/>
  <c r="M36" i="72"/>
  <c r="L36" i="72"/>
  <c r="K36" i="72"/>
  <c r="J36" i="72"/>
  <c r="H36" i="72"/>
  <c r="G36" i="72"/>
  <c r="F36" i="72"/>
  <c r="E36" i="72"/>
  <c r="D36" i="72"/>
  <c r="N35" i="72"/>
  <c r="M35" i="72"/>
  <c r="L35" i="72"/>
  <c r="K35" i="72"/>
  <c r="J35" i="72"/>
  <c r="H35" i="72"/>
  <c r="G35" i="72"/>
  <c r="F35" i="72"/>
  <c r="E35" i="72"/>
  <c r="D35" i="72"/>
  <c r="N34" i="72"/>
  <c r="M34" i="72"/>
  <c r="L34" i="72"/>
  <c r="K34" i="72"/>
  <c r="J34" i="72"/>
  <c r="H34" i="72"/>
  <c r="G34" i="72"/>
  <c r="F34" i="72"/>
  <c r="E34" i="72"/>
  <c r="D34" i="72"/>
  <c r="N33" i="72"/>
  <c r="M33" i="72"/>
  <c r="L33" i="72"/>
  <c r="K33" i="72"/>
  <c r="J33" i="72"/>
  <c r="H33" i="72"/>
  <c r="G33" i="72"/>
  <c r="F33" i="72"/>
  <c r="E33" i="72"/>
  <c r="D33" i="72"/>
  <c r="N32" i="72"/>
  <c r="M32" i="72"/>
  <c r="L32" i="72"/>
  <c r="K32" i="72"/>
  <c r="J32" i="72"/>
  <c r="H32" i="72"/>
  <c r="G32" i="72"/>
  <c r="F32" i="72"/>
  <c r="E32" i="72"/>
  <c r="D32" i="72"/>
  <c r="N31" i="72"/>
  <c r="M31" i="72"/>
  <c r="L31" i="72"/>
  <c r="K31" i="72"/>
  <c r="J31" i="72"/>
  <c r="H31" i="72"/>
  <c r="G31" i="72"/>
  <c r="F31" i="72"/>
  <c r="E31" i="72"/>
  <c r="D31" i="72"/>
  <c r="N30" i="72"/>
  <c r="M30" i="72"/>
  <c r="L30" i="72"/>
  <c r="K30" i="72"/>
  <c r="J30" i="72"/>
  <c r="H30" i="72"/>
  <c r="G30" i="72"/>
  <c r="F30" i="72"/>
  <c r="E30" i="72"/>
  <c r="D30" i="72"/>
  <c r="N29" i="72"/>
  <c r="M29" i="72"/>
  <c r="L29" i="72"/>
  <c r="K29" i="72"/>
  <c r="J29" i="72"/>
  <c r="H29" i="72"/>
  <c r="G29" i="72"/>
  <c r="F29" i="72"/>
  <c r="E29" i="72"/>
  <c r="D29" i="72"/>
  <c r="N28" i="72"/>
  <c r="M28" i="72"/>
  <c r="L28" i="72"/>
  <c r="K28" i="72"/>
  <c r="J28" i="72"/>
  <c r="H28" i="72"/>
  <c r="G28" i="72"/>
  <c r="F28" i="72"/>
  <c r="E28" i="72"/>
  <c r="D28" i="72"/>
  <c r="N27" i="72"/>
  <c r="M27" i="72"/>
  <c r="L27" i="72"/>
  <c r="K27" i="72"/>
  <c r="J27" i="72"/>
  <c r="H27" i="72"/>
  <c r="G27" i="72"/>
  <c r="F27" i="72"/>
  <c r="E27" i="72"/>
  <c r="D27" i="72"/>
  <c r="N26" i="72"/>
  <c r="M26" i="72"/>
  <c r="L26" i="72"/>
  <c r="L44" i="72" s="1" a="1"/>
  <c r="L44" i="72" s="1"/>
  <c r="L45" i="72" s="1" a="1"/>
  <c r="L45" i="72" s="1"/>
  <c r="K26" i="72"/>
  <c r="J26" i="72"/>
  <c r="H26" i="72"/>
  <c r="G26" i="72"/>
  <c r="G44" i="72" s="1" a="1"/>
  <c r="G44" i="72" s="1"/>
  <c r="G45" i="72" s="1" a="1"/>
  <c r="G45" i="72" s="1"/>
  <c r="F26" i="72"/>
  <c r="E26" i="72"/>
  <c r="E44" i="72" s="1" a="1"/>
  <c r="E44" i="72" s="1"/>
  <c r="E45" i="72" s="1" a="1"/>
  <c r="E45" i="72" s="1"/>
  <c r="D26" i="72"/>
  <c r="S40" i="71"/>
  <c r="T40" i="71"/>
  <c r="U40" i="71"/>
  <c r="V40" i="71"/>
  <c r="W40" i="71"/>
  <c r="X40" i="71"/>
  <c r="Y40" i="71"/>
  <c r="D26" i="71"/>
  <c r="E26" i="71"/>
  <c r="F26" i="71"/>
  <c r="G26" i="71"/>
  <c r="H26" i="71"/>
  <c r="I26" i="71"/>
  <c r="J26" i="71"/>
  <c r="K26" i="71"/>
  <c r="L26" i="71"/>
  <c r="M26" i="71"/>
  <c r="N26" i="71"/>
  <c r="O26" i="71"/>
  <c r="D27" i="71"/>
  <c r="E27" i="71"/>
  <c r="F27" i="71"/>
  <c r="G27" i="71"/>
  <c r="H27" i="71"/>
  <c r="I27" i="71"/>
  <c r="J27" i="71"/>
  <c r="K27" i="71"/>
  <c r="L27" i="71"/>
  <c r="M27" i="71"/>
  <c r="N27" i="71"/>
  <c r="O27" i="71"/>
  <c r="D28" i="71"/>
  <c r="E28" i="71"/>
  <c r="F28" i="71"/>
  <c r="G28" i="71"/>
  <c r="H28" i="71"/>
  <c r="I28" i="71"/>
  <c r="J28" i="71"/>
  <c r="K28" i="71"/>
  <c r="L28" i="71"/>
  <c r="M28" i="71"/>
  <c r="N28" i="71"/>
  <c r="O28" i="71"/>
  <c r="D29" i="71"/>
  <c r="E29" i="71"/>
  <c r="F29" i="71"/>
  <c r="G29" i="71"/>
  <c r="H29" i="71"/>
  <c r="I29" i="71"/>
  <c r="J29" i="71"/>
  <c r="K29" i="71"/>
  <c r="L29" i="71"/>
  <c r="M29" i="71"/>
  <c r="N29" i="71"/>
  <c r="O29" i="71"/>
  <c r="D30" i="71"/>
  <c r="E30" i="71"/>
  <c r="F30" i="71"/>
  <c r="G30" i="71"/>
  <c r="H30" i="71"/>
  <c r="I30" i="71"/>
  <c r="J30" i="71"/>
  <c r="K30" i="71"/>
  <c r="L30" i="71"/>
  <c r="M30" i="71"/>
  <c r="N30" i="71"/>
  <c r="O30" i="71"/>
  <c r="D31" i="71"/>
  <c r="E31" i="71"/>
  <c r="F31" i="71"/>
  <c r="G31" i="71"/>
  <c r="H31" i="71"/>
  <c r="I31" i="71"/>
  <c r="J31" i="71"/>
  <c r="K31" i="71"/>
  <c r="L31" i="71"/>
  <c r="M31" i="71"/>
  <c r="N31" i="71"/>
  <c r="O31" i="71"/>
  <c r="D32" i="71"/>
  <c r="E32" i="71"/>
  <c r="F32" i="71"/>
  <c r="G32" i="71"/>
  <c r="H32" i="71"/>
  <c r="I32" i="71"/>
  <c r="J32" i="71"/>
  <c r="K32" i="71"/>
  <c r="L32" i="71"/>
  <c r="M32" i="71"/>
  <c r="N32" i="71"/>
  <c r="O32" i="71"/>
  <c r="D33" i="71"/>
  <c r="E33" i="71"/>
  <c r="F33" i="71"/>
  <c r="G33" i="71"/>
  <c r="H33" i="71"/>
  <c r="I33" i="71"/>
  <c r="J33" i="71"/>
  <c r="K33" i="71"/>
  <c r="L33" i="71"/>
  <c r="M33" i="71"/>
  <c r="N33" i="71"/>
  <c r="O33" i="71"/>
  <c r="D34" i="71"/>
  <c r="E34" i="71"/>
  <c r="F34" i="71"/>
  <c r="G34" i="71"/>
  <c r="H34" i="71"/>
  <c r="I34" i="71"/>
  <c r="J34" i="71"/>
  <c r="K34" i="71"/>
  <c r="L34" i="71"/>
  <c r="M34" i="71"/>
  <c r="N34" i="71"/>
  <c r="O34" i="71"/>
  <c r="D35" i="71"/>
  <c r="E35" i="71"/>
  <c r="F35" i="71"/>
  <c r="G35" i="71"/>
  <c r="H35" i="71"/>
  <c r="I35" i="71"/>
  <c r="J35" i="71"/>
  <c r="K35" i="71"/>
  <c r="L35" i="71"/>
  <c r="M35" i="71"/>
  <c r="N35" i="71"/>
  <c r="O35" i="71"/>
  <c r="D36" i="71"/>
  <c r="E36" i="71"/>
  <c r="F36" i="71"/>
  <c r="G36" i="71"/>
  <c r="H36" i="71"/>
  <c r="I36" i="71"/>
  <c r="J36" i="71"/>
  <c r="K36" i="71"/>
  <c r="L36" i="71"/>
  <c r="M36" i="71"/>
  <c r="N36" i="71"/>
  <c r="O36" i="71"/>
  <c r="D37" i="71"/>
  <c r="E37" i="71"/>
  <c r="F37" i="71"/>
  <c r="G37" i="71"/>
  <c r="H37" i="71"/>
  <c r="I37" i="71"/>
  <c r="J37" i="71"/>
  <c r="K37" i="71"/>
  <c r="L37" i="71"/>
  <c r="M37" i="71"/>
  <c r="N37" i="71"/>
  <c r="O37" i="71"/>
  <c r="D38" i="71"/>
  <c r="E38" i="71"/>
  <c r="F38" i="71"/>
  <c r="G38" i="71"/>
  <c r="H38" i="71"/>
  <c r="I38" i="71"/>
  <c r="J38" i="71"/>
  <c r="K38" i="71"/>
  <c r="L38" i="71"/>
  <c r="M38" i="71"/>
  <c r="N38" i="71"/>
  <c r="O38" i="71"/>
  <c r="D39" i="71"/>
  <c r="E39" i="71"/>
  <c r="F39" i="71"/>
  <c r="G39" i="71"/>
  <c r="H39" i="71"/>
  <c r="I39" i="71"/>
  <c r="J39" i="71"/>
  <c r="K39" i="71"/>
  <c r="L39" i="71"/>
  <c r="M39" i="71"/>
  <c r="N39" i="71"/>
  <c r="O39" i="71"/>
  <c r="D40" i="71"/>
  <c r="E40" i="71"/>
  <c r="F40" i="71"/>
  <c r="G40" i="71"/>
  <c r="H40" i="71"/>
  <c r="I40" i="71"/>
  <c r="J40" i="71"/>
  <c r="K40" i="71"/>
  <c r="L40" i="71"/>
  <c r="M40" i="71"/>
  <c r="N40" i="71"/>
  <c r="O40" i="71"/>
  <c r="D41" i="71"/>
  <c r="E41" i="71"/>
  <c r="F41" i="71"/>
  <c r="G41" i="71"/>
  <c r="H41" i="71"/>
  <c r="I41" i="71"/>
  <c r="J41" i="71"/>
  <c r="K41" i="71"/>
  <c r="L41" i="71"/>
  <c r="M41" i="71"/>
  <c r="N41" i="71"/>
  <c r="O41" i="71"/>
  <c r="D42" i="71"/>
  <c r="E42" i="71"/>
  <c r="F42" i="71"/>
  <c r="G42" i="71"/>
  <c r="H42" i="71"/>
  <c r="I42" i="71"/>
  <c r="J42" i="71"/>
  <c r="K42" i="71"/>
  <c r="L42" i="71"/>
  <c r="M42" i="71"/>
  <c r="N42" i="71"/>
  <c r="O42" i="71"/>
  <c r="D43" i="71"/>
  <c r="E43" i="71"/>
  <c r="F43" i="71"/>
  <c r="G43" i="71"/>
  <c r="H43" i="71"/>
  <c r="I43" i="71"/>
  <c r="J43" i="71"/>
  <c r="K43" i="71"/>
  <c r="L43" i="71"/>
  <c r="M43" i="71"/>
  <c r="N43" i="71"/>
  <c r="O43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R40" i="70"/>
  <c r="S40" i="70"/>
  <c r="T40" i="70"/>
  <c r="U40" i="70"/>
  <c r="V40" i="70"/>
  <c r="W40" i="70"/>
  <c r="Q40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D39" i="70"/>
  <c r="E39" i="70"/>
  <c r="F39" i="70"/>
  <c r="G39" i="70"/>
  <c r="H39" i="70"/>
  <c r="I39" i="70"/>
  <c r="J39" i="70"/>
  <c r="K39" i="70"/>
  <c r="L39" i="70"/>
  <c r="M39" i="70"/>
  <c r="N39" i="70"/>
  <c r="O39" i="70"/>
  <c r="D40" i="70"/>
  <c r="E40" i="70"/>
  <c r="F40" i="70"/>
  <c r="G40" i="70"/>
  <c r="H40" i="70"/>
  <c r="I40" i="70"/>
  <c r="J40" i="70"/>
  <c r="K40" i="70"/>
  <c r="L40" i="70"/>
  <c r="M40" i="70"/>
  <c r="N40" i="70"/>
  <c r="O40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C27" i="70"/>
  <c r="C28" i="70"/>
  <c r="C29" i="70"/>
  <c r="C30" i="70"/>
  <c r="C31" i="70"/>
  <c r="C32" i="70"/>
  <c r="C33" i="70"/>
  <c r="C34" i="70"/>
  <c r="C35" i="70"/>
  <c r="C36" i="70"/>
  <c r="C37" i="70"/>
  <c r="C38" i="70"/>
  <c r="C39" i="70"/>
  <c r="C40" i="70"/>
  <c r="C41" i="70"/>
  <c r="C42" i="70"/>
  <c r="C43" i="70"/>
  <c r="C26" i="71"/>
  <c r="N46" i="70" a="1"/>
  <c r="N46" i="70" s="1"/>
  <c r="J46" i="70" a="1"/>
  <c r="J46" i="70" s="1"/>
  <c r="F46" i="70" a="1"/>
  <c r="F46" i="70" s="1"/>
  <c r="C26" i="70"/>
  <c r="U24" i="73" l="1"/>
  <c r="T42" i="73"/>
  <c r="J44" i="72" a="1"/>
  <c r="J44" i="72" s="1"/>
  <c r="J45" i="72" s="1" a="1"/>
  <c r="J45" i="72" s="1"/>
  <c r="N46" i="72" a="1"/>
  <c r="N46" i="72" s="1"/>
  <c r="J46" i="72" a="1"/>
  <c r="J46" i="72" s="1"/>
  <c r="N44" i="72" a="1"/>
  <c r="N44" i="72" s="1"/>
  <c r="D44" i="72" a="1"/>
  <c r="D44" i="72" s="1"/>
  <c r="D45" i="72" s="1" a="1"/>
  <c r="D45" i="72" s="1"/>
  <c r="F44" i="72" a="1"/>
  <c r="F44" i="72" s="1"/>
  <c r="F45" i="72" s="1" a="1"/>
  <c r="F45" i="72" s="1"/>
  <c r="H44" i="72" a="1"/>
  <c r="H44" i="72" s="1"/>
  <c r="K44" i="72" a="1"/>
  <c r="K44" i="72" s="1"/>
  <c r="M44" i="72" a="1"/>
  <c r="M44" i="72" s="1"/>
  <c r="H45" i="72" a="1"/>
  <c r="H45" i="72" s="1"/>
  <c r="K45" i="72" a="1"/>
  <c r="K45" i="72" s="1"/>
  <c r="M45" i="72" a="1"/>
  <c r="M45" i="72" s="1"/>
  <c r="D46" i="72" a="1"/>
  <c r="D46" i="72" s="1"/>
  <c r="F46" i="72" a="1"/>
  <c r="F46" i="72" s="1"/>
  <c r="H46" i="72" a="1"/>
  <c r="H46" i="72" s="1"/>
  <c r="K46" i="72" a="1"/>
  <c r="K46" i="72" s="1"/>
  <c r="M46" i="72" a="1"/>
  <c r="M46" i="72" s="1"/>
  <c r="N45" i="72" a="1"/>
  <c r="N45" i="72" s="1"/>
  <c r="E46" i="72" a="1"/>
  <c r="E46" i="72" s="1"/>
  <c r="G46" i="72" a="1"/>
  <c r="G46" i="72" s="1"/>
  <c r="L46" i="72" a="1"/>
  <c r="L46" i="72" s="1"/>
  <c r="D44" i="70" a="1"/>
  <c r="D44" i="70" s="1"/>
  <c r="F44" i="70" a="1"/>
  <c r="F44" i="70" s="1"/>
  <c r="L44" i="70" a="1"/>
  <c r="L44" i="70" s="1"/>
  <c r="L45" i="70" s="1" a="1"/>
  <c r="L45" i="70" s="1"/>
  <c r="J44" i="70" a="1"/>
  <c r="J44" i="70" s="1"/>
  <c r="J45" i="70" s="1" a="1"/>
  <c r="J45" i="70" s="1"/>
  <c r="H44" i="70" a="1"/>
  <c r="H44" i="70" s="1"/>
  <c r="H45" i="70" s="1" a="1"/>
  <c r="H45" i="70" s="1"/>
  <c r="D44" i="71" a="1"/>
  <c r="D44" i="71" s="1"/>
  <c r="D45" i="71" s="1" a="1"/>
  <c r="D45" i="71" s="1"/>
  <c r="L44" i="71" a="1"/>
  <c r="L44" i="71" s="1"/>
  <c r="L45" i="71" s="1" a="1"/>
  <c r="L45" i="71" s="1"/>
  <c r="I44" i="71" a="1"/>
  <c r="I44" i="71" s="1"/>
  <c r="I46" i="71" a="1"/>
  <c r="I46" i="71" s="1"/>
  <c r="N46" i="71" a="1"/>
  <c r="N46" i="71" s="1"/>
  <c r="M44" i="71" a="1"/>
  <c r="M44" i="71" s="1"/>
  <c r="M45" i="71" s="1" a="1"/>
  <c r="M45" i="71" s="1"/>
  <c r="M46" i="71" a="1"/>
  <c r="M46" i="71" s="1"/>
  <c r="H44" i="71" a="1"/>
  <c r="H44" i="71" s="1"/>
  <c r="H45" i="71" s="1" a="1"/>
  <c r="H45" i="71" s="1"/>
  <c r="C44" i="71" a="1"/>
  <c r="C44" i="71" s="1"/>
  <c r="C45" i="71" s="1" a="1"/>
  <c r="C45" i="71" s="1"/>
  <c r="J46" i="71" a="1"/>
  <c r="J46" i="71" s="1"/>
  <c r="I45" i="71" a="1"/>
  <c r="I45" i="71" s="1"/>
  <c r="E44" i="71" a="1"/>
  <c r="E44" i="71" s="1"/>
  <c r="E45" i="71" s="1" a="1"/>
  <c r="E45" i="71" s="1"/>
  <c r="E46" i="71" a="1"/>
  <c r="E46" i="71" s="1"/>
  <c r="F46" i="71" a="1"/>
  <c r="F46" i="71" s="1"/>
  <c r="G44" i="71" a="1"/>
  <c r="G44" i="71" s="1"/>
  <c r="G45" i="71" s="1" a="1"/>
  <c r="G45" i="71" s="1"/>
  <c r="K44" i="71" a="1"/>
  <c r="K44" i="71" s="1"/>
  <c r="O44" i="71" a="1"/>
  <c r="O44" i="71" s="1"/>
  <c r="O45" i="71" s="1" a="1"/>
  <c r="O45" i="71" s="1"/>
  <c r="G46" i="71" a="1"/>
  <c r="G46" i="71" s="1"/>
  <c r="K46" i="71" a="1"/>
  <c r="K46" i="71" s="1"/>
  <c r="O46" i="71" a="1"/>
  <c r="O46" i="71" s="1"/>
  <c r="C46" i="71" a="1"/>
  <c r="C46" i="71" s="1"/>
  <c r="F44" i="71" a="1"/>
  <c r="F44" i="71" s="1"/>
  <c r="F45" i="71" s="1" a="1"/>
  <c r="F45" i="71" s="1"/>
  <c r="J44" i="71" a="1"/>
  <c r="J44" i="71" s="1"/>
  <c r="J45" i="71" s="1" a="1"/>
  <c r="J45" i="71" s="1"/>
  <c r="N44" i="71" a="1"/>
  <c r="N44" i="71" s="1"/>
  <c r="N45" i="71" s="1" a="1"/>
  <c r="N45" i="71" s="1"/>
  <c r="K45" i="71" a="1"/>
  <c r="K45" i="71" s="1"/>
  <c r="D46" i="71" a="1"/>
  <c r="D46" i="71" s="1"/>
  <c r="H46" i="71" a="1"/>
  <c r="H46" i="71" s="1"/>
  <c r="L46" i="71" a="1"/>
  <c r="L46" i="71" s="1"/>
  <c r="E44" i="70" a="1"/>
  <c r="E44" i="70" s="1"/>
  <c r="E45" i="70" s="1" a="1"/>
  <c r="E45" i="70" s="1"/>
  <c r="I44" i="70" a="1"/>
  <c r="I44" i="70" s="1"/>
  <c r="I45" i="70" s="1" a="1"/>
  <c r="I45" i="70" s="1"/>
  <c r="M44" i="70" a="1"/>
  <c r="M44" i="70" s="1"/>
  <c r="M45" i="70" s="1" a="1"/>
  <c r="M45" i="70" s="1"/>
  <c r="D45" i="70" a="1"/>
  <c r="D45" i="70" s="1"/>
  <c r="C46" i="70" a="1"/>
  <c r="C46" i="70" s="1"/>
  <c r="E46" i="70" a="1"/>
  <c r="E46" i="70" s="1"/>
  <c r="G46" i="70" a="1"/>
  <c r="G46" i="70" s="1"/>
  <c r="I46" i="70" a="1"/>
  <c r="I46" i="70" s="1"/>
  <c r="K46" i="70" a="1"/>
  <c r="K46" i="70" s="1"/>
  <c r="M46" i="70" a="1"/>
  <c r="M46" i="70" s="1"/>
  <c r="O46" i="70" a="1"/>
  <c r="O46" i="70" s="1"/>
  <c r="C44" i="70" a="1"/>
  <c r="C44" i="70" s="1"/>
  <c r="C45" i="70" s="1" a="1"/>
  <c r="C45" i="70" s="1"/>
  <c r="G44" i="70" a="1"/>
  <c r="G44" i="70" s="1"/>
  <c r="G45" i="70" s="1" a="1"/>
  <c r="G45" i="70" s="1"/>
  <c r="K44" i="70" a="1"/>
  <c r="K44" i="70" s="1"/>
  <c r="K45" i="70" s="1" a="1"/>
  <c r="K45" i="70" s="1"/>
  <c r="O44" i="70" a="1"/>
  <c r="O44" i="70" s="1"/>
  <c r="O45" i="70" s="1" a="1"/>
  <c r="O45" i="70" s="1"/>
  <c r="F45" i="70" a="1"/>
  <c r="F45" i="70" s="1"/>
  <c r="N44" i="70" a="1"/>
  <c r="N44" i="70" s="1"/>
  <c r="N45" i="70" s="1" a="1"/>
  <c r="N45" i="70" s="1"/>
  <c r="D46" i="70" a="1"/>
  <c r="D46" i="70" s="1"/>
  <c r="H46" i="70" a="1"/>
  <c r="H46" i="70" s="1"/>
  <c r="L46" i="70" a="1"/>
  <c r="L46" i="70" s="1"/>
  <c r="E27" i="68"/>
  <c r="F27" i="68"/>
  <c r="G27" i="68"/>
  <c r="H27" i="68"/>
  <c r="I27" i="68"/>
  <c r="J27" i="68"/>
  <c r="K27" i="68"/>
  <c r="L27" i="68"/>
  <c r="M27" i="68"/>
  <c r="N27" i="68"/>
  <c r="O27" i="68"/>
  <c r="P27" i="68"/>
  <c r="E28" i="68"/>
  <c r="F28" i="68"/>
  <c r="G28" i="68"/>
  <c r="H28" i="68"/>
  <c r="I28" i="68"/>
  <c r="J28" i="68"/>
  <c r="K28" i="68"/>
  <c r="L28" i="68"/>
  <c r="M28" i="68"/>
  <c r="N28" i="68"/>
  <c r="O28" i="68"/>
  <c r="P28" i="68"/>
  <c r="E29" i="68"/>
  <c r="F29" i="68"/>
  <c r="G29" i="68"/>
  <c r="H29" i="68"/>
  <c r="I29" i="68"/>
  <c r="J29" i="68"/>
  <c r="K29" i="68"/>
  <c r="L29" i="68"/>
  <c r="M29" i="68"/>
  <c r="N29" i="68"/>
  <c r="O29" i="68"/>
  <c r="P29" i="68"/>
  <c r="E30" i="68"/>
  <c r="F30" i="68"/>
  <c r="G30" i="68"/>
  <c r="H30" i="68"/>
  <c r="I30" i="68"/>
  <c r="J30" i="68"/>
  <c r="K30" i="68"/>
  <c r="L30" i="68"/>
  <c r="M30" i="68"/>
  <c r="N30" i="68"/>
  <c r="O30" i="68"/>
  <c r="P30" i="68"/>
  <c r="E31" i="68"/>
  <c r="F31" i="68"/>
  <c r="G31" i="68"/>
  <c r="H31" i="68"/>
  <c r="I31" i="68"/>
  <c r="J31" i="68"/>
  <c r="K31" i="68"/>
  <c r="L31" i="68"/>
  <c r="M31" i="68"/>
  <c r="N31" i="68"/>
  <c r="O31" i="68"/>
  <c r="P31" i="68"/>
  <c r="E32" i="68"/>
  <c r="F32" i="68"/>
  <c r="G32" i="68"/>
  <c r="H32" i="68"/>
  <c r="I32" i="68"/>
  <c r="J32" i="68"/>
  <c r="K32" i="68"/>
  <c r="L32" i="68"/>
  <c r="M32" i="68"/>
  <c r="N32" i="68"/>
  <c r="O32" i="68"/>
  <c r="P32" i="68"/>
  <c r="E33" i="68"/>
  <c r="F33" i="68"/>
  <c r="G33" i="68"/>
  <c r="H33" i="68"/>
  <c r="I33" i="68"/>
  <c r="J33" i="68"/>
  <c r="K33" i="68"/>
  <c r="L33" i="68"/>
  <c r="M33" i="68"/>
  <c r="N33" i="68"/>
  <c r="O33" i="68"/>
  <c r="P33" i="68"/>
  <c r="E34" i="68"/>
  <c r="F34" i="68"/>
  <c r="G34" i="68"/>
  <c r="H34" i="68"/>
  <c r="I34" i="68"/>
  <c r="J34" i="68"/>
  <c r="K34" i="68"/>
  <c r="L34" i="68"/>
  <c r="M34" i="68"/>
  <c r="N34" i="68"/>
  <c r="O34" i="68"/>
  <c r="P34" i="68"/>
  <c r="E35" i="68"/>
  <c r="F35" i="68"/>
  <c r="G35" i="68"/>
  <c r="H35" i="68"/>
  <c r="I35" i="68"/>
  <c r="J35" i="68"/>
  <c r="K35" i="68"/>
  <c r="L35" i="68"/>
  <c r="M35" i="68"/>
  <c r="N35" i="68"/>
  <c r="O35" i="68"/>
  <c r="P35" i="68"/>
  <c r="E36" i="68"/>
  <c r="F36" i="68"/>
  <c r="G36" i="68"/>
  <c r="H36" i="68"/>
  <c r="I36" i="68"/>
  <c r="J36" i="68"/>
  <c r="K36" i="68"/>
  <c r="L36" i="68"/>
  <c r="M36" i="68"/>
  <c r="N36" i="68"/>
  <c r="O36" i="68"/>
  <c r="P36" i="68"/>
  <c r="E37" i="68"/>
  <c r="F37" i="68"/>
  <c r="G37" i="68"/>
  <c r="H37" i="68"/>
  <c r="I37" i="68"/>
  <c r="J37" i="68"/>
  <c r="K37" i="68"/>
  <c r="L37" i="68"/>
  <c r="M37" i="68"/>
  <c r="N37" i="68"/>
  <c r="O37" i="68"/>
  <c r="P37" i="68"/>
  <c r="E38" i="68"/>
  <c r="F38" i="68"/>
  <c r="G38" i="68"/>
  <c r="H38" i="68"/>
  <c r="I38" i="68"/>
  <c r="J38" i="68"/>
  <c r="K38" i="68"/>
  <c r="L38" i="68"/>
  <c r="M38" i="68"/>
  <c r="N38" i="68"/>
  <c r="O38" i="68"/>
  <c r="P38" i="68"/>
  <c r="E39" i="68"/>
  <c r="F39" i="68"/>
  <c r="G39" i="68"/>
  <c r="H39" i="68"/>
  <c r="I39" i="68"/>
  <c r="J39" i="68"/>
  <c r="K39" i="68"/>
  <c r="L39" i="68"/>
  <c r="M39" i="68"/>
  <c r="N39" i="68"/>
  <c r="O39" i="68"/>
  <c r="P39" i="68"/>
  <c r="E40" i="68"/>
  <c r="F40" i="68"/>
  <c r="G40" i="68"/>
  <c r="H40" i="68"/>
  <c r="I40" i="68"/>
  <c r="J40" i="68"/>
  <c r="K40" i="68"/>
  <c r="L40" i="68"/>
  <c r="M40" i="68"/>
  <c r="N40" i="68"/>
  <c r="O40" i="68"/>
  <c r="P40" i="68"/>
  <c r="E41" i="68"/>
  <c r="F41" i="68"/>
  <c r="G41" i="68"/>
  <c r="H41" i="68"/>
  <c r="I41" i="68"/>
  <c r="J41" i="68"/>
  <c r="K41" i="68"/>
  <c r="L41" i="68"/>
  <c r="M41" i="68"/>
  <c r="N41" i="68"/>
  <c r="O41" i="68"/>
  <c r="P41" i="68"/>
  <c r="E42" i="68"/>
  <c r="F42" i="68"/>
  <c r="G42" i="68"/>
  <c r="H42" i="68"/>
  <c r="I42" i="68"/>
  <c r="J42" i="68"/>
  <c r="K42" i="68"/>
  <c r="L42" i="68"/>
  <c r="M42" i="68"/>
  <c r="N42" i="68"/>
  <c r="O42" i="68"/>
  <c r="P42" i="68"/>
  <c r="E43" i="68"/>
  <c r="F43" i="68"/>
  <c r="G43" i="68"/>
  <c r="H43" i="68"/>
  <c r="I43" i="68"/>
  <c r="J43" i="68"/>
  <c r="K43" i="68"/>
  <c r="L43" i="68"/>
  <c r="M43" i="68"/>
  <c r="N43" i="68"/>
  <c r="O43" i="68"/>
  <c r="P43" i="68"/>
  <c r="E44" i="68"/>
  <c r="F44" i="68"/>
  <c r="G44" i="68"/>
  <c r="H44" i="68"/>
  <c r="I44" i="68"/>
  <c r="J44" i="68"/>
  <c r="K44" i="68"/>
  <c r="L44" i="68"/>
  <c r="M44" i="68"/>
  <c r="N44" i="68"/>
  <c r="O44" i="68"/>
  <c r="P44" i="68"/>
  <c r="D28" i="68"/>
  <c r="D29" i="68"/>
  <c r="D30" i="68"/>
  <c r="D31" i="68"/>
  <c r="D32" i="68"/>
  <c r="D33" i="68"/>
  <c r="D34" i="68"/>
  <c r="D35" i="68"/>
  <c r="D36" i="68"/>
  <c r="D37" i="68"/>
  <c r="D38" i="68"/>
  <c r="D39" i="68"/>
  <c r="D40" i="68"/>
  <c r="D41" i="68"/>
  <c r="D42" i="68"/>
  <c r="D43" i="68"/>
  <c r="D44" i="68"/>
  <c r="D27" i="68"/>
  <c r="D26" i="69"/>
  <c r="E26" i="69"/>
  <c r="F26" i="69"/>
  <c r="G26" i="69"/>
  <c r="H26" i="69"/>
  <c r="I26" i="69"/>
  <c r="J26" i="69"/>
  <c r="K26" i="69"/>
  <c r="L26" i="69"/>
  <c r="M26" i="69"/>
  <c r="N26" i="69"/>
  <c r="O26" i="69"/>
  <c r="P26" i="69"/>
  <c r="Q26" i="69"/>
  <c r="R26" i="69"/>
  <c r="S26" i="69"/>
  <c r="T26" i="69"/>
  <c r="U26" i="69"/>
  <c r="V26" i="69"/>
  <c r="W26" i="69"/>
  <c r="X26" i="69"/>
  <c r="Y26" i="69"/>
  <c r="Z26" i="69"/>
  <c r="D27" i="69"/>
  <c r="E27" i="69"/>
  <c r="F27" i="69"/>
  <c r="G27" i="69"/>
  <c r="H27" i="69"/>
  <c r="I27" i="69"/>
  <c r="J27" i="69"/>
  <c r="K27" i="69"/>
  <c r="L27" i="69"/>
  <c r="M27" i="69"/>
  <c r="N27" i="69"/>
  <c r="O27" i="69"/>
  <c r="P27" i="69"/>
  <c r="Q27" i="69"/>
  <c r="R27" i="69"/>
  <c r="S27" i="69"/>
  <c r="T27" i="69"/>
  <c r="U27" i="69"/>
  <c r="V27" i="69"/>
  <c r="W27" i="69"/>
  <c r="X27" i="69"/>
  <c r="Y27" i="69"/>
  <c r="Z27" i="69"/>
  <c r="D28" i="69"/>
  <c r="E28" i="69"/>
  <c r="F28" i="69"/>
  <c r="G28" i="69"/>
  <c r="H28" i="69"/>
  <c r="I28" i="69"/>
  <c r="J28" i="69"/>
  <c r="K28" i="69"/>
  <c r="L28" i="69"/>
  <c r="M28" i="69"/>
  <c r="N28" i="69"/>
  <c r="O28" i="69"/>
  <c r="P28" i="69"/>
  <c r="Q28" i="69"/>
  <c r="R28" i="69"/>
  <c r="S28" i="69"/>
  <c r="T28" i="69"/>
  <c r="U28" i="69"/>
  <c r="V28" i="69"/>
  <c r="W28" i="69"/>
  <c r="X28" i="69"/>
  <c r="Y28" i="69"/>
  <c r="Z28" i="69"/>
  <c r="D29" i="69"/>
  <c r="E29" i="69"/>
  <c r="F29" i="69"/>
  <c r="G29" i="69"/>
  <c r="H29" i="69"/>
  <c r="I29" i="69"/>
  <c r="J29" i="69"/>
  <c r="K29" i="69"/>
  <c r="L29" i="69"/>
  <c r="M29" i="69"/>
  <c r="N29" i="69"/>
  <c r="O29" i="69"/>
  <c r="P29" i="69"/>
  <c r="Q29" i="69"/>
  <c r="R29" i="69"/>
  <c r="S29" i="69"/>
  <c r="T29" i="69"/>
  <c r="U29" i="69"/>
  <c r="V29" i="69"/>
  <c r="W29" i="69"/>
  <c r="X29" i="69"/>
  <c r="Y29" i="69"/>
  <c r="Z29" i="69"/>
  <c r="D30" i="69"/>
  <c r="E30" i="69"/>
  <c r="F30" i="69"/>
  <c r="G30" i="69"/>
  <c r="H30" i="69"/>
  <c r="I30" i="69"/>
  <c r="J30" i="69"/>
  <c r="K30" i="69"/>
  <c r="L30" i="69"/>
  <c r="M30" i="69"/>
  <c r="N30" i="69"/>
  <c r="O30" i="69"/>
  <c r="P30" i="69"/>
  <c r="Q30" i="69"/>
  <c r="R30" i="69"/>
  <c r="S30" i="69"/>
  <c r="T30" i="69"/>
  <c r="U30" i="69"/>
  <c r="V30" i="69"/>
  <c r="W30" i="69"/>
  <c r="X30" i="69"/>
  <c r="Y30" i="69"/>
  <c r="Z30" i="69"/>
  <c r="D31" i="69"/>
  <c r="E31" i="69"/>
  <c r="F31" i="69"/>
  <c r="G31" i="69"/>
  <c r="H31" i="69"/>
  <c r="I31" i="69"/>
  <c r="J31" i="69"/>
  <c r="K31" i="69"/>
  <c r="L31" i="69"/>
  <c r="M31" i="69"/>
  <c r="N31" i="69"/>
  <c r="O31" i="69"/>
  <c r="P31" i="69"/>
  <c r="Q31" i="69"/>
  <c r="R31" i="69"/>
  <c r="S31" i="69"/>
  <c r="T31" i="69"/>
  <c r="U31" i="69"/>
  <c r="V31" i="69"/>
  <c r="W31" i="69"/>
  <c r="X31" i="69"/>
  <c r="Y31" i="69"/>
  <c r="Z31" i="69"/>
  <c r="D32" i="69"/>
  <c r="E32" i="69"/>
  <c r="F32" i="69"/>
  <c r="G32" i="69"/>
  <c r="H32" i="69"/>
  <c r="I32" i="69"/>
  <c r="J32" i="69"/>
  <c r="K32" i="69"/>
  <c r="L32" i="69"/>
  <c r="M32" i="69"/>
  <c r="N32" i="69"/>
  <c r="O32" i="69"/>
  <c r="P32" i="69"/>
  <c r="Q32" i="69"/>
  <c r="R32" i="69"/>
  <c r="S32" i="69"/>
  <c r="T32" i="69"/>
  <c r="U32" i="69"/>
  <c r="U60" i="69" s="1"/>
  <c r="V32" i="69"/>
  <c r="W32" i="69"/>
  <c r="X32" i="69"/>
  <c r="Y32" i="69"/>
  <c r="Y60" i="69" s="1"/>
  <c r="Z32" i="69"/>
  <c r="D33" i="69"/>
  <c r="E33" i="69"/>
  <c r="F33" i="69"/>
  <c r="G33" i="69"/>
  <c r="H33" i="69"/>
  <c r="I33" i="69"/>
  <c r="J33" i="69"/>
  <c r="K33" i="69"/>
  <c r="L33" i="69"/>
  <c r="M33" i="69"/>
  <c r="N33" i="69"/>
  <c r="O33" i="69"/>
  <c r="P33" i="69"/>
  <c r="Q33" i="69"/>
  <c r="R33" i="69"/>
  <c r="S33" i="69"/>
  <c r="T33" i="69"/>
  <c r="U33" i="69"/>
  <c r="V33" i="69"/>
  <c r="W33" i="69"/>
  <c r="X33" i="69"/>
  <c r="Y33" i="69"/>
  <c r="Z33" i="69"/>
  <c r="D34" i="69"/>
  <c r="E34" i="69"/>
  <c r="F34" i="69"/>
  <c r="G34" i="69"/>
  <c r="H34" i="69"/>
  <c r="I34" i="69"/>
  <c r="J34" i="69"/>
  <c r="K34" i="69"/>
  <c r="L34" i="69"/>
  <c r="M34" i="69"/>
  <c r="N34" i="69"/>
  <c r="O34" i="69"/>
  <c r="P34" i="69"/>
  <c r="Q34" i="69"/>
  <c r="R34" i="69"/>
  <c r="S34" i="69"/>
  <c r="T34" i="69"/>
  <c r="U34" i="69"/>
  <c r="V34" i="69"/>
  <c r="W34" i="69"/>
  <c r="X34" i="69"/>
  <c r="Y34" i="69"/>
  <c r="Z34" i="69"/>
  <c r="D35" i="69"/>
  <c r="D63" i="69" s="1"/>
  <c r="E35" i="69"/>
  <c r="F35" i="69"/>
  <c r="G35" i="69"/>
  <c r="H35" i="69"/>
  <c r="H63" i="69" s="1"/>
  <c r="I35" i="69"/>
  <c r="J35" i="69"/>
  <c r="K35" i="69"/>
  <c r="L35" i="69"/>
  <c r="L63" i="69" s="1"/>
  <c r="M35" i="69"/>
  <c r="N35" i="69"/>
  <c r="O35" i="69"/>
  <c r="P35" i="69"/>
  <c r="P63" i="69" s="1"/>
  <c r="Q35" i="69"/>
  <c r="R35" i="69"/>
  <c r="S35" i="69"/>
  <c r="T35" i="69"/>
  <c r="T63" i="69" s="1"/>
  <c r="U35" i="69"/>
  <c r="V35" i="69"/>
  <c r="W35" i="69"/>
  <c r="X35" i="69"/>
  <c r="X63" i="69" s="1"/>
  <c r="Y35" i="69"/>
  <c r="Z35" i="69"/>
  <c r="D36" i="69"/>
  <c r="E36" i="69"/>
  <c r="E64" i="69" s="1"/>
  <c r="F36" i="69"/>
  <c r="G36" i="69"/>
  <c r="H36" i="69"/>
  <c r="I36" i="69"/>
  <c r="I64" i="69" s="1"/>
  <c r="J36" i="69"/>
  <c r="K36" i="69"/>
  <c r="L36" i="69"/>
  <c r="M36" i="69"/>
  <c r="M64" i="69" s="1"/>
  <c r="N36" i="69"/>
  <c r="O36" i="69"/>
  <c r="P36" i="69"/>
  <c r="Q36" i="69"/>
  <c r="Q64" i="69" s="1"/>
  <c r="R36" i="69"/>
  <c r="S36" i="69"/>
  <c r="T36" i="69"/>
  <c r="U36" i="69"/>
  <c r="U64" i="69" s="1"/>
  <c r="V36" i="69"/>
  <c r="W36" i="69"/>
  <c r="X36" i="69"/>
  <c r="Y36" i="69"/>
  <c r="Y64" i="69" s="1"/>
  <c r="Z36" i="69"/>
  <c r="D37" i="69"/>
  <c r="E37" i="69"/>
  <c r="F37" i="69"/>
  <c r="F65" i="69" s="1"/>
  <c r="G37" i="69"/>
  <c r="H37" i="69"/>
  <c r="I37" i="69"/>
  <c r="J37" i="69"/>
  <c r="J65" i="69" s="1"/>
  <c r="K37" i="69"/>
  <c r="L37" i="69"/>
  <c r="M37" i="69"/>
  <c r="N37" i="69"/>
  <c r="N65" i="69" s="1"/>
  <c r="O37" i="69"/>
  <c r="P37" i="69"/>
  <c r="Q37" i="69"/>
  <c r="R37" i="69"/>
  <c r="R65" i="69" s="1"/>
  <c r="S37" i="69"/>
  <c r="T37" i="69"/>
  <c r="U37" i="69"/>
  <c r="V37" i="69"/>
  <c r="V65" i="69" s="1"/>
  <c r="W37" i="69"/>
  <c r="X37" i="69"/>
  <c r="Y37" i="69"/>
  <c r="Z37" i="69"/>
  <c r="Z65" i="69" s="1"/>
  <c r="D38" i="69"/>
  <c r="E38" i="69"/>
  <c r="F38" i="69"/>
  <c r="G38" i="69"/>
  <c r="G70" i="69" s="1"/>
  <c r="H38" i="69"/>
  <c r="I38" i="69"/>
  <c r="J38" i="69"/>
  <c r="K38" i="69"/>
  <c r="K70" i="69" s="1"/>
  <c r="L38" i="69"/>
  <c r="M38" i="69"/>
  <c r="N38" i="69"/>
  <c r="O38" i="69"/>
  <c r="O70" i="69" s="1"/>
  <c r="P38" i="69"/>
  <c r="Q38" i="69"/>
  <c r="R38" i="69"/>
  <c r="S38" i="69"/>
  <c r="S70" i="69" s="1"/>
  <c r="T38" i="69"/>
  <c r="U38" i="69"/>
  <c r="V38" i="69"/>
  <c r="W38" i="69"/>
  <c r="W70" i="69" s="1"/>
  <c r="X38" i="69"/>
  <c r="Y38" i="69"/>
  <c r="Z38" i="69"/>
  <c r="D39" i="69"/>
  <c r="E39" i="69"/>
  <c r="F39" i="69"/>
  <c r="G39" i="69"/>
  <c r="H39" i="69"/>
  <c r="I39" i="69"/>
  <c r="J39" i="69"/>
  <c r="K39" i="69"/>
  <c r="L39" i="69"/>
  <c r="M39" i="69"/>
  <c r="N39" i="69"/>
  <c r="O39" i="69"/>
  <c r="P39" i="69"/>
  <c r="Q39" i="69"/>
  <c r="R39" i="69"/>
  <c r="S39" i="69"/>
  <c r="T39" i="69"/>
  <c r="U39" i="69"/>
  <c r="V39" i="69"/>
  <c r="W39" i="69"/>
  <c r="X39" i="69"/>
  <c r="Y39" i="69"/>
  <c r="Z39" i="69"/>
  <c r="D40" i="69"/>
  <c r="E40" i="69"/>
  <c r="E72" i="69" s="1"/>
  <c r="F40" i="69"/>
  <c r="G40" i="69"/>
  <c r="H40" i="69"/>
  <c r="I40" i="69"/>
  <c r="I72" i="69" s="1"/>
  <c r="J40" i="69"/>
  <c r="K40" i="69"/>
  <c r="L40" i="69"/>
  <c r="M40" i="69"/>
  <c r="M72" i="69" s="1"/>
  <c r="N40" i="69"/>
  <c r="O40" i="69"/>
  <c r="P40" i="69"/>
  <c r="Q40" i="69"/>
  <c r="Q72" i="69" s="1"/>
  <c r="R40" i="69"/>
  <c r="S40" i="69"/>
  <c r="T40" i="69"/>
  <c r="U40" i="69"/>
  <c r="U72" i="69" s="1"/>
  <c r="V40" i="69"/>
  <c r="W40" i="69"/>
  <c r="X40" i="69"/>
  <c r="Y40" i="69"/>
  <c r="Y72" i="69" s="1"/>
  <c r="Z40" i="69"/>
  <c r="D41" i="69"/>
  <c r="E41" i="69"/>
  <c r="F41" i="69"/>
  <c r="F73" i="69" s="1"/>
  <c r="G41" i="69"/>
  <c r="H41" i="69"/>
  <c r="I41" i="69"/>
  <c r="J41" i="69"/>
  <c r="J73" i="69" s="1"/>
  <c r="K41" i="69"/>
  <c r="L41" i="69"/>
  <c r="M41" i="69"/>
  <c r="N41" i="69"/>
  <c r="N73" i="69" s="1"/>
  <c r="O41" i="69"/>
  <c r="P41" i="69"/>
  <c r="Q41" i="69"/>
  <c r="R41" i="69"/>
  <c r="R73" i="69" s="1"/>
  <c r="S41" i="69"/>
  <c r="T41" i="69"/>
  <c r="U41" i="69"/>
  <c r="V41" i="69"/>
  <c r="V73" i="69" s="1"/>
  <c r="W41" i="69"/>
  <c r="X41" i="69"/>
  <c r="Y41" i="69"/>
  <c r="Z41" i="69"/>
  <c r="Z73" i="69" s="1"/>
  <c r="D42" i="69"/>
  <c r="E42" i="69"/>
  <c r="F42" i="69"/>
  <c r="G42" i="69"/>
  <c r="G74" i="69" s="1"/>
  <c r="H42" i="69"/>
  <c r="I42" i="69"/>
  <c r="J42" i="69"/>
  <c r="K42" i="69"/>
  <c r="K74" i="69" s="1"/>
  <c r="L42" i="69"/>
  <c r="M42" i="69"/>
  <c r="N42" i="69"/>
  <c r="O42" i="69"/>
  <c r="O74" i="69" s="1"/>
  <c r="P42" i="69"/>
  <c r="Q42" i="69"/>
  <c r="R42" i="69"/>
  <c r="S42" i="69"/>
  <c r="S74" i="69" s="1"/>
  <c r="T42" i="69"/>
  <c r="U42" i="69"/>
  <c r="V42" i="69"/>
  <c r="W42" i="69"/>
  <c r="W74" i="69" s="1"/>
  <c r="X42" i="69"/>
  <c r="Y42" i="69"/>
  <c r="Z42" i="69"/>
  <c r="D43" i="69"/>
  <c r="D75" i="69" s="1"/>
  <c r="E43" i="69"/>
  <c r="F43" i="69"/>
  <c r="G43" i="69"/>
  <c r="H43" i="69"/>
  <c r="H75" i="69" s="1"/>
  <c r="I43" i="69"/>
  <c r="J43" i="69"/>
  <c r="K43" i="69"/>
  <c r="L43" i="69"/>
  <c r="L75" i="69" s="1"/>
  <c r="M43" i="69"/>
  <c r="N43" i="69"/>
  <c r="O43" i="69"/>
  <c r="P43" i="69"/>
  <c r="P46" i="69" s="1" a="1"/>
  <c r="P46" i="69" s="1"/>
  <c r="Q43" i="69"/>
  <c r="R43" i="69"/>
  <c r="S43" i="69"/>
  <c r="T43" i="69"/>
  <c r="T75" i="69" s="1"/>
  <c r="U43" i="69"/>
  <c r="V43" i="69"/>
  <c r="W43" i="69"/>
  <c r="X43" i="69"/>
  <c r="X75" i="69" s="1"/>
  <c r="Y43" i="69"/>
  <c r="Z43" i="69"/>
  <c r="C27" i="69"/>
  <c r="C28" i="69"/>
  <c r="C52" i="69" s="1"/>
  <c r="C29" i="69"/>
  <c r="C30" i="69"/>
  <c r="C54" i="69" s="1"/>
  <c r="C31" i="69"/>
  <c r="C32" i="69"/>
  <c r="C60" i="69" s="1"/>
  <c r="C33" i="69"/>
  <c r="C34" i="69"/>
  <c r="C62" i="69" s="1"/>
  <c r="C35" i="69"/>
  <c r="C36" i="69"/>
  <c r="C37" i="69"/>
  <c r="C38" i="69"/>
  <c r="C70" i="69" s="1"/>
  <c r="C39" i="69"/>
  <c r="C40" i="69"/>
  <c r="C72" i="69" s="1"/>
  <c r="C41" i="69"/>
  <c r="C73" i="69" s="1"/>
  <c r="C42" i="69"/>
  <c r="C74" i="69" s="1"/>
  <c r="C43" i="69"/>
  <c r="Z75" i="69"/>
  <c r="Y75" i="69"/>
  <c r="W75" i="69"/>
  <c r="V75" i="69"/>
  <c r="U75" i="69"/>
  <c r="S75" i="69"/>
  <c r="R75" i="69"/>
  <c r="Q75" i="69"/>
  <c r="O75" i="69"/>
  <c r="N75" i="69"/>
  <c r="M75" i="69"/>
  <c r="K75" i="69"/>
  <c r="J75" i="69"/>
  <c r="I75" i="69"/>
  <c r="G75" i="69"/>
  <c r="F75" i="69"/>
  <c r="E75" i="69"/>
  <c r="C75" i="69"/>
  <c r="Z74" i="69"/>
  <c r="Y74" i="69"/>
  <c r="X74" i="69"/>
  <c r="V74" i="69"/>
  <c r="U74" i="69"/>
  <c r="T74" i="69"/>
  <c r="R74" i="69"/>
  <c r="Q74" i="69"/>
  <c r="P74" i="69"/>
  <c r="N74" i="69"/>
  <c r="M74" i="69"/>
  <c r="L74" i="69"/>
  <c r="J74" i="69"/>
  <c r="I74" i="69"/>
  <c r="H74" i="69"/>
  <c r="F74" i="69"/>
  <c r="E74" i="69"/>
  <c r="D74" i="69"/>
  <c r="Y73" i="69"/>
  <c r="X73" i="69"/>
  <c r="W73" i="69"/>
  <c r="U73" i="69"/>
  <c r="T73" i="69"/>
  <c r="S73" i="69"/>
  <c r="Q73" i="69"/>
  <c r="P73" i="69"/>
  <c r="O73" i="69"/>
  <c r="M73" i="69"/>
  <c r="L73" i="69"/>
  <c r="K73" i="69"/>
  <c r="I73" i="69"/>
  <c r="H73" i="69"/>
  <c r="G73" i="69"/>
  <c r="E73" i="69"/>
  <c r="D73" i="69"/>
  <c r="Z72" i="69"/>
  <c r="X72" i="69"/>
  <c r="W72" i="69"/>
  <c r="V72" i="69"/>
  <c r="T72" i="69"/>
  <c r="S72" i="69"/>
  <c r="R72" i="69"/>
  <c r="P72" i="69"/>
  <c r="O72" i="69"/>
  <c r="N72" i="69"/>
  <c r="L72" i="69"/>
  <c r="K72" i="69"/>
  <c r="J72" i="69"/>
  <c r="H72" i="69"/>
  <c r="G72" i="69"/>
  <c r="F72" i="69"/>
  <c r="D72" i="69"/>
  <c r="Z71" i="69"/>
  <c r="Y71" i="69"/>
  <c r="X71" i="69"/>
  <c r="W71" i="69"/>
  <c r="V71" i="69"/>
  <c r="U71" i="69"/>
  <c r="T71" i="69"/>
  <c r="S71" i="69"/>
  <c r="R71" i="69"/>
  <c r="Q71" i="69"/>
  <c r="P71" i="69"/>
  <c r="O71" i="69"/>
  <c r="N71" i="69"/>
  <c r="M71" i="69"/>
  <c r="L71" i="69"/>
  <c r="K71" i="69"/>
  <c r="J71" i="69"/>
  <c r="I71" i="69"/>
  <c r="H71" i="69"/>
  <c r="G71" i="69"/>
  <c r="F71" i="69"/>
  <c r="E71" i="69"/>
  <c r="D71" i="69"/>
  <c r="C71" i="69"/>
  <c r="Z70" i="69"/>
  <c r="Y70" i="69"/>
  <c r="X70" i="69"/>
  <c r="V70" i="69"/>
  <c r="U70" i="69"/>
  <c r="T70" i="69"/>
  <c r="R70" i="69"/>
  <c r="Q70" i="69"/>
  <c r="P70" i="69"/>
  <c r="N70" i="69"/>
  <c r="M70" i="69"/>
  <c r="L70" i="69"/>
  <c r="J70" i="69"/>
  <c r="I70" i="69"/>
  <c r="H70" i="69"/>
  <c r="F70" i="69"/>
  <c r="E70" i="69"/>
  <c r="D70" i="69"/>
  <c r="Y65" i="69"/>
  <c r="X65" i="69"/>
  <c r="W65" i="69"/>
  <c r="U65" i="69"/>
  <c r="T65" i="69"/>
  <c r="S65" i="69"/>
  <c r="Q65" i="69"/>
  <c r="P65" i="69"/>
  <c r="O65" i="69"/>
  <c r="M65" i="69"/>
  <c r="L65" i="69"/>
  <c r="K65" i="69"/>
  <c r="I65" i="69"/>
  <c r="H65" i="69"/>
  <c r="G65" i="69"/>
  <c r="E65" i="69"/>
  <c r="D65" i="69"/>
  <c r="C65" i="69"/>
  <c r="Z64" i="69"/>
  <c r="X64" i="69"/>
  <c r="W64" i="69"/>
  <c r="V64" i="69"/>
  <c r="T64" i="69"/>
  <c r="S64" i="69"/>
  <c r="R64" i="69"/>
  <c r="P64" i="69"/>
  <c r="O64" i="69"/>
  <c r="N64" i="69"/>
  <c r="L64" i="69"/>
  <c r="K64" i="69"/>
  <c r="J64" i="69"/>
  <c r="H64" i="69"/>
  <c r="G64" i="69"/>
  <c r="F64" i="69"/>
  <c r="D64" i="69"/>
  <c r="C64" i="69"/>
  <c r="Z63" i="69"/>
  <c r="Y63" i="69"/>
  <c r="W63" i="69"/>
  <c r="V63" i="69"/>
  <c r="U63" i="69"/>
  <c r="S63" i="69"/>
  <c r="R63" i="69"/>
  <c r="Q63" i="69"/>
  <c r="O63" i="69"/>
  <c r="N63" i="69"/>
  <c r="M63" i="69"/>
  <c r="K63" i="69"/>
  <c r="J63" i="69"/>
  <c r="I63" i="69"/>
  <c r="G63" i="69"/>
  <c r="F63" i="69"/>
  <c r="E63" i="69"/>
  <c r="C63" i="69"/>
  <c r="Z62" i="69"/>
  <c r="Y62" i="69"/>
  <c r="X62" i="69"/>
  <c r="W62" i="69"/>
  <c r="V62" i="69"/>
  <c r="U62" i="69"/>
  <c r="T62" i="69"/>
  <c r="S62" i="69"/>
  <c r="R62" i="69"/>
  <c r="Q62" i="69"/>
  <c r="P62" i="69"/>
  <c r="O62" i="69"/>
  <c r="N62" i="69"/>
  <c r="M62" i="69"/>
  <c r="L62" i="69"/>
  <c r="K62" i="69"/>
  <c r="J62" i="69"/>
  <c r="I62" i="69"/>
  <c r="H62" i="69"/>
  <c r="G62" i="69"/>
  <c r="F62" i="69"/>
  <c r="E62" i="69"/>
  <c r="D62" i="69"/>
  <c r="Z61" i="69"/>
  <c r="Y61" i="69"/>
  <c r="X61" i="69"/>
  <c r="W61" i="69"/>
  <c r="V61" i="69"/>
  <c r="U61" i="69"/>
  <c r="T61" i="69"/>
  <c r="S61" i="69"/>
  <c r="R61" i="69"/>
  <c r="Q61" i="69"/>
  <c r="P61" i="69"/>
  <c r="O61" i="69"/>
  <c r="N61" i="69"/>
  <c r="M61" i="69"/>
  <c r="L61" i="69"/>
  <c r="K61" i="69"/>
  <c r="J61" i="69"/>
  <c r="I61" i="69"/>
  <c r="H61" i="69"/>
  <c r="G61" i="69"/>
  <c r="F61" i="69"/>
  <c r="E61" i="69"/>
  <c r="D61" i="69"/>
  <c r="C61" i="69"/>
  <c r="Z60" i="69"/>
  <c r="X60" i="69"/>
  <c r="W60" i="69"/>
  <c r="V60" i="69"/>
  <c r="T60" i="69"/>
  <c r="S60" i="69"/>
  <c r="R60" i="69"/>
  <c r="Q60" i="69"/>
  <c r="P60" i="69"/>
  <c r="O60" i="69"/>
  <c r="N60" i="69"/>
  <c r="M60" i="69"/>
  <c r="L60" i="69"/>
  <c r="K60" i="69"/>
  <c r="J60" i="69"/>
  <c r="I60" i="69"/>
  <c r="H60" i="69"/>
  <c r="G60" i="69"/>
  <c r="F60" i="69"/>
  <c r="E60" i="69"/>
  <c r="D60" i="69"/>
  <c r="Z55" i="69"/>
  <c r="Y55" i="69"/>
  <c r="X55" i="69"/>
  <c r="W55" i="69"/>
  <c r="V55" i="69"/>
  <c r="U55" i="69"/>
  <c r="T55" i="69"/>
  <c r="S55" i="69"/>
  <c r="R55" i="69"/>
  <c r="Q55" i="69"/>
  <c r="P55" i="69"/>
  <c r="O55" i="69"/>
  <c r="N55" i="69"/>
  <c r="M55" i="69"/>
  <c r="L55" i="69"/>
  <c r="K55" i="69"/>
  <c r="J55" i="69"/>
  <c r="I55" i="69"/>
  <c r="H55" i="69"/>
  <c r="G55" i="69"/>
  <c r="F55" i="69"/>
  <c r="E55" i="69"/>
  <c r="D55" i="69"/>
  <c r="C55" i="69"/>
  <c r="Z54" i="69"/>
  <c r="Y54" i="69"/>
  <c r="X54" i="69"/>
  <c r="W54" i="69"/>
  <c r="V54" i="69"/>
  <c r="U54" i="69"/>
  <c r="T54" i="69"/>
  <c r="S54" i="69"/>
  <c r="R54" i="69"/>
  <c r="Q54" i="69"/>
  <c r="P54" i="69"/>
  <c r="O54" i="69"/>
  <c r="N54" i="69"/>
  <c r="M54" i="69"/>
  <c r="L54" i="69"/>
  <c r="K54" i="69"/>
  <c r="J54" i="69"/>
  <c r="I54" i="69"/>
  <c r="H54" i="69"/>
  <c r="G54" i="69"/>
  <c r="F54" i="69"/>
  <c r="E54" i="69"/>
  <c r="D54" i="69"/>
  <c r="Z53" i="69"/>
  <c r="Y53" i="69"/>
  <c r="X53" i="69"/>
  <c r="W53" i="69"/>
  <c r="V53" i="69"/>
  <c r="U53" i="69"/>
  <c r="T53" i="69"/>
  <c r="S53" i="69"/>
  <c r="R53" i="69"/>
  <c r="Q53" i="69"/>
  <c r="P53" i="69"/>
  <c r="O53" i="69"/>
  <c r="N53" i="69"/>
  <c r="M53" i="69"/>
  <c r="L53" i="69"/>
  <c r="K53" i="69"/>
  <c r="J53" i="69"/>
  <c r="I53" i="69"/>
  <c r="H53" i="69"/>
  <c r="G53" i="69"/>
  <c r="F53" i="69"/>
  <c r="E53" i="69"/>
  <c r="D53" i="69"/>
  <c r="C53" i="69"/>
  <c r="Z52" i="69"/>
  <c r="Y52" i="69"/>
  <c r="X52" i="69"/>
  <c r="W52" i="69"/>
  <c r="V52" i="69"/>
  <c r="U52" i="69"/>
  <c r="T52" i="69"/>
  <c r="S52" i="69"/>
  <c r="R52" i="69"/>
  <c r="Q52" i="69"/>
  <c r="P52" i="69"/>
  <c r="O52" i="69"/>
  <c r="N52" i="69"/>
  <c r="M52" i="69"/>
  <c r="L52" i="69"/>
  <c r="K52" i="69"/>
  <c r="J52" i="69"/>
  <c r="I52" i="69"/>
  <c r="H52" i="69"/>
  <c r="G52" i="69"/>
  <c r="F52" i="69"/>
  <c r="E52" i="69"/>
  <c r="D52" i="69"/>
  <c r="Y51" i="69"/>
  <c r="X51" i="69"/>
  <c r="W51" i="69"/>
  <c r="V51" i="69"/>
  <c r="U51" i="69"/>
  <c r="T51" i="69"/>
  <c r="S51" i="69"/>
  <c r="R51" i="69"/>
  <c r="Q51" i="69"/>
  <c r="P51" i="69"/>
  <c r="O51" i="69"/>
  <c r="N51" i="69"/>
  <c r="M51" i="69"/>
  <c r="L51" i="69"/>
  <c r="K51" i="69"/>
  <c r="J51" i="69"/>
  <c r="I51" i="69"/>
  <c r="H51" i="69"/>
  <c r="F51" i="69"/>
  <c r="E51" i="69"/>
  <c r="D51" i="69"/>
  <c r="C51" i="69"/>
  <c r="Y50" i="69"/>
  <c r="V44" i="69" a="1"/>
  <c r="V44" i="69" s="1"/>
  <c r="U50" i="69"/>
  <c r="T46" i="69" a="1"/>
  <c r="T46" i="69" s="1"/>
  <c r="S50" i="69"/>
  <c r="Q50" i="69"/>
  <c r="O46" i="69" a="1"/>
  <c r="O46" i="69" s="1"/>
  <c r="N44" i="69" a="1"/>
  <c r="N44" i="69" s="1"/>
  <c r="M50" i="69"/>
  <c r="L46" i="69" a="1"/>
  <c r="L46" i="69" s="1"/>
  <c r="K50" i="69"/>
  <c r="I50" i="69"/>
  <c r="H46" i="69" a="1"/>
  <c r="H46" i="69" s="1"/>
  <c r="G46" i="69" a="1"/>
  <c r="G46" i="69" s="1"/>
  <c r="F44" i="69" a="1"/>
  <c r="F44" i="69" s="1"/>
  <c r="E50" i="69"/>
  <c r="D46" i="69" a="1"/>
  <c r="D46" i="69" s="1"/>
  <c r="C26" i="69"/>
  <c r="C50" i="69" s="1"/>
  <c r="U42" i="73" l="1"/>
  <c r="V24" i="73"/>
  <c r="E45" i="68" a="1"/>
  <c r="E45" i="68" s="1"/>
  <c r="H45" i="68" a="1"/>
  <c r="H45" i="68" s="1"/>
  <c r="K45" i="68" a="1"/>
  <c r="K45" i="68" s="1"/>
  <c r="K46" i="68" s="1" a="1"/>
  <c r="K46" i="68" s="1"/>
  <c r="L45" i="68" a="1"/>
  <c r="L45" i="68" s="1"/>
  <c r="L46" i="68" s="1" a="1"/>
  <c r="L46" i="68" s="1"/>
  <c r="P45" i="68" a="1"/>
  <c r="P45" i="68" s="1"/>
  <c r="O45" i="68" a="1"/>
  <c r="O45" i="68" s="1"/>
  <c r="X46" i="69" a="1"/>
  <c r="X46" i="69" s="1"/>
  <c r="W46" i="69" a="1"/>
  <c r="W46" i="69" s="1"/>
  <c r="P75" i="69"/>
  <c r="E44" i="69" a="1"/>
  <c r="E44" i="69" s="1"/>
  <c r="M44" i="69" a="1"/>
  <c r="M44" i="69" s="1"/>
  <c r="U44" i="69" a="1"/>
  <c r="U44" i="69" s="1"/>
  <c r="K58" i="69" a="1"/>
  <c r="K58" i="69" s="1"/>
  <c r="K57" i="69" a="1"/>
  <c r="K57" i="69" s="1"/>
  <c r="K56" i="69" a="1"/>
  <c r="K56" i="69" s="1"/>
  <c r="C58" i="69" a="1"/>
  <c r="C58" i="69" s="1"/>
  <c r="C57" i="69" a="1"/>
  <c r="C57" i="69" s="1"/>
  <c r="C56" i="69" a="1"/>
  <c r="C56" i="69" s="1"/>
  <c r="S58" i="69" a="1"/>
  <c r="S58" i="69" s="1"/>
  <c r="S57" i="69" a="1"/>
  <c r="S57" i="69" s="1"/>
  <c r="S56" i="69" a="1"/>
  <c r="S56" i="69" s="1"/>
  <c r="C68" i="69" a="1"/>
  <c r="C68" i="69" s="1"/>
  <c r="C67" i="69" a="1"/>
  <c r="C67" i="69" s="1"/>
  <c r="C66" i="69" a="1"/>
  <c r="C66" i="69" s="1"/>
  <c r="G68" i="69" a="1"/>
  <c r="G68" i="69" s="1"/>
  <c r="G67" i="69" a="1"/>
  <c r="G67" i="69" s="1"/>
  <c r="G66" i="69" a="1"/>
  <c r="G66" i="69" s="1"/>
  <c r="K67" i="69" a="1"/>
  <c r="K67" i="69" s="1"/>
  <c r="K68" i="69" a="1"/>
  <c r="K68" i="69" s="1"/>
  <c r="K66" i="69" a="1"/>
  <c r="K66" i="69" s="1"/>
  <c r="O67" i="69" a="1"/>
  <c r="O67" i="69" s="1"/>
  <c r="O66" i="69" a="1"/>
  <c r="O66" i="69" s="1"/>
  <c r="O68" i="69" a="1"/>
  <c r="O68" i="69" s="1"/>
  <c r="S67" i="69" a="1"/>
  <c r="S67" i="69" s="1"/>
  <c r="S68" i="69" a="1"/>
  <c r="S68" i="69" s="1"/>
  <c r="S66" i="69" a="1"/>
  <c r="S66" i="69" s="1"/>
  <c r="W67" i="69" a="1"/>
  <c r="W67" i="69" s="1"/>
  <c r="W68" i="69" a="1"/>
  <c r="W68" i="69" s="1"/>
  <c r="W66" i="69" a="1"/>
  <c r="W66" i="69" s="1"/>
  <c r="C77" i="69" a="1"/>
  <c r="C77" i="69" s="1"/>
  <c r="C76" i="69" a="1"/>
  <c r="C76" i="69" s="1"/>
  <c r="C78" i="69" a="1"/>
  <c r="C78" i="69" s="1"/>
  <c r="G77" i="69" a="1"/>
  <c r="G77" i="69" s="1"/>
  <c r="G78" i="69" a="1"/>
  <c r="G78" i="69" s="1"/>
  <c r="G76" i="69" a="1"/>
  <c r="G76" i="69" s="1"/>
  <c r="K77" i="69" a="1"/>
  <c r="K77" i="69" s="1"/>
  <c r="K76" i="69" a="1"/>
  <c r="K76" i="69" s="1"/>
  <c r="K78" i="69" a="1"/>
  <c r="K78" i="69" s="1"/>
  <c r="O77" i="69" a="1"/>
  <c r="O77" i="69" s="1"/>
  <c r="O78" i="69" a="1"/>
  <c r="O78" i="69" s="1"/>
  <c r="O76" i="69" a="1"/>
  <c r="O76" i="69" s="1"/>
  <c r="S77" i="69" a="1"/>
  <c r="S77" i="69" s="1"/>
  <c r="S76" i="69" a="1"/>
  <c r="S76" i="69" s="1"/>
  <c r="S78" i="69" a="1"/>
  <c r="S78" i="69" s="1"/>
  <c r="W77" i="69" a="1"/>
  <c r="W77" i="69" s="1"/>
  <c r="W76" i="69" a="1"/>
  <c r="W76" i="69" s="1"/>
  <c r="W78" i="69" a="1"/>
  <c r="W78" i="69" s="1"/>
  <c r="C44" i="69" a="1"/>
  <c r="C44" i="69" s="1"/>
  <c r="C45" i="69" s="1" a="1"/>
  <c r="C45" i="69" s="1"/>
  <c r="H44" i="69" a="1"/>
  <c r="H44" i="69" s="1"/>
  <c r="H45" i="69" s="1" a="1"/>
  <c r="H45" i="69" s="1"/>
  <c r="K44" i="69" a="1"/>
  <c r="K44" i="69" s="1"/>
  <c r="P44" i="69" a="1"/>
  <c r="P44" i="69" s="1"/>
  <c r="S44" i="69" a="1"/>
  <c r="S44" i="69" s="1"/>
  <c r="S45" i="69" s="1" a="1"/>
  <c r="S45" i="69" s="1"/>
  <c r="X44" i="69" a="1"/>
  <c r="X44" i="69" s="1"/>
  <c r="X45" i="69" s="1" a="1"/>
  <c r="X45" i="69" s="1"/>
  <c r="K45" i="69" a="1"/>
  <c r="K45" i="69" s="1"/>
  <c r="P45" i="69" a="1"/>
  <c r="P45" i="69" s="1"/>
  <c r="D50" i="69"/>
  <c r="L50" i="69"/>
  <c r="T50" i="69"/>
  <c r="G51" i="69"/>
  <c r="D67" i="69" a="1"/>
  <c r="D67" i="69" s="1"/>
  <c r="D66" i="69" a="1"/>
  <c r="D66" i="69" s="1"/>
  <c r="D68" i="69" a="1"/>
  <c r="D68" i="69" s="1"/>
  <c r="H68" i="69" a="1"/>
  <c r="H68" i="69" s="1"/>
  <c r="H67" i="69" a="1"/>
  <c r="H67" i="69" s="1"/>
  <c r="H66" i="69" a="1"/>
  <c r="H66" i="69" s="1"/>
  <c r="L68" i="69" a="1"/>
  <c r="L68" i="69" s="1"/>
  <c r="L66" i="69" a="1"/>
  <c r="L66" i="69" s="1"/>
  <c r="L67" i="69" a="1"/>
  <c r="L67" i="69" s="1"/>
  <c r="P68" i="69" a="1"/>
  <c r="P68" i="69" s="1"/>
  <c r="P67" i="69" a="1"/>
  <c r="P67" i="69" s="1"/>
  <c r="P66" i="69" a="1"/>
  <c r="P66" i="69" s="1"/>
  <c r="T66" i="69" a="1"/>
  <c r="T66" i="69" s="1"/>
  <c r="T67" i="69" a="1"/>
  <c r="T67" i="69" s="1"/>
  <c r="T68" i="69" a="1"/>
  <c r="T68" i="69" s="1"/>
  <c r="X68" i="69" a="1"/>
  <c r="X68" i="69" s="1"/>
  <c r="X67" i="69" a="1"/>
  <c r="X67" i="69" s="1"/>
  <c r="X66" i="69" a="1"/>
  <c r="X66" i="69" s="1"/>
  <c r="D78" i="69" a="1"/>
  <c r="D78" i="69" s="1"/>
  <c r="D77" i="69" a="1"/>
  <c r="D77" i="69" s="1"/>
  <c r="D76" i="69" a="1"/>
  <c r="D76" i="69" s="1"/>
  <c r="H78" i="69" a="1"/>
  <c r="H78" i="69" s="1"/>
  <c r="H77" i="69" a="1"/>
  <c r="H77" i="69" s="1"/>
  <c r="H76" i="69" a="1"/>
  <c r="H76" i="69" s="1"/>
  <c r="L78" i="69" a="1"/>
  <c r="L78" i="69" s="1"/>
  <c r="L77" i="69" a="1"/>
  <c r="L77" i="69" s="1"/>
  <c r="L76" i="69" a="1"/>
  <c r="L76" i="69" s="1"/>
  <c r="P78" i="69" a="1"/>
  <c r="P78" i="69" s="1"/>
  <c r="P77" i="69" a="1"/>
  <c r="P77" i="69" s="1"/>
  <c r="P76" i="69" a="1"/>
  <c r="P76" i="69" s="1"/>
  <c r="T78" i="69" a="1"/>
  <c r="T78" i="69" s="1"/>
  <c r="T77" i="69" a="1"/>
  <c r="T77" i="69" s="1"/>
  <c r="T76" i="69" a="1"/>
  <c r="T76" i="69" s="1"/>
  <c r="X78" i="69" a="1"/>
  <c r="X78" i="69" s="1"/>
  <c r="X77" i="69" a="1"/>
  <c r="X77" i="69" s="1"/>
  <c r="X76" i="69" a="1"/>
  <c r="X76" i="69" s="1"/>
  <c r="I44" i="69" a="1"/>
  <c r="I44" i="69" s="1"/>
  <c r="Q44" i="69" a="1"/>
  <c r="Q44" i="69" s="1"/>
  <c r="Q45" i="69" s="1" a="1"/>
  <c r="Q45" i="69" s="1"/>
  <c r="Y44" i="69" a="1"/>
  <c r="Y44" i="69" s="1"/>
  <c r="Y45" i="69" s="1" a="1"/>
  <c r="Y45" i="69" s="1"/>
  <c r="F45" i="69" a="1"/>
  <c r="F45" i="69" s="1"/>
  <c r="I45" i="69" a="1"/>
  <c r="I45" i="69" s="1"/>
  <c r="N45" i="69" a="1"/>
  <c r="N45" i="69" s="1"/>
  <c r="V45" i="69" a="1"/>
  <c r="V45" i="69" s="1"/>
  <c r="E46" i="69" a="1"/>
  <c r="E46" i="69" s="1"/>
  <c r="I46" i="69" a="1"/>
  <c r="I46" i="69" s="1"/>
  <c r="M46" i="69" a="1"/>
  <c r="M46" i="69" s="1"/>
  <c r="Q46" i="69" a="1"/>
  <c r="Q46" i="69" s="1"/>
  <c r="U46" i="69" a="1"/>
  <c r="U46" i="69" s="1"/>
  <c r="Y46" i="69" a="1"/>
  <c r="Y46" i="69" s="1"/>
  <c r="G50" i="69"/>
  <c r="O50" i="69"/>
  <c r="W50" i="69"/>
  <c r="E58" i="69" a="1"/>
  <c r="E58" i="69" s="1"/>
  <c r="E57" i="69" a="1"/>
  <c r="E57" i="69" s="1"/>
  <c r="E56" i="69" a="1"/>
  <c r="E56" i="69" s="1"/>
  <c r="I58" i="69" a="1"/>
  <c r="I58" i="69" s="1"/>
  <c r="I57" i="69" a="1"/>
  <c r="I57" i="69" s="1"/>
  <c r="I56" i="69" a="1"/>
  <c r="I56" i="69" s="1"/>
  <c r="M58" i="69" a="1"/>
  <c r="M58" i="69" s="1"/>
  <c r="M57" i="69" a="1"/>
  <c r="M57" i="69" s="1"/>
  <c r="M56" i="69" a="1"/>
  <c r="M56" i="69" s="1"/>
  <c r="Q58" i="69" a="1"/>
  <c r="Q58" i="69" s="1"/>
  <c r="Q57" i="69" a="1"/>
  <c r="Q57" i="69" s="1"/>
  <c r="Q56" i="69" a="1"/>
  <c r="Q56" i="69" s="1"/>
  <c r="U58" i="69" a="1"/>
  <c r="U58" i="69" s="1"/>
  <c r="U57" i="69" a="1"/>
  <c r="U57" i="69" s="1"/>
  <c r="U56" i="69" a="1"/>
  <c r="U56" i="69" s="1"/>
  <c r="Y58" i="69" a="1"/>
  <c r="Y58" i="69" s="1"/>
  <c r="Y57" i="69" a="1"/>
  <c r="Y57" i="69" s="1"/>
  <c r="Y56" i="69" a="1"/>
  <c r="Y56" i="69" s="1"/>
  <c r="E68" i="69" a="1"/>
  <c r="E68" i="69" s="1"/>
  <c r="E66" i="69" a="1"/>
  <c r="E66" i="69" s="1"/>
  <c r="E67" i="69" a="1"/>
  <c r="E67" i="69" s="1"/>
  <c r="I68" i="69" a="1"/>
  <c r="I68" i="69" s="1"/>
  <c r="I67" i="69" a="1"/>
  <c r="I67" i="69" s="1"/>
  <c r="I66" i="69" a="1"/>
  <c r="I66" i="69" s="1"/>
  <c r="M67" i="69" a="1"/>
  <c r="M67" i="69" s="1"/>
  <c r="M68" i="69" a="1"/>
  <c r="M68" i="69" s="1"/>
  <c r="M66" i="69" a="1"/>
  <c r="M66" i="69" s="1"/>
  <c r="Q68" i="69" a="1"/>
  <c r="Q68" i="69" s="1"/>
  <c r="Q67" i="69" a="1"/>
  <c r="Q67" i="69" s="1"/>
  <c r="Q66" i="69" a="1"/>
  <c r="Q66" i="69" s="1"/>
  <c r="U67" i="69" a="1"/>
  <c r="U67" i="69" s="1"/>
  <c r="U68" i="69" a="1"/>
  <c r="U68" i="69" s="1"/>
  <c r="U66" i="69" a="1"/>
  <c r="U66" i="69" s="1"/>
  <c r="Y68" i="69" a="1"/>
  <c r="Y68" i="69" s="1"/>
  <c r="Y67" i="69" a="1"/>
  <c r="Y67" i="69" s="1"/>
  <c r="Y66" i="69" a="1"/>
  <c r="Y66" i="69" s="1"/>
  <c r="E78" i="69" a="1"/>
  <c r="E78" i="69" s="1"/>
  <c r="E77" i="69" a="1"/>
  <c r="E77" i="69" s="1"/>
  <c r="E76" i="69" a="1"/>
  <c r="E76" i="69" s="1"/>
  <c r="I78" i="69" a="1"/>
  <c r="I78" i="69" s="1"/>
  <c r="I77" i="69" a="1"/>
  <c r="I77" i="69" s="1"/>
  <c r="I76" i="69" a="1"/>
  <c r="I76" i="69" s="1"/>
  <c r="M78" i="69" a="1"/>
  <c r="M78" i="69" s="1"/>
  <c r="M76" i="69" a="1"/>
  <c r="M76" i="69" s="1"/>
  <c r="M77" i="69" a="1"/>
  <c r="M77" i="69" s="1"/>
  <c r="Q78" i="69" a="1"/>
  <c r="Q78" i="69" s="1"/>
  <c r="Q77" i="69" a="1"/>
  <c r="Q77" i="69" s="1"/>
  <c r="Q76" i="69" a="1"/>
  <c r="Q76" i="69" s="1"/>
  <c r="U78" i="69" a="1"/>
  <c r="U78" i="69" s="1"/>
  <c r="U77" i="69" a="1"/>
  <c r="U77" i="69" s="1"/>
  <c r="U76" i="69" a="1"/>
  <c r="U76" i="69" s="1"/>
  <c r="Y78" i="69" a="1"/>
  <c r="Y78" i="69" s="1"/>
  <c r="Y77" i="69" a="1"/>
  <c r="Y77" i="69" s="1"/>
  <c r="Y76" i="69" a="1"/>
  <c r="Y76" i="69" s="1"/>
  <c r="D44" i="69" a="1"/>
  <c r="D44" i="69" s="1"/>
  <c r="G44" i="69" a="1"/>
  <c r="G44" i="69" s="1"/>
  <c r="G45" i="69" s="1" a="1"/>
  <c r="G45" i="69" s="1"/>
  <c r="L44" i="69" a="1"/>
  <c r="L44" i="69" s="1"/>
  <c r="L45" i="69" s="1" a="1"/>
  <c r="L45" i="69" s="1"/>
  <c r="O44" i="69" a="1"/>
  <c r="O44" i="69" s="1"/>
  <c r="T44" i="69" a="1"/>
  <c r="T44" i="69" s="1"/>
  <c r="W44" i="69" a="1"/>
  <c r="W44" i="69" s="1"/>
  <c r="W45" i="69" s="1" a="1"/>
  <c r="W45" i="69" s="1"/>
  <c r="D45" i="69" a="1"/>
  <c r="D45" i="69" s="1"/>
  <c r="O45" i="69" a="1"/>
  <c r="O45" i="69" s="1"/>
  <c r="T45" i="69" a="1"/>
  <c r="T45" i="69" s="1"/>
  <c r="H50" i="69"/>
  <c r="P50" i="69"/>
  <c r="X50" i="69"/>
  <c r="F50" i="69"/>
  <c r="F46" i="69" a="1"/>
  <c r="F46" i="69" s="1"/>
  <c r="J50" i="69"/>
  <c r="J46" i="69" a="1"/>
  <c r="J46" i="69" s="1"/>
  <c r="N50" i="69"/>
  <c r="N46" i="69" a="1"/>
  <c r="N46" i="69" s="1"/>
  <c r="R50" i="69"/>
  <c r="R46" i="69" a="1"/>
  <c r="R46" i="69" s="1"/>
  <c r="V50" i="69"/>
  <c r="V46" i="69" a="1"/>
  <c r="V46" i="69" s="1"/>
  <c r="Z50" i="69"/>
  <c r="Z46" i="69" a="1"/>
  <c r="Z46" i="69" s="1"/>
  <c r="Z51" i="69"/>
  <c r="F68" i="69" a="1"/>
  <c r="F68" i="69" s="1"/>
  <c r="F67" i="69" a="1"/>
  <c r="F67" i="69" s="1"/>
  <c r="F66" i="69" a="1"/>
  <c r="F66" i="69" s="1"/>
  <c r="J68" i="69" a="1"/>
  <c r="J68" i="69" s="1"/>
  <c r="J66" i="69" a="1"/>
  <c r="J66" i="69" s="1"/>
  <c r="J67" i="69" a="1"/>
  <c r="J67" i="69" s="1"/>
  <c r="N68" i="69" a="1"/>
  <c r="N68" i="69" s="1"/>
  <c r="N66" i="69" a="1"/>
  <c r="N66" i="69" s="1"/>
  <c r="N67" i="69" a="1"/>
  <c r="N67" i="69" s="1"/>
  <c r="R68" i="69" a="1"/>
  <c r="R68" i="69" s="1"/>
  <c r="R67" i="69" a="1"/>
  <c r="R67" i="69" s="1"/>
  <c r="R66" i="69" a="1"/>
  <c r="R66" i="69" s="1"/>
  <c r="V68" i="69" a="1"/>
  <c r="V68" i="69" s="1"/>
  <c r="V66" i="69" a="1"/>
  <c r="V66" i="69" s="1"/>
  <c r="V67" i="69" a="1"/>
  <c r="V67" i="69" s="1"/>
  <c r="Z68" i="69" a="1"/>
  <c r="Z68" i="69" s="1"/>
  <c r="Z66" i="69" a="1"/>
  <c r="Z66" i="69" s="1"/>
  <c r="Z67" i="69" a="1"/>
  <c r="Z67" i="69" s="1"/>
  <c r="J44" i="69" a="1"/>
  <c r="J44" i="69" s="1"/>
  <c r="R44" i="69" a="1"/>
  <c r="R44" i="69" s="1"/>
  <c r="R45" i="69" s="1" a="1"/>
  <c r="R45" i="69" s="1"/>
  <c r="Z44" i="69" a="1"/>
  <c r="Z44" i="69" s="1"/>
  <c r="Z45" i="69" s="1" a="1"/>
  <c r="Z45" i="69" s="1"/>
  <c r="E45" i="69" a="1"/>
  <c r="E45" i="69" s="1"/>
  <c r="J45" i="69" a="1"/>
  <c r="J45" i="69" s="1"/>
  <c r="M45" i="69" a="1"/>
  <c r="M45" i="69" s="1"/>
  <c r="U45" i="69" a="1"/>
  <c r="U45" i="69" s="1"/>
  <c r="C46" i="69" a="1"/>
  <c r="C46" i="69" s="1"/>
  <c r="K46" i="69" a="1"/>
  <c r="K46" i="69" s="1"/>
  <c r="S46" i="69" a="1"/>
  <c r="S46" i="69" s="1"/>
  <c r="F78" i="69" a="1"/>
  <c r="F78" i="69" s="1"/>
  <c r="F77" i="69" a="1"/>
  <c r="F77" i="69" s="1"/>
  <c r="F76" i="69" a="1"/>
  <c r="F76" i="69" s="1"/>
  <c r="J78" i="69" a="1"/>
  <c r="J78" i="69" s="1"/>
  <c r="J77" i="69" a="1"/>
  <c r="J77" i="69" s="1"/>
  <c r="J76" i="69" a="1"/>
  <c r="J76" i="69" s="1"/>
  <c r="N78" i="69" a="1"/>
  <c r="N78" i="69" s="1"/>
  <c r="N77" i="69" a="1"/>
  <c r="N77" i="69" s="1"/>
  <c r="N76" i="69" a="1"/>
  <c r="N76" i="69" s="1"/>
  <c r="R78" i="69" a="1"/>
  <c r="R78" i="69" s="1"/>
  <c r="R77" i="69" a="1"/>
  <c r="R77" i="69" s="1"/>
  <c r="R76" i="69" a="1"/>
  <c r="R76" i="69" s="1"/>
  <c r="V78" i="69" a="1"/>
  <c r="V78" i="69" s="1"/>
  <c r="V77" i="69" a="1"/>
  <c r="V77" i="69" s="1"/>
  <c r="V76" i="69" a="1"/>
  <c r="V76" i="69" s="1"/>
  <c r="Z78" i="69" a="1"/>
  <c r="Z78" i="69" s="1"/>
  <c r="Z77" i="69" a="1"/>
  <c r="Z77" i="69" s="1"/>
  <c r="Z76" i="69" a="1"/>
  <c r="Z76" i="69" s="1"/>
  <c r="M47" i="68" a="1"/>
  <c r="M47" i="68" s="1"/>
  <c r="D47" i="68" a="1"/>
  <c r="D47" i="68" s="1"/>
  <c r="F47" i="68" a="1"/>
  <c r="F47" i="68" s="1"/>
  <c r="G47" i="68" a="1"/>
  <c r="G47" i="68" s="1"/>
  <c r="O46" i="68" a="1"/>
  <c r="O46" i="68" s="1"/>
  <c r="I47" i="68" a="1"/>
  <c r="I47" i="68" s="1"/>
  <c r="J47" i="68" a="1"/>
  <c r="J47" i="68" s="1"/>
  <c r="H46" i="68" a="1"/>
  <c r="H46" i="68" s="1"/>
  <c r="H47" i="68" a="1"/>
  <c r="H47" i="68" s="1"/>
  <c r="K47" i="68" a="1"/>
  <c r="K47" i="68" s="1"/>
  <c r="O47" i="68" a="1"/>
  <c r="O47" i="68" s="1"/>
  <c r="P46" i="68" a="1"/>
  <c r="P46" i="68" s="1"/>
  <c r="F45" i="68" a="1"/>
  <c r="F45" i="68" s="1"/>
  <c r="F46" i="68" s="1" a="1"/>
  <c r="F46" i="68" s="1"/>
  <c r="I45" i="68" a="1"/>
  <c r="I45" i="68" s="1"/>
  <c r="I46" i="68" s="1" a="1"/>
  <c r="I46" i="68" s="1"/>
  <c r="M45" i="68" a="1"/>
  <c r="M45" i="68" s="1"/>
  <c r="M46" i="68" s="1" a="1"/>
  <c r="M46" i="68" s="1"/>
  <c r="E46" i="68" a="1"/>
  <c r="E46" i="68" s="1"/>
  <c r="D45" i="68" a="1"/>
  <c r="D45" i="68" s="1"/>
  <c r="D46" i="68" s="1" a="1"/>
  <c r="D46" i="68" s="1"/>
  <c r="G45" i="68" a="1"/>
  <c r="G45" i="68" s="1"/>
  <c r="G46" i="68" s="1" a="1"/>
  <c r="G46" i="68" s="1"/>
  <c r="J45" i="68" a="1"/>
  <c r="J45" i="68" s="1"/>
  <c r="J46" i="68" s="1" a="1"/>
  <c r="J46" i="68" s="1"/>
  <c r="N45" i="68" a="1"/>
  <c r="N45" i="68" s="1"/>
  <c r="N46" i="68" s="1" a="1"/>
  <c r="N46" i="68" s="1"/>
  <c r="E47" i="68" a="1"/>
  <c r="E47" i="68" s="1"/>
  <c r="L47" i="68" a="1"/>
  <c r="L47" i="68" s="1"/>
  <c r="N47" i="68" a="1"/>
  <c r="N47" i="68" s="1"/>
  <c r="P47" i="68" a="1"/>
  <c r="P47" i="68" s="1"/>
  <c r="V42" i="73" l="1"/>
  <c r="W24" i="73"/>
  <c r="X58" i="69" a="1"/>
  <c r="X58" i="69" s="1"/>
  <c r="X57" i="69" a="1"/>
  <c r="X57" i="69" s="1"/>
  <c r="X56" i="69" a="1"/>
  <c r="X56" i="69" s="1"/>
  <c r="W58" i="69" a="1"/>
  <c r="W58" i="69" s="1"/>
  <c r="W57" i="69" a="1"/>
  <c r="W57" i="69" s="1"/>
  <c r="W56" i="69" a="1"/>
  <c r="W56" i="69" s="1"/>
  <c r="L58" i="69" a="1"/>
  <c r="L58" i="69" s="1"/>
  <c r="L57" i="69" a="1"/>
  <c r="L57" i="69" s="1"/>
  <c r="L56" i="69" a="1"/>
  <c r="L56" i="69" s="1"/>
  <c r="Z57" i="69" a="1"/>
  <c r="Z57" i="69" s="1"/>
  <c r="Z56" i="69" a="1"/>
  <c r="Z56" i="69" s="1"/>
  <c r="Z58" i="69" a="1"/>
  <c r="Z58" i="69" s="1"/>
  <c r="R57" i="69" a="1"/>
  <c r="R57" i="69" s="1"/>
  <c r="R56" i="69" a="1"/>
  <c r="R56" i="69" s="1"/>
  <c r="R58" i="69" a="1"/>
  <c r="R58" i="69" s="1"/>
  <c r="J57" i="69" a="1"/>
  <c r="J57" i="69" s="1"/>
  <c r="J56" i="69" a="1"/>
  <c r="J56" i="69" s="1"/>
  <c r="J58" i="69" a="1"/>
  <c r="J58" i="69" s="1"/>
  <c r="P58" i="69" a="1"/>
  <c r="P58" i="69" s="1"/>
  <c r="P57" i="69" a="1"/>
  <c r="P57" i="69" s="1"/>
  <c r="P56" i="69" a="1"/>
  <c r="P56" i="69" s="1"/>
  <c r="O58" i="69" a="1"/>
  <c r="O58" i="69" s="1"/>
  <c r="O57" i="69" a="1"/>
  <c r="O57" i="69" s="1"/>
  <c r="O56" i="69" a="1"/>
  <c r="O56" i="69" s="1"/>
  <c r="D58" i="69" a="1"/>
  <c r="D58" i="69" s="1"/>
  <c r="D57" i="69" a="1"/>
  <c r="D57" i="69" s="1"/>
  <c r="D56" i="69" a="1"/>
  <c r="D56" i="69" s="1"/>
  <c r="H58" i="69" a="1"/>
  <c r="H58" i="69" s="1"/>
  <c r="H57" i="69" a="1"/>
  <c r="H57" i="69" s="1"/>
  <c r="H56" i="69" a="1"/>
  <c r="H56" i="69" s="1"/>
  <c r="G58" i="69" a="1"/>
  <c r="G58" i="69" s="1"/>
  <c r="G57" i="69" a="1"/>
  <c r="G57" i="69" s="1"/>
  <c r="G56" i="69" a="1"/>
  <c r="G56" i="69" s="1"/>
  <c r="V58" i="69" a="1"/>
  <c r="V58" i="69" s="1"/>
  <c r="V57" i="69" a="1"/>
  <c r="V57" i="69" s="1"/>
  <c r="V56" i="69" a="1"/>
  <c r="V56" i="69" s="1"/>
  <c r="N58" i="69" a="1"/>
  <c r="N58" i="69" s="1"/>
  <c r="N57" i="69" a="1"/>
  <c r="N57" i="69" s="1"/>
  <c r="N56" i="69" a="1"/>
  <c r="N56" i="69" s="1"/>
  <c r="F58" i="69" a="1"/>
  <c r="F58" i="69" s="1"/>
  <c r="F57" i="69" a="1"/>
  <c r="F57" i="69" s="1"/>
  <c r="F56" i="69" a="1"/>
  <c r="F56" i="69" s="1"/>
  <c r="T58" i="69" a="1"/>
  <c r="T58" i="69" s="1"/>
  <c r="T57" i="69" a="1"/>
  <c r="T57" i="69" s="1"/>
  <c r="T56" i="69" a="1"/>
  <c r="T56" i="69" s="1"/>
  <c r="W42" i="73" l="1"/>
  <c r="X24" i="73"/>
  <c r="Y24" i="73" l="1"/>
  <c r="X42" i="73"/>
  <c r="Y42" i="73" l="1"/>
  <c r="Z24" i="73"/>
  <c r="Z42" i="73" l="1"/>
  <c r="AA24" i="73"/>
  <c r="AA42" i="7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<sst xmlns="http://schemas.openxmlformats.org/spreadsheetml/2006/main" count="822" uniqueCount="222">
  <si>
    <t>AVERAGE</t>
  </si>
  <si>
    <t>PBE</t>
  </si>
  <si>
    <t>PBE+10%HF</t>
  </si>
  <si>
    <t>PBE+20%HF</t>
  </si>
  <si>
    <t>PBE0</t>
  </si>
  <si>
    <t>PBE+30%HF</t>
  </si>
  <si>
    <t>PBE+40%HF</t>
  </si>
  <si>
    <t>PBE+50%HF</t>
  </si>
  <si>
    <t>PBE+60%HF</t>
  </si>
  <si>
    <t>PBE+70%HF</t>
  </si>
  <si>
    <t>PBE+80%HF</t>
  </si>
  <si>
    <t>PBE+90%HF</t>
  </si>
  <si>
    <t>B3LYP</t>
  </si>
  <si>
    <t>B3LYP-D3(BJ)</t>
  </si>
  <si>
    <t>BLYP</t>
  </si>
  <si>
    <t>BLYP-D3(BJ)</t>
  </si>
  <si>
    <t>B97-D3(BJ)</t>
  </si>
  <si>
    <t>HF</t>
  </si>
  <si>
    <t>M06-2X</t>
  </si>
  <si>
    <t>M06-2X-D3(0)</t>
  </si>
  <si>
    <t>PBE-D3(BJ)</t>
  </si>
  <si>
    <t>PBE0-D3(BJ)</t>
  </si>
  <si>
    <t>TPSS-D3(BJ)</t>
  </si>
  <si>
    <t>TPSSh-D3(BJ)</t>
  </si>
  <si>
    <t>BP86</t>
  </si>
  <si>
    <t>BP86-D3(BJ)</t>
  </si>
  <si>
    <t>Functional</t>
  </si>
  <si>
    <t>6-31G*</t>
  </si>
  <si>
    <t>STO-3G</t>
  </si>
  <si>
    <t>3-21G</t>
  </si>
  <si>
    <t>def2-SV(P)</t>
  </si>
  <si>
    <t>def2-SVP</t>
  </si>
  <si>
    <t>def2-SVPD</t>
  </si>
  <si>
    <t>cc-pVDZ</t>
  </si>
  <si>
    <t>aug-cc-pVDZ</t>
  </si>
  <si>
    <t>pc-0</t>
  </si>
  <si>
    <t>aug-pc-0</t>
  </si>
  <si>
    <t>pc-1</t>
  </si>
  <si>
    <t>aug-pc-1</t>
  </si>
  <si>
    <t>SBKJC</t>
  </si>
  <si>
    <t>PBEh-3c</t>
  </si>
  <si>
    <t>GFN-xTB2</t>
  </si>
  <si>
    <t>GFN-xTB1</t>
  </si>
  <si>
    <t>HF-3c</t>
  </si>
  <si>
    <t>PM3</t>
  </si>
  <si>
    <t>PM6</t>
  </si>
  <si>
    <t>PM7</t>
  </si>
  <si>
    <t>AM1</t>
  </si>
  <si>
    <t>Basis functions</t>
  </si>
  <si>
    <t>def2-TZVP</t>
  </si>
  <si>
    <t>def2-TZVPD</t>
  </si>
  <si>
    <t>def2-QZVP</t>
  </si>
  <si>
    <t>def2-QZVPD</t>
  </si>
  <si>
    <t xml:space="preserve">def2-SVPD on I </t>
  </si>
  <si>
    <t xml:space="preserve">def2-SVP on I </t>
  </si>
  <si>
    <t>def2-SV(P) on I</t>
  </si>
  <si>
    <t>Structure</t>
  </si>
  <si>
    <t>FEBMII</t>
  </si>
  <si>
    <t>UBEQAV</t>
  </si>
  <si>
    <t>RIRTUH</t>
  </si>
  <si>
    <t>dihydropyracilene_10a</t>
  </si>
  <si>
    <t>dihydropyracilene_10b</t>
  </si>
  <si>
    <t>dihydropyracilene_10c</t>
  </si>
  <si>
    <t>HOLKEY01</t>
  </si>
  <si>
    <t>HOLKOI01</t>
  </si>
  <si>
    <t>QOMYIA</t>
  </si>
  <si>
    <t>QOMYOG</t>
  </si>
  <si>
    <t>QOMYUM</t>
  </si>
  <si>
    <t>VUFXUP</t>
  </si>
  <si>
    <t>JOWROF</t>
  </si>
  <si>
    <t>YISRUQ</t>
  </si>
  <si>
    <t>YISSAX</t>
  </si>
  <si>
    <t>YISSEB</t>
  </si>
  <si>
    <t>YISSIF</t>
  </si>
  <si>
    <t>YISSOL</t>
  </si>
  <si>
    <t>CLB18: Carbon Long Bonds 18</t>
  </si>
  <si>
    <t>Reference C–C, Å</t>
  </si>
  <si>
    <t>Signed Errors</t>
  </si>
  <si>
    <t>MUE (Å)</t>
  </si>
  <si>
    <t>MSE (Å)</t>
  </si>
  <si>
    <t>RMSE (Å)</t>
  </si>
  <si>
    <t>MUE (Å), group 1</t>
  </si>
  <si>
    <t>MSE (Å), group 1</t>
  </si>
  <si>
    <t>RMSE (Å), group 1</t>
  </si>
  <si>
    <t>MUE (Å), group 2</t>
  </si>
  <si>
    <t>MSE (Å), group 2</t>
  </si>
  <si>
    <t>RMSE (Å), group 2</t>
  </si>
  <si>
    <t>MUE (Å), group 3</t>
  </si>
  <si>
    <t>MSE (Å), group 3</t>
  </si>
  <si>
    <t>RMSE (Å), group 3</t>
  </si>
  <si>
    <t>Divided by groups</t>
  </si>
  <si>
    <t>CLB18: Carbon Long Bonds 18, general results</t>
  </si>
  <si>
    <t>Ultrafine grid</t>
  </si>
  <si>
    <t>CLB18_1</t>
  </si>
  <si>
    <t>CLB18_2</t>
  </si>
  <si>
    <t>CLB18_3</t>
  </si>
  <si>
    <t>CLB18_4</t>
  </si>
  <si>
    <t>CLB18_5</t>
  </si>
  <si>
    <t>CLB18_6</t>
  </si>
  <si>
    <t>CLB18_7</t>
  </si>
  <si>
    <t>CLB18_8</t>
  </si>
  <si>
    <t>CLB18_9</t>
  </si>
  <si>
    <t>CLB18_10</t>
  </si>
  <si>
    <t>CLB18_11</t>
  </si>
  <si>
    <t>CLB18_12</t>
  </si>
  <si>
    <t>CLB18_13</t>
  </si>
  <si>
    <t>CLB18_14</t>
  </si>
  <si>
    <t>CLB18_15</t>
  </si>
  <si>
    <t>CLB18_16</t>
  </si>
  <si>
    <t>CLB18_17</t>
  </si>
  <si>
    <t>CLB18_18</t>
  </si>
  <si>
    <t xml:space="preserve"> </t>
  </si>
  <si>
    <t>CLB18_1, FEBMII</t>
  </si>
  <si>
    <t>CLB18_2, UBEQAV</t>
  </si>
  <si>
    <t>CLB18_3, RIRTUH</t>
  </si>
  <si>
    <t>CLB18_4, dihydropyracilene_10a</t>
  </si>
  <si>
    <t>CLB18_5, dihydropyracilene_10b</t>
  </si>
  <si>
    <t>CLB18_6, dihydropyracilene_10c</t>
  </si>
  <si>
    <t>CLB18_7, HOLKEY01</t>
  </si>
  <si>
    <t>CLB18_8, QOMYIA</t>
  </si>
  <si>
    <t>CLB18_9, QOMYUM</t>
  </si>
  <si>
    <t>CLB18_10, QOMYOG</t>
  </si>
  <si>
    <t>CLB18_11, HOLKOI01</t>
  </si>
  <si>
    <t>CLB18_12, VUFXUP</t>
  </si>
  <si>
    <t>CLB18_13, YISSOL</t>
  </si>
  <si>
    <t>CLB18_14, YISSAX</t>
  </si>
  <si>
    <t>CLB18_15, YISRUQ</t>
  </si>
  <si>
    <t>CLB18_16, YISSEB</t>
  </si>
  <si>
    <t>CLB18_17, YISSIF</t>
  </si>
  <si>
    <t>CLB18_18, JOWROF</t>
  </si>
  <si>
    <r>
      <rPr>
        <sz val="12"/>
        <color theme="1"/>
        <rFont val="Calibri"/>
        <family val="2"/>
        <scheme val="minor"/>
      </rPr>
      <t xml:space="preserve">In all cases, the </t>
    </r>
    <r>
      <rPr>
        <b/>
        <sz val="12"/>
        <color theme="1"/>
        <rFont val="Calibri"/>
        <family val="2"/>
        <scheme val="minor"/>
      </rPr>
      <t xml:space="preserve">6-31G* </t>
    </r>
    <r>
      <rPr>
        <sz val="12"/>
        <color theme="1"/>
        <rFont val="Calibri"/>
        <family val="2"/>
        <scheme val="minor"/>
      </rPr>
      <t xml:space="preserve">basis set has been used. For molecules containing ioding, the basis set (and ECP) is </t>
    </r>
    <r>
      <rPr>
        <b/>
        <sz val="12"/>
        <color theme="1"/>
        <rFont val="Calibri"/>
        <family val="2"/>
        <scheme val="minor"/>
      </rPr>
      <t>def2-SVPD.</t>
    </r>
  </si>
  <si>
    <r>
      <rPr>
        <sz val="12"/>
        <color theme="1"/>
        <rFont val="Calibri"/>
        <family val="2"/>
        <scheme val="minor"/>
      </rPr>
      <t xml:space="preserve">Unless noted otherwise, the </t>
    </r>
    <r>
      <rPr>
        <b/>
        <sz val="12"/>
        <color theme="1"/>
        <rFont val="Calibri"/>
        <family val="2"/>
        <scheme val="minor"/>
      </rPr>
      <t xml:space="preserve">Fine grid </t>
    </r>
    <r>
      <rPr>
        <sz val="12"/>
        <color theme="1"/>
        <rFont val="Calibri"/>
        <family val="2"/>
        <scheme val="minor"/>
      </rPr>
      <t>has been used</t>
    </r>
  </si>
  <si>
    <t>Errors calculations</t>
  </si>
  <si>
    <t>PBE+15%HF</t>
  </si>
  <si>
    <t>PBE+100%HF</t>
  </si>
  <si>
    <r>
      <rPr>
        <sz val="12"/>
        <color theme="1"/>
        <rFont val="Calibri"/>
        <family val="2"/>
        <scheme val="minor"/>
      </rPr>
      <t xml:space="preserve">The </t>
    </r>
    <r>
      <rPr>
        <b/>
        <sz val="12"/>
        <color theme="1"/>
        <rFont val="Calibri"/>
        <family val="2"/>
        <scheme val="minor"/>
      </rPr>
      <t xml:space="preserve">ultrafine grid </t>
    </r>
    <r>
      <rPr>
        <sz val="12"/>
        <color theme="1"/>
        <rFont val="Calibri"/>
        <family val="2"/>
        <scheme val="minor"/>
      </rPr>
      <t>has been used for this study.</t>
    </r>
  </si>
  <si>
    <t>xxx</t>
  </si>
  <si>
    <t>XXX</t>
  </si>
  <si>
    <r>
      <t xml:space="preserve">All values are calculated with the </t>
    </r>
    <r>
      <rPr>
        <b/>
        <sz val="12"/>
        <color theme="1"/>
        <rFont val="Calibri"/>
        <family val="2"/>
        <scheme val="minor"/>
      </rPr>
      <t>B3LYP</t>
    </r>
    <r>
      <rPr>
        <sz val="12"/>
        <color theme="1"/>
        <rFont val="Calibri"/>
        <family val="2"/>
        <scheme val="minor"/>
      </rPr>
      <t xml:space="preserve"> functional.</t>
    </r>
  </si>
  <si>
    <r>
      <t xml:space="preserve">All values are calculated with the </t>
    </r>
    <r>
      <rPr>
        <b/>
        <sz val="12"/>
        <color theme="1"/>
        <rFont val="Calibri"/>
        <family val="2"/>
        <scheme val="minor"/>
      </rPr>
      <t>B3LYP-D3(BJ)</t>
    </r>
    <r>
      <rPr>
        <sz val="12"/>
        <color theme="1"/>
        <rFont val="Calibri"/>
        <family val="2"/>
        <scheme val="minor"/>
      </rPr>
      <t xml:space="preserve"> functional.</t>
    </r>
  </si>
  <si>
    <r>
      <rPr>
        <b/>
        <sz val="12"/>
        <color theme="1"/>
        <rFont val="Calibri"/>
        <family val="2"/>
        <scheme val="minor"/>
      </rPr>
      <t>XXX</t>
    </r>
    <r>
      <rPr>
        <sz val="12"/>
        <color theme="1"/>
        <rFont val="Calibri"/>
        <family val="2"/>
        <scheme val="minor"/>
      </rPr>
      <t xml:space="preserve"> denotes convergence issues</t>
    </r>
  </si>
  <si>
    <t>All structures optimized with B3LYP/6-31G*</t>
  </si>
  <si>
    <t>All structures optimized with B3LYP-D3(BJ)/6-31G*</t>
  </si>
  <si>
    <t>Coarse</t>
  </si>
  <si>
    <t>SG1</t>
  </si>
  <si>
    <t>Fine</t>
  </si>
  <si>
    <t>Ultrafine</t>
  </si>
  <si>
    <t>Superfine</t>
  </si>
  <si>
    <t>B3LYP, Coarse</t>
  </si>
  <si>
    <t>B3LYP, SG1</t>
  </si>
  <si>
    <t>B3LYP, Fine</t>
  </si>
  <si>
    <t>B3LYP, Ultrafine</t>
  </si>
  <si>
    <t>B3LYP, Superfine</t>
  </si>
  <si>
    <t>B3LYP-D3(BJ), Coarse</t>
  </si>
  <si>
    <t>B3LYP-D3(BJ), SG1</t>
  </si>
  <si>
    <t>B3LYP-D3(BJ), Fine</t>
  </si>
  <si>
    <t>B3LYP-D3(BJ), Ultrafine</t>
  </si>
  <si>
    <t>B3LYP-D3(BJ), Superfine</t>
  </si>
  <si>
    <r>
      <t>Total atomization energies, kcal mol</t>
    </r>
    <r>
      <rPr>
        <b/>
        <vertAlign val="superscript"/>
        <sz val="12"/>
        <color theme="1"/>
        <rFont val="Calibri (Body)"/>
      </rPr>
      <t>–1</t>
    </r>
  </si>
  <si>
    <t>Stoichiometry</t>
  </si>
  <si>
    <t>PBE+10%</t>
  </si>
  <si>
    <t>PBE+20%</t>
  </si>
  <si>
    <t>PBE+30%</t>
  </si>
  <si>
    <t>PBE+40%</t>
  </si>
  <si>
    <t>PBE+50%</t>
  </si>
  <si>
    <t>PBE+60%</t>
  </si>
  <si>
    <t>PBE+70%</t>
  </si>
  <si>
    <t>PBE+80%</t>
  </si>
  <si>
    <t>PBE+90%</t>
  </si>
  <si>
    <t>PBE+100%</t>
  </si>
  <si>
    <r>
      <t>A</t>
    </r>
    <r>
      <rPr>
        <b/>
        <vertAlign val="subscript"/>
        <sz val="12"/>
        <color theme="1"/>
        <rFont val="Calibri (Body)"/>
      </rPr>
      <t>10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</si>
  <si>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vertAlign val="subscript"/>
        <sz val="12"/>
        <color theme="1"/>
        <rFont val="Calibri (Body)"/>
      </rPr>
      <t>0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</si>
  <si>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vertAlign val="subscript"/>
        <sz val="12"/>
        <color theme="1"/>
        <rFont val="Calibri (Body)"/>
      </rPr>
      <t>5</t>
    </r>
  </si>
  <si>
    <r>
      <t>A</t>
    </r>
    <r>
      <rPr>
        <b/>
        <vertAlign val="subscript"/>
        <sz val="12"/>
        <color theme="1"/>
        <rFont val="Calibri (Body)"/>
      </rPr>
      <t>30</t>
    </r>
    <r>
      <rPr>
        <sz val="12"/>
        <color theme="1"/>
        <rFont val="Calibri"/>
        <family val="2"/>
        <scheme val="minor"/>
      </rPr>
      <t/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</si>
  <si>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40</t>
    </r>
    <r>
      <rPr>
        <b/>
        <vertAlign val="subscript"/>
        <sz val="12"/>
        <color theme="1"/>
        <rFont val="Calibri (Body)"/>
      </rPr>
      <t/>
    </r>
  </si>
  <si>
    <r>
      <t>A</t>
    </r>
    <r>
      <rPr>
        <b/>
        <vertAlign val="subscript"/>
        <sz val="12"/>
        <color theme="1"/>
        <rFont val="Calibri (Body)"/>
      </rPr>
      <t>50</t>
    </r>
    <r>
      <rPr>
        <sz val="12"/>
        <color theme="1"/>
        <rFont val="Calibri"/>
        <family val="2"/>
        <scheme val="minor"/>
      </rPr>
      <t/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</si>
  <si>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60</t>
    </r>
    <r>
      <rPr>
        <b/>
        <vertAlign val="subscript"/>
        <sz val="12"/>
        <color theme="1"/>
        <rFont val="Calibri (Body)"/>
      </rPr>
      <t/>
    </r>
  </si>
  <si>
    <r>
      <t>A</t>
    </r>
    <r>
      <rPr>
        <b/>
        <vertAlign val="subscript"/>
        <sz val="12"/>
        <color theme="1"/>
        <rFont val="Calibri (Body)"/>
      </rPr>
      <t>70</t>
    </r>
    <r>
      <rPr>
        <sz val="12"/>
        <color theme="1"/>
        <rFont val="Calibri"/>
        <family val="2"/>
        <scheme val="minor"/>
      </rPr>
      <t/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</si>
  <si>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80</t>
    </r>
    <r>
      <rPr>
        <b/>
        <vertAlign val="subscript"/>
        <sz val="12"/>
        <color theme="1"/>
        <rFont val="Calibri (Body)"/>
      </rPr>
      <t/>
    </r>
  </si>
  <si>
    <r>
      <t>A</t>
    </r>
    <r>
      <rPr>
        <b/>
        <vertAlign val="subscript"/>
        <sz val="12"/>
        <color theme="1"/>
        <rFont val="Calibri (Body)"/>
      </rPr>
      <t>90</t>
    </r>
    <r>
      <rPr>
        <sz val="12"/>
        <color theme="1"/>
        <rFont val="Calibri"/>
        <family val="2"/>
        <scheme val="minor"/>
      </rPr>
      <t/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</si>
  <si>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100</t>
    </r>
    <r>
      <rPr>
        <b/>
        <vertAlign val="subscript"/>
        <sz val="12"/>
        <color theme="1"/>
        <rFont val="Calibri (Body)"/>
      </rPr>
      <t/>
    </r>
  </si>
  <si>
    <t>Fraction of Exact Exchange</t>
  </si>
  <si>
    <t>C86H126</t>
  </si>
  <si>
    <t>C32H42</t>
  </si>
  <si>
    <t>C34H20</t>
  </si>
  <si>
    <t>C40H26</t>
  </si>
  <si>
    <t>C42H28</t>
  </si>
  <si>
    <t>C42H26</t>
  </si>
  <si>
    <t>C32H32Cl2</t>
  </si>
  <si>
    <t>C36H24Br2</t>
  </si>
  <si>
    <t>C36H24I2</t>
  </si>
  <si>
    <t>C36H20I2</t>
  </si>
  <si>
    <t>C10H11IN(1+)</t>
  </si>
  <si>
    <t>C20H34B10N2</t>
  </si>
  <si>
    <t>C2H14B10N2</t>
  </si>
  <si>
    <t>C16H22B10N2</t>
  </si>
  <si>
    <t>C16H26B10N2</t>
  </si>
  <si>
    <t>C22H38B10N2</t>
  </si>
  <si>
    <t>C17H26B10N2</t>
  </si>
  <si>
    <t>All values (below) are in Hartrees</t>
  </si>
  <si>
    <t>Absolute energy, H</t>
  </si>
  <si>
    <t>Absolute energy, B</t>
  </si>
  <si>
    <t>Absolute energy, C</t>
  </si>
  <si>
    <t>Absolute energy, N</t>
  </si>
  <si>
    <t>Absolute energy, Cl</t>
  </si>
  <si>
    <t>Absolute energy, Br</t>
  </si>
  <si>
    <t>Absolute energy, I</t>
  </si>
  <si>
    <t>Group 1 MUE (Å)</t>
  </si>
  <si>
    <t>Group 2 MUE (Å)</t>
  </si>
  <si>
    <t>Group 3 MUE (Å)</t>
  </si>
  <si>
    <t>Supporting Information for</t>
  </si>
  <si>
    <t>CLB18: A New Structural Database with Unusual Carbon–Carbon Long Bonds</t>
  </si>
  <si>
    <t>Pierpaolo Morgante, Roberto Peverati</t>
  </si>
  <si>
    <t>Email: rpeverati@fit.edu</t>
  </si>
  <si>
    <t>This Excel file collects all the results used for the main text and Supporting Information involving the CLB18 database. For more details, we refer to our group's GitHub page.</t>
  </si>
  <si>
    <r>
      <rPr>
        <b/>
        <sz val="12"/>
        <color theme="1"/>
        <rFont val="Calibri"/>
        <family val="2"/>
        <scheme val="minor"/>
      </rPr>
      <t>CLB18_BondLengths_MEs</t>
    </r>
    <r>
      <rPr>
        <sz val="12"/>
        <color theme="1"/>
        <rFont val="Calibri"/>
        <family val="2"/>
        <scheme val="minor"/>
      </rPr>
      <t xml:space="preserve">: it collects all the results for all functionals, and it has been used to generate </t>
    </r>
    <r>
      <rPr>
        <b/>
        <sz val="12"/>
        <color theme="1"/>
        <rFont val="Calibri"/>
        <family val="2"/>
        <scheme val="minor"/>
      </rPr>
      <t xml:space="preserve">Figure 1 </t>
    </r>
    <r>
      <rPr>
        <sz val="12"/>
        <color theme="1"/>
        <rFont val="Calibri"/>
        <family val="2"/>
        <scheme val="minor"/>
      </rPr>
      <t>of the main text.</t>
    </r>
  </si>
  <si>
    <r>
      <rPr>
        <b/>
        <sz val="12"/>
        <color theme="1"/>
        <rFont val="Calibri"/>
        <family val="2"/>
        <scheme val="minor"/>
      </rPr>
      <t>MR_Diagnostics_CLB18</t>
    </r>
    <r>
      <rPr>
        <sz val="12"/>
        <color theme="1"/>
        <rFont val="Calibri"/>
        <family val="2"/>
        <scheme val="minor"/>
      </rPr>
      <t xml:space="preserve">: it collects the </t>
    </r>
    <r>
      <rPr>
        <b/>
        <sz val="12"/>
        <color theme="1"/>
        <rFont val="Calibri"/>
        <family val="2"/>
        <scheme val="minor"/>
      </rPr>
      <t>A</t>
    </r>
    <r>
      <rPr>
        <b/>
        <vertAlign val="subscript"/>
        <sz val="12"/>
        <color theme="1"/>
        <rFont val="Calibri (Body)"/>
      </rPr>
      <t>λ</t>
    </r>
    <r>
      <rPr>
        <b/>
        <sz val="12"/>
        <color theme="1"/>
        <rFont val="Calibri"/>
        <family val="2"/>
        <scheme val="minor"/>
      </rPr>
      <t xml:space="preserve"> values</t>
    </r>
    <r>
      <rPr>
        <sz val="12"/>
        <color theme="1"/>
        <rFont val="Calibri"/>
        <family val="2"/>
        <scheme val="minor"/>
      </rPr>
      <t xml:space="preserve"> for all structures in the CLB18 database calculated with PBE and its hybrids with the 6-31G* basis set.</t>
    </r>
  </si>
  <si>
    <r>
      <rPr>
        <b/>
        <sz val="12"/>
        <color theme="1"/>
        <rFont val="Calibri"/>
        <family val="2"/>
        <scheme val="minor"/>
      </rPr>
      <t>CLB18_PBE-HFX</t>
    </r>
    <r>
      <rPr>
        <sz val="12"/>
        <color theme="1"/>
        <rFont val="Calibri"/>
        <family val="2"/>
        <scheme val="minor"/>
      </rPr>
      <t xml:space="preserve">: it collects all the results for the HF-exchange study </t>
    </r>
    <r>
      <rPr>
        <b/>
        <sz val="12"/>
        <color theme="1"/>
        <rFont val="Calibri"/>
        <family val="2"/>
        <scheme val="minor"/>
      </rPr>
      <t>with the PBE functional and its hybrids.</t>
    </r>
  </si>
  <si>
    <r>
      <rPr>
        <b/>
        <sz val="12"/>
        <color theme="1"/>
        <rFont val="Calibri"/>
        <family val="2"/>
        <scheme val="minor"/>
      </rPr>
      <t>GridStudy_B3LYP_B3LYP-D3(BJ)</t>
    </r>
    <r>
      <rPr>
        <sz val="12"/>
        <color theme="1"/>
        <rFont val="Calibri"/>
        <family val="2"/>
        <scheme val="minor"/>
      </rPr>
      <t xml:space="preserve">: it collects the results for the B3LYP and B3LYP-D3(BJ) approximations with the 6-31G* basis set and </t>
    </r>
    <r>
      <rPr>
        <b/>
        <sz val="12"/>
        <color theme="1"/>
        <rFont val="Calibri"/>
        <family val="2"/>
        <scheme val="minor"/>
      </rPr>
      <t>a selection of integration grids</t>
    </r>
    <r>
      <rPr>
        <sz val="12"/>
        <color theme="1"/>
        <rFont val="Calibri"/>
        <family val="2"/>
        <scheme val="minor"/>
      </rPr>
      <t>.</t>
    </r>
  </si>
  <si>
    <r>
      <rPr>
        <b/>
        <sz val="12"/>
        <color theme="1"/>
        <rFont val="Calibri"/>
        <family val="2"/>
        <scheme val="minor"/>
      </rPr>
      <t>CLB18_B3LYP-D3BJ-BSStudy</t>
    </r>
    <r>
      <rPr>
        <sz val="12"/>
        <color theme="1"/>
        <rFont val="Calibri"/>
        <family val="2"/>
        <scheme val="minor"/>
      </rPr>
      <t>: it collects all the results for</t>
    </r>
    <r>
      <rPr>
        <b/>
        <sz val="12"/>
        <color theme="1"/>
        <rFont val="Calibri"/>
        <family val="2"/>
        <scheme val="minor"/>
      </rPr>
      <t xml:space="preserve"> the B3LYP-D3(BJ) functional </t>
    </r>
    <r>
      <rPr>
        <sz val="12"/>
        <color theme="1"/>
        <rFont val="Calibri"/>
        <family val="2"/>
        <scheme val="minor"/>
      </rPr>
      <t>with the most common double-𝛇 and minimal basis sets.</t>
    </r>
  </si>
  <si>
    <r>
      <rPr>
        <b/>
        <sz val="12"/>
        <color theme="1"/>
        <rFont val="Calibri"/>
        <family val="2"/>
        <scheme val="minor"/>
      </rPr>
      <t>CLB18_B3LYP-BSStudy</t>
    </r>
    <r>
      <rPr>
        <sz val="12"/>
        <color theme="1"/>
        <rFont val="Calibri"/>
        <family val="2"/>
        <scheme val="minor"/>
      </rPr>
      <t xml:space="preserve">: it collects all the results for </t>
    </r>
    <r>
      <rPr>
        <b/>
        <sz val="12"/>
        <color theme="1"/>
        <rFont val="Calibri"/>
        <family val="2"/>
        <scheme val="minor"/>
      </rPr>
      <t>the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B3LYP functional</t>
    </r>
    <r>
      <rPr>
        <sz val="12"/>
        <color theme="1"/>
        <rFont val="Calibri"/>
        <family val="2"/>
        <scheme val="minor"/>
      </rPr>
      <t xml:space="preserve"> with the most common double-𝛇 and minimal basis sets.</t>
    </r>
  </si>
  <si>
    <r>
      <t xml:space="preserve">There are </t>
    </r>
    <r>
      <rPr>
        <b/>
        <u/>
        <sz val="12"/>
        <color theme="1"/>
        <rFont val="Calibri (Body)"/>
      </rPr>
      <t>six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sheets: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</si>
</sst>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perscript"/>
      <sz val="12"/>
      <color theme="1"/>
      <name val="Calibri (Body)"/>
    </font>
    <font>
      <b/>
      <vertAlign val="subscript"/>
      <sz val="12"/>
      <color theme="1"/>
      <name val="Calibri (Body)"/>
    </font>
    <font>
      <b/>
      <vertAlign val="subscript"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4" fillId="2" borderId="0" xfId="0" applyFon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165" fontId="5" fillId="0" borderId="0" xfId="0" applyNumberFormat="1" applyFont="1" applyFill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/>
    <xf numFmtId="165" fontId="0" fillId="0" borderId="0" xfId="0" applyNumberFormat="1" applyFill="1" applyAlignment="1">
      <alignment horizontal="center"/>
    </xf>
    <xf numFmtId="165" fontId="1" fillId="0" borderId="0" xfId="0" applyNumberFormat="1" applyFont="1" applyFill="1" applyAlignment="1">
      <alignment horizontal="center" vertical="center"/>
    </xf>
    <xf numFmtId="166" fontId="0" fillId="0" borderId="0" xfId="0" applyNumberFormat="1" applyFill="1" applyAlignment="1">
      <alignment horizontal="center"/>
    </xf>
    <xf numFmtId="166" fontId="1" fillId="0" borderId="0" xfId="0" applyNumberFormat="1" applyFont="1" applyFill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166" fontId="0" fillId="0" borderId="0" xfId="0" applyNumberFormat="1"/>
    <xf numFmtId="165" fontId="1" fillId="0" borderId="0" xfId="0" applyNumberFormat="1" applyFont="1" applyAlignment="1">
      <alignment horizontal="center" vertical="center"/>
    </xf>
    <xf numFmtId="0" fontId="1" fillId="6" borderId="0" xfId="0" applyFont="1" applyFill="1"/>
    <xf numFmtId="2" fontId="0" fillId="6" borderId="0" xfId="0" applyNumberFormat="1" applyFill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5" borderId="0" xfId="0" applyFill="1"/>
    <xf numFmtId="2" fontId="1" fillId="0" borderId="12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6" borderId="5" xfId="0" applyFont="1" applyFill="1" applyBorder="1"/>
    <xf numFmtId="2" fontId="0" fillId="6" borderId="13" xfId="0" applyNumberFormat="1" applyFill="1" applyBorder="1" applyAlignment="1">
      <alignment horizontal="center" vertical="center"/>
    </xf>
    <xf numFmtId="2" fontId="0" fillId="6" borderId="5" xfId="0" applyNumberFormat="1" applyFill="1" applyBorder="1" applyAlignment="1">
      <alignment horizontal="center" vertical="center"/>
    </xf>
    <xf numFmtId="2" fontId="0" fillId="6" borderId="9" xfId="0" applyNumberFormat="1" applyFill="1" applyBorder="1" applyAlignment="1">
      <alignment horizontal="center" vertical="center"/>
    </xf>
    <xf numFmtId="0" fontId="1" fillId="6" borderId="7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7"/>
  <colors>
    <mruColors>
      <color rgb="FFFEC001"/>
      <color rgb="FF4472C4"/>
      <color rgb="FF5482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5668-4917-F94E-8CC9-2CD80E782129}">
  <dimension ref="A1:N14"/>
  <sheetViews>
    <sheetView tabSelected="1" workbookViewId="0">
      <selection activeCell="A16" sqref="A16"/>
    </sheetView>
  </sheetViews>
  <sheetFormatPr baseColWidth="10" defaultRowHeight="16" x14ac:dyDescent="0.2"/>
  <cols>
    <col min="1" max="1" width="26" customWidth="1"/>
  </cols>
  <sheetData>
    <row r="1" spans="1:14" ht="21" x14ac:dyDescent="0.2">
      <c r="A1" s="74" t="s">
        <v>210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 x14ac:dyDescent="0.2">
      <c r="A2" s="73" t="s">
        <v>211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1:14" x14ac:dyDescent="0.2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</row>
    <row r="4" spans="1:14" ht="19" x14ac:dyDescent="0.25">
      <c r="A4" s="75" t="s">
        <v>212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</row>
    <row r="5" spans="1:14" x14ac:dyDescent="0.2">
      <c r="A5" s="72" t="s">
        <v>213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</row>
    <row r="7" spans="1:14" x14ac:dyDescent="0.2">
      <c r="A7" s="76" t="s">
        <v>214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1:14" x14ac:dyDescent="0.2">
      <c r="A8" t="s">
        <v>221</v>
      </c>
    </row>
    <row r="9" spans="1:14" x14ac:dyDescent="0.2">
      <c r="A9" t="s">
        <v>215</v>
      </c>
    </row>
    <row r="10" spans="1:14" x14ac:dyDescent="0.2">
      <c r="A10" t="s">
        <v>220</v>
      </c>
    </row>
    <row r="11" spans="1:14" x14ac:dyDescent="0.2">
      <c r="A11" t="s">
        <v>219</v>
      </c>
    </row>
    <row r="12" spans="1:14" x14ac:dyDescent="0.2">
      <c r="A12" t="s">
        <v>218</v>
      </c>
    </row>
    <row r="13" spans="1:14" x14ac:dyDescent="0.2">
      <c r="A13" t="s">
        <v>217</v>
      </c>
    </row>
    <row r="14" spans="1:14" ht="18" x14ac:dyDescent="0.25">
      <c r="A14" t="s">
        <v>216</v>
      </c>
    </row>
  </sheetData>
  <mergeCells count="5">
    <mergeCell ref="A1:N1"/>
    <mergeCell ref="A2:N3"/>
    <mergeCell ref="A4:N4"/>
    <mergeCell ref="A5:N5"/>
    <mergeCell ref="A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6C82-3C00-8B40-AC2A-AE4BF50216E6}">
  <dimension ref="A1:Z78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A26" sqref="A26:A46"/>
    </sheetView>
  </sheetViews>
  <sheetFormatPr baseColWidth="10" defaultRowHeight="16" x14ac:dyDescent="0.2"/>
  <cols>
    <col min="1" max="1" width="27.6640625" customWidth="1"/>
    <col min="2" max="2" width="15.83203125" customWidth="1"/>
    <col min="3" max="26" width="15.33203125" customWidth="1"/>
  </cols>
  <sheetData>
    <row r="1" spans="1:26" ht="22" thickBot="1" x14ac:dyDescent="0.25">
      <c r="A1" s="65" t="s">
        <v>91</v>
      </c>
      <c r="B1" s="65"/>
      <c r="C1" s="65"/>
      <c r="D1" s="65"/>
    </row>
    <row r="2" spans="1:26" ht="17" thickBot="1" x14ac:dyDescent="0.25">
      <c r="A2" s="66" t="s">
        <v>130</v>
      </c>
      <c r="B2" s="67"/>
      <c r="C2" s="67"/>
      <c r="D2" s="67"/>
      <c r="E2" s="67"/>
      <c r="F2" s="68"/>
      <c r="G2" s="29"/>
    </row>
    <row r="3" spans="1:26" ht="17" thickBot="1" x14ac:dyDescent="0.25">
      <c r="A3" s="66" t="s">
        <v>131</v>
      </c>
      <c r="B3" s="67"/>
      <c r="C3" s="68"/>
      <c r="K3" s="28"/>
      <c r="L3" s="28"/>
      <c r="M3" s="28"/>
      <c r="N3" s="62" t="s">
        <v>92</v>
      </c>
      <c r="O3" s="63"/>
      <c r="P3" s="63"/>
      <c r="Q3" s="64"/>
    </row>
    <row r="4" spans="1:26" ht="18" thickBot="1" x14ac:dyDescent="0.25">
      <c r="A4" s="7" t="s">
        <v>56</v>
      </c>
      <c r="B4" s="7" t="s">
        <v>76</v>
      </c>
      <c r="C4" s="25" t="s">
        <v>12</v>
      </c>
      <c r="D4" s="25" t="s">
        <v>13</v>
      </c>
      <c r="E4" s="25" t="s">
        <v>14</v>
      </c>
      <c r="F4" s="25" t="s">
        <v>15</v>
      </c>
      <c r="G4" s="25" t="s">
        <v>24</v>
      </c>
      <c r="H4" s="25" t="s">
        <v>25</v>
      </c>
      <c r="I4" s="25" t="s">
        <v>16</v>
      </c>
      <c r="J4" s="25" t="s">
        <v>1</v>
      </c>
      <c r="K4" s="25" t="s">
        <v>20</v>
      </c>
      <c r="L4" s="25" t="s">
        <v>4</v>
      </c>
      <c r="M4" s="25" t="s">
        <v>21</v>
      </c>
      <c r="N4" s="22" t="s">
        <v>18</v>
      </c>
      <c r="O4" s="23" t="s">
        <v>19</v>
      </c>
      <c r="P4" s="23" t="s">
        <v>22</v>
      </c>
      <c r="Q4" s="24" t="s">
        <v>23</v>
      </c>
      <c r="R4" s="13" t="s">
        <v>17</v>
      </c>
      <c r="S4" s="26" t="s">
        <v>42</v>
      </c>
      <c r="T4" s="26" t="s">
        <v>41</v>
      </c>
      <c r="U4" s="27" t="s">
        <v>43</v>
      </c>
      <c r="V4" s="27" t="s">
        <v>40</v>
      </c>
      <c r="W4" s="27" t="s">
        <v>47</v>
      </c>
      <c r="X4" s="27" t="s">
        <v>44</v>
      </c>
      <c r="Y4" s="27" t="s">
        <v>45</v>
      </c>
      <c r="Z4" s="27" t="s">
        <v>46</v>
      </c>
    </row>
    <row r="5" spans="1:26" x14ac:dyDescent="0.2">
      <c r="A5" s="1" t="s">
        <v>112</v>
      </c>
      <c r="B5" s="16">
        <v>1.673</v>
      </c>
      <c r="C5" s="17">
        <v>1.7103600000000001</v>
      </c>
      <c r="D5" s="17">
        <v>1.6600699999999999</v>
      </c>
      <c r="E5" s="17">
        <v>1.74756</v>
      </c>
      <c r="F5" s="17">
        <v>1.67503</v>
      </c>
      <c r="G5" s="17">
        <v>1.70774</v>
      </c>
      <c r="H5" s="17">
        <v>1.6563300000000001</v>
      </c>
      <c r="I5" s="17">
        <v>1.6685000000000001</v>
      </c>
      <c r="J5" s="17">
        <v>1.6970099999999999</v>
      </c>
      <c r="K5" s="17">
        <v>1.66405</v>
      </c>
      <c r="L5" s="17">
        <v>1.6735899999999999</v>
      </c>
      <c r="M5" s="17">
        <v>1.6470100000000001</v>
      </c>
      <c r="N5" s="6">
        <v>1.6676899999999999</v>
      </c>
      <c r="O5" s="6">
        <v>1.6641900000000001</v>
      </c>
      <c r="P5" s="6">
        <v>1.6644300000000001</v>
      </c>
      <c r="Q5" s="6">
        <v>1.65683</v>
      </c>
      <c r="R5" s="21">
        <v>1.7084299999999999</v>
      </c>
      <c r="S5" s="21">
        <v>1.65276</v>
      </c>
      <c r="T5" s="21">
        <v>1.6115200000000001</v>
      </c>
      <c r="U5" s="21">
        <v>1.6249899999999999</v>
      </c>
      <c r="V5" s="21">
        <v>1.6491100000000001</v>
      </c>
      <c r="W5" s="21">
        <v>1.60968</v>
      </c>
      <c r="X5" s="21">
        <v>1.6436200000000001</v>
      </c>
      <c r="Y5" s="21">
        <v>1.6187800000000001</v>
      </c>
      <c r="Z5" s="21">
        <v>1.6162000000000001</v>
      </c>
    </row>
    <row r="6" spans="1:26" x14ac:dyDescent="0.2">
      <c r="A6" s="1" t="s">
        <v>113</v>
      </c>
      <c r="B6" s="16">
        <v>1.704</v>
      </c>
      <c r="C6" s="17">
        <v>1.7313499999999999</v>
      </c>
      <c r="D6" s="17">
        <v>1.7021999999999999</v>
      </c>
      <c r="E6" s="17">
        <v>1.76657</v>
      </c>
      <c r="F6" s="17">
        <v>1.7252700000000001</v>
      </c>
      <c r="G6" s="17">
        <v>1.73095</v>
      </c>
      <c r="H6" s="17">
        <v>1.7016199999999999</v>
      </c>
      <c r="I6" s="17">
        <v>1.7161</v>
      </c>
      <c r="J6" s="17">
        <v>1.72377</v>
      </c>
      <c r="K6" s="17">
        <v>1.70553</v>
      </c>
      <c r="L6" s="17">
        <v>1.69665</v>
      </c>
      <c r="M6" s="17">
        <v>1.68232</v>
      </c>
      <c r="N6" s="6">
        <v>1.6878200000000001</v>
      </c>
      <c r="O6" s="6">
        <v>1.6871499999999999</v>
      </c>
      <c r="P6" s="6">
        <v>1.69492</v>
      </c>
      <c r="Q6" s="6">
        <v>1.6883900000000001</v>
      </c>
      <c r="R6" s="21">
        <v>1.71444</v>
      </c>
      <c r="S6" s="21">
        <v>1.66726</v>
      </c>
      <c r="T6" s="21">
        <v>1.6681999999999999</v>
      </c>
      <c r="U6" s="21">
        <v>1.6587000000000001</v>
      </c>
      <c r="V6" s="21">
        <v>1.6832</v>
      </c>
      <c r="W6" s="21">
        <v>1.62845</v>
      </c>
      <c r="X6" s="21">
        <v>1.67977</v>
      </c>
      <c r="Y6" s="21">
        <v>1.6477200000000001</v>
      </c>
      <c r="Z6" s="21">
        <v>1.65144</v>
      </c>
    </row>
    <row r="7" spans="1:26" x14ac:dyDescent="0.2">
      <c r="A7" s="1" t="s">
        <v>114</v>
      </c>
      <c r="B7" s="16">
        <v>1.7130000000000001</v>
      </c>
      <c r="C7" s="17">
        <v>1.72357</v>
      </c>
      <c r="D7" s="17">
        <v>1.72207</v>
      </c>
      <c r="E7" s="17">
        <v>1.77068</v>
      </c>
      <c r="F7" s="17">
        <v>1.7724</v>
      </c>
      <c r="G7" s="17">
        <v>1.73916</v>
      </c>
      <c r="H7" s="17">
        <v>1.74471</v>
      </c>
      <c r="I7" s="17">
        <v>1.7586599999999999</v>
      </c>
      <c r="J7" s="17">
        <v>1.73098</v>
      </c>
      <c r="K7" s="17">
        <v>1.7315100000000001</v>
      </c>
      <c r="L7" s="17">
        <v>1.69248</v>
      </c>
      <c r="M7" s="17">
        <v>1.6933400000000001</v>
      </c>
      <c r="N7" s="6">
        <v>1.6879900000000001</v>
      </c>
      <c r="O7" s="6">
        <v>1.6882200000000001</v>
      </c>
      <c r="P7" s="6">
        <v>1.73858</v>
      </c>
      <c r="Q7" s="6">
        <v>1.71607</v>
      </c>
      <c r="R7" s="21">
        <v>1.6731799999999999</v>
      </c>
      <c r="S7" s="21">
        <v>1.63544</v>
      </c>
      <c r="T7" s="21">
        <v>1.63395</v>
      </c>
      <c r="U7" s="21">
        <v>1.6568000000000001</v>
      </c>
      <c r="V7" s="21">
        <v>1.6783399999999999</v>
      </c>
      <c r="W7" s="21">
        <v>1.69435</v>
      </c>
      <c r="X7" s="21">
        <v>1.70312</v>
      </c>
      <c r="Y7" s="21">
        <v>1.6691100000000001</v>
      </c>
      <c r="Z7" s="21">
        <v>1.72499</v>
      </c>
    </row>
    <row r="8" spans="1:26" x14ac:dyDescent="0.2">
      <c r="A8" s="1" t="s">
        <v>115</v>
      </c>
      <c r="B8" s="15">
        <v>1.7234</v>
      </c>
      <c r="C8" s="18">
        <v>1.76728</v>
      </c>
      <c r="D8" s="18">
        <v>1.7535700000000001</v>
      </c>
      <c r="E8" s="18">
        <v>1.83972</v>
      </c>
      <c r="F8" s="18">
        <v>1.8133300000000001</v>
      </c>
      <c r="G8" s="18">
        <v>1.7809900000000001</v>
      </c>
      <c r="H8" s="18">
        <v>1.77111</v>
      </c>
      <c r="I8" s="18">
        <v>1.78891</v>
      </c>
      <c r="J8" s="18">
        <v>1.77085</v>
      </c>
      <c r="K8" s="18">
        <v>1.7639199999999999</v>
      </c>
      <c r="L8" s="18">
        <v>1.7219500000000001</v>
      </c>
      <c r="M8" s="18">
        <v>1.7190099999999999</v>
      </c>
      <c r="N8" s="6">
        <v>1.7227300000000001</v>
      </c>
      <c r="O8" s="6">
        <v>1.72271</v>
      </c>
      <c r="P8" s="6">
        <v>1.72357</v>
      </c>
      <c r="Q8" s="6">
        <v>1.7411300000000001</v>
      </c>
      <c r="R8" s="21">
        <v>1.7169700000000001</v>
      </c>
      <c r="S8" s="21">
        <v>1.6429400000000001</v>
      </c>
      <c r="T8" s="21">
        <v>1.63548</v>
      </c>
      <c r="U8" s="21">
        <v>1.65974</v>
      </c>
      <c r="V8" s="21">
        <v>1.6912700000000001</v>
      </c>
      <c r="W8" s="21">
        <v>1.64072</v>
      </c>
      <c r="X8" s="21">
        <v>1.66022</v>
      </c>
      <c r="Y8" s="21">
        <v>1.6457999999999999</v>
      </c>
      <c r="Z8" s="21">
        <v>1.65787</v>
      </c>
    </row>
    <row r="9" spans="1:26" x14ac:dyDescent="0.2">
      <c r="A9" s="1" t="s">
        <v>116</v>
      </c>
      <c r="B9" s="15">
        <v>1.7707999999999999</v>
      </c>
      <c r="C9" s="18">
        <v>1.823</v>
      </c>
      <c r="D9" s="18">
        <v>1.8090599999999999</v>
      </c>
      <c r="E9" s="18">
        <v>2.7538299999999998</v>
      </c>
      <c r="F9" s="18">
        <v>2.6017299999999999</v>
      </c>
      <c r="G9" s="18">
        <v>1.8481799999999999</v>
      </c>
      <c r="H9" s="18">
        <v>1.8480399999999999</v>
      </c>
      <c r="I9" s="18">
        <v>2.5607099999999998</v>
      </c>
      <c r="J9" s="18">
        <v>1.8325199999999999</v>
      </c>
      <c r="K9" s="18">
        <v>1.83141</v>
      </c>
      <c r="L9" s="18">
        <v>1.76024</v>
      </c>
      <c r="M9" s="18">
        <v>1.7583200000000001</v>
      </c>
      <c r="N9" s="6">
        <v>1.76311</v>
      </c>
      <c r="O9" s="6">
        <v>1.76292</v>
      </c>
      <c r="P9" s="6">
        <v>1.8044800000000001</v>
      </c>
      <c r="Q9" s="6">
        <v>1.79657</v>
      </c>
      <c r="R9" s="21">
        <v>1.7511399999999999</v>
      </c>
      <c r="S9" s="21">
        <v>1.6658900000000001</v>
      </c>
      <c r="T9" s="21">
        <v>1.6589100000000001</v>
      </c>
      <c r="U9" s="21">
        <v>1.67889</v>
      </c>
      <c r="V9" s="21">
        <v>1.7359500000000001</v>
      </c>
      <c r="W9" s="21">
        <v>1.6688499999999999</v>
      </c>
      <c r="X9" s="21">
        <v>1.6995199999999999</v>
      </c>
      <c r="Y9" s="21">
        <v>1.67028</v>
      </c>
      <c r="Z9" s="21">
        <v>1.6932700000000001</v>
      </c>
    </row>
    <row r="10" spans="1:26" x14ac:dyDescent="0.2">
      <c r="A10" s="1" t="s">
        <v>117</v>
      </c>
      <c r="B10" s="15">
        <v>1.8065</v>
      </c>
      <c r="C10" s="18">
        <v>1.83216</v>
      </c>
      <c r="D10" s="18">
        <v>1.81684</v>
      </c>
      <c r="E10" s="18">
        <v>2.7879</v>
      </c>
      <c r="F10" s="18">
        <v>2.64283</v>
      </c>
      <c r="G10" s="18">
        <v>1.85666</v>
      </c>
      <c r="H10" s="18">
        <v>1.8621399999999999</v>
      </c>
      <c r="I10" s="18">
        <v>2.6063100000000001</v>
      </c>
      <c r="J10" s="18">
        <v>1.84039</v>
      </c>
      <c r="K10" s="18">
        <v>1.83839</v>
      </c>
      <c r="L10" s="18">
        <v>1.76359</v>
      </c>
      <c r="M10" s="18">
        <v>1.7622100000000001</v>
      </c>
      <c r="N10" s="6">
        <v>1.7672399999999999</v>
      </c>
      <c r="O10" s="6">
        <v>1.7670399999999999</v>
      </c>
      <c r="P10" s="6">
        <v>1.8478600000000001</v>
      </c>
      <c r="Q10" s="6">
        <v>1.8028299999999999</v>
      </c>
      <c r="R10" s="21">
        <v>1.7555700000000001</v>
      </c>
      <c r="S10" s="21">
        <v>1.6695599999999999</v>
      </c>
      <c r="T10" s="21">
        <v>1.6624000000000001</v>
      </c>
      <c r="U10" s="21">
        <v>1.6819</v>
      </c>
      <c r="V10" s="21">
        <v>1.7508900000000001</v>
      </c>
      <c r="W10" s="21">
        <v>1.67364</v>
      </c>
      <c r="X10" s="21">
        <v>1.7081599999999999</v>
      </c>
      <c r="Y10" s="21">
        <v>1.6736</v>
      </c>
      <c r="Z10" s="21">
        <v>1.6997500000000001</v>
      </c>
    </row>
    <row r="11" spans="1:26" x14ac:dyDescent="0.2">
      <c r="A11" s="1" t="s">
        <v>118</v>
      </c>
      <c r="B11" s="15">
        <v>1.6960999999999999</v>
      </c>
      <c r="C11" s="18">
        <v>1.69858</v>
      </c>
      <c r="D11" s="18">
        <v>1.69146</v>
      </c>
      <c r="E11" s="18">
        <v>1.73424</v>
      </c>
      <c r="F11" s="18">
        <v>1.7235</v>
      </c>
      <c r="G11" s="18">
        <v>1.7055</v>
      </c>
      <c r="H11" s="18">
        <v>1.68319</v>
      </c>
      <c r="I11" s="18">
        <v>1.7106699999999999</v>
      </c>
      <c r="J11" s="18">
        <v>1.69391</v>
      </c>
      <c r="K11" s="18">
        <v>1.68205</v>
      </c>
      <c r="L11" s="18">
        <v>1.66669</v>
      </c>
      <c r="M11" s="18">
        <v>1.65839</v>
      </c>
      <c r="N11" s="6">
        <v>1.6652</v>
      </c>
      <c r="O11" s="6">
        <v>1.66492</v>
      </c>
      <c r="P11" s="6">
        <v>1.6774199999999999</v>
      </c>
      <c r="Q11" s="6">
        <v>1.67441</v>
      </c>
      <c r="R11" s="21">
        <v>1.6838900000000001</v>
      </c>
      <c r="S11" s="21">
        <v>1.6333</v>
      </c>
      <c r="T11" s="21">
        <v>1.62226</v>
      </c>
      <c r="U11" s="21">
        <v>1.66513</v>
      </c>
      <c r="V11" s="21">
        <v>1.6645099999999999</v>
      </c>
      <c r="W11" s="21">
        <v>1.6859900000000001</v>
      </c>
      <c r="X11" s="21">
        <v>1.71065</v>
      </c>
      <c r="Y11" s="21">
        <v>1.64943</v>
      </c>
      <c r="Z11" s="21">
        <v>1.69478</v>
      </c>
    </row>
    <row r="12" spans="1:26" x14ac:dyDescent="0.2">
      <c r="A12" s="1" t="s">
        <v>119</v>
      </c>
      <c r="B12" s="15">
        <v>1.7119</v>
      </c>
      <c r="C12" s="18">
        <v>1.73126</v>
      </c>
      <c r="D12" s="18">
        <v>1.72963</v>
      </c>
      <c r="E12" s="18">
        <v>1.7856399999999999</v>
      </c>
      <c r="F12" s="18">
        <v>1.7881800000000001</v>
      </c>
      <c r="G12" s="18">
        <v>1.7484200000000001</v>
      </c>
      <c r="H12" s="18">
        <v>1.75668</v>
      </c>
      <c r="I12" s="18">
        <v>1.7724500000000001</v>
      </c>
      <c r="J12" s="18">
        <v>1.7396199999999999</v>
      </c>
      <c r="K12" s="18">
        <v>1.7411000000000001</v>
      </c>
      <c r="L12" s="18">
        <v>1.69834</v>
      </c>
      <c r="M12" s="18">
        <v>1.69848</v>
      </c>
      <c r="N12" s="6">
        <v>1.6956</v>
      </c>
      <c r="O12" s="6">
        <v>1.696</v>
      </c>
      <c r="P12" s="6">
        <v>1.7320599999999999</v>
      </c>
      <c r="Q12" s="6">
        <v>1.7220299999999999</v>
      </c>
      <c r="R12" s="21">
        <v>1.6868399999999999</v>
      </c>
      <c r="S12" s="21">
        <v>1.6260600000000001</v>
      </c>
      <c r="T12" s="21">
        <v>1.62792</v>
      </c>
      <c r="U12" s="21">
        <v>1.6509799999999999</v>
      </c>
      <c r="V12" s="21">
        <v>1.6845399999999999</v>
      </c>
      <c r="W12" s="21">
        <v>1.66015</v>
      </c>
      <c r="X12" s="21">
        <v>1.6733100000000001</v>
      </c>
      <c r="Y12" s="21">
        <v>1.64907</v>
      </c>
      <c r="Z12" s="21">
        <v>1.6889099999999999</v>
      </c>
    </row>
    <row r="13" spans="1:26" x14ac:dyDescent="0.2">
      <c r="A13" s="1" t="s">
        <v>120</v>
      </c>
      <c r="B13" s="15">
        <v>1.7239</v>
      </c>
      <c r="C13" s="18">
        <v>1.7295</v>
      </c>
      <c r="D13" s="18">
        <v>1.72055</v>
      </c>
      <c r="E13" s="18">
        <v>1.81775</v>
      </c>
      <c r="F13" s="18">
        <v>1.81284</v>
      </c>
      <c r="G13" s="18">
        <v>1.7645299999999999</v>
      </c>
      <c r="H13" s="18">
        <v>1.7656499999999999</v>
      </c>
      <c r="I13" s="18">
        <v>1.78616</v>
      </c>
      <c r="J13" s="18">
        <v>1.7477199999999999</v>
      </c>
      <c r="K13" s="18">
        <v>1.7455799999999999</v>
      </c>
      <c r="L13" s="18">
        <v>1.6820900000000001</v>
      </c>
      <c r="M13" s="18">
        <v>1.68137</v>
      </c>
      <c r="N13" s="6">
        <v>1.6695800000000001</v>
      </c>
      <c r="O13" s="6">
        <v>1.6704699999999999</v>
      </c>
      <c r="P13" s="6">
        <v>1.7642100000000001</v>
      </c>
      <c r="Q13" s="6">
        <v>1.72237</v>
      </c>
      <c r="R13" s="21">
        <v>1.6616200000000001</v>
      </c>
      <c r="S13" s="21">
        <v>1.6338699999999999</v>
      </c>
      <c r="T13" s="21">
        <v>1.6407099999999999</v>
      </c>
      <c r="U13" s="21">
        <v>1.6546400000000001</v>
      </c>
      <c r="V13" s="21">
        <v>1.641</v>
      </c>
      <c r="W13" s="21">
        <v>1.6373500000000001</v>
      </c>
      <c r="X13" s="21">
        <v>1.6402000000000001</v>
      </c>
      <c r="Y13" s="21">
        <v>1.62696</v>
      </c>
      <c r="Z13" s="21">
        <v>1.6589700000000001</v>
      </c>
    </row>
    <row r="14" spans="1:26" x14ac:dyDescent="0.2">
      <c r="A14" s="1" t="s">
        <v>121</v>
      </c>
      <c r="B14" s="15">
        <v>1.7336</v>
      </c>
      <c r="C14" s="18">
        <v>1.7298500000000001</v>
      </c>
      <c r="D14" s="18">
        <v>1.72576</v>
      </c>
      <c r="E14" s="18">
        <v>1.7825899999999999</v>
      </c>
      <c r="F14" s="18">
        <v>1.7814300000000001</v>
      </c>
      <c r="G14" s="18">
        <v>1.74804</v>
      </c>
      <c r="H14" s="18">
        <v>1.7495400000000001</v>
      </c>
      <c r="I14" s="18">
        <v>1.7643800000000001</v>
      </c>
      <c r="J14" s="18">
        <v>1.73807</v>
      </c>
      <c r="K14" s="18">
        <v>1.7373799999999999</v>
      </c>
      <c r="L14" s="18">
        <v>1.6975100000000001</v>
      </c>
      <c r="M14" s="18">
        <v>1.6957800000000001</v>
      </c>
      <c r="N14" s="6">
        <v>1.6941299999999999</v>
      </c>
      <c r="O14" s="6">
        <v>1.69462</v>
      </c>
      <c r="P14" s="6">
        <v>1.7410300000000001</v>
      </c>
      <c r="Q14" s="6">
        <v>1.72024</v>
      </c>
      <c r="R14" s="21">
        <v>1.6853899999999999</v>
      </c>
      <c r="S14" s="21">
        <v>1.6251</v>
      </c>
      <c r="T14" s="21">
        <v>1.6312</v>
      </c>
      <c r="U14" s="21">
        <v>1.64974</v>
      </c>
      <c r="V14" s="21">
        <v>1.68415</v>
      </c>
      <c r="W14" s="21">
        <v>1.6582600000000001</v>
      </c>
      <c r="X14" s="21">
        <v>1.66476</v>
      </c>
      <c r="Y14" s="21">
        <v>1.6487799999999999</v>
      </c>
      <c r="Z14" s="21">
        <v>1.6868300000000001</v>
      </c>
    </row>
    <row r="15" spans="1:26" x14ac:dyDescent="0.2">
      <c r="A15" s="1" t="s">
        <v>122</v>
      </c>
      <c r="B15" s="15">
        <v>1.7343</v>
      </c>
      <c r="C15" s="18">
        <v>1.7497199999999999</v>
      </c>
      <c r="D15" s="18">
        <v>1.72902</v>
      </c>
      <c r="E15" s="18">
        <v>1.7978700000000001</v>
      </c>
      <c r="F15" s="18">
        <v>1.7636099999999999</v>
      </c>
      <c r="G15" s="18">
        <v>1.75732</v>
      </c>
      <c r="H15" s="18">
        <v>1.7346299999999999</v>
      </c>
      <c r="I15" s="18">
        <v>1.7507900000000001</v>
      </c>
      <c r="J15" s="18">
        <v>1.7454799999999999</v>
      </c>
      <c r="K15" s="18">
        <v>1.7319800000000001</v>
      </c>
      <c r="L15" s="18">
        <v>1.71041</v>
      </c>
      <c r="M15" s="18">
        <v>1.70065</v>
      </c>
      <c r="N15" s="6">
        <v>1.6981299999999999</v>
      </c>
      <c r="O15" s="6">
        <v>1.69808</v>
      </c>
      <c r="P15" s="6">
        <v>1.71539</v>
      </c>
      <c r="Q15" s="6">
        <v>1.7137500000000001</v>
      </c>
      <c r="R15" s="21">
        <v>1.71608</v>
      </c>
      <c r="S15" s="21">
        <v>1.6454</v>
      </c>
      <c r="T15" s="21">
        <v>1.6437200000000001</v>
      </c>
      <c r="U15" s="21">
        <v>1.67476</v>
      </c>
      <c r="V15" s="21">
        <v>1.6872400000000001</v>
      </c>
      <c r="W15" s="21">
        <v>1.71452</v>
      </c>
      <c r="X15" s="21">
        <v>1.7399500000000001</v>
      </c>
      <c r="Y15" s="21">
        <v>1.67058</v>
      </c>
      <c r="Z15" s="21">
        <v>1.73007</v>
      </c>
    </row>
    <row r="16" spans="1:26" x14ac:dyDescent="0.2">
      <c r="A16" s="1" t="s">
        <v>123</v>
      </c>
      <c r="B16" s="15">
        <v>1.8028999999999999</v>
      </c>
      <c r="C16" s="18">
        <v>1.82772</v>
      </c>
      <c r="D16" s="18">
        <v>1.8236000000000001</v>
      </c>
      <c r="E16" s="18">
        <v>1.8404199999999999</v>
      </c>
      <c r="F16" s="18">
        <v>1.8353999999999999</v>
      </c>
      <c r="G16" s="18">
        <v>1.8306800000000001</v>
      </c>
      <c r="H16" s="18">
        <v>1.82683</v>
      </c>
      <c r="I16" s="18">
        <v>1.8156300000000001</v>
      </c>
      <c r="J16" s="18">
        <v>1.8254300000000001</v>
      </c>
      <c r="K16" s="18">
        <v>1.8231900000000001</v>
      </c>
      <c r="L16" s="18">
        <v>1.81534</v>
      </c>
      <c r="M16" s="18">
        <v>1.81342</v>
      </c>
      <c r="N16" s="6">
        <v>1.8024199999999999</v>
      </c>
      <c r="O16" s="6">
        <v>1.80243</v>
      </c>
      <c r="P16" s="6">
        <v>1.8222</v>
      </c>
      <c r="Q16" s="6">
        <v>1.8184400000000001</v>
      </c>
      <c r="R16" s="21">
        <v>1.8220700000000001</v>
      </c>
      <c r="S16" s="21">
        <v>1.83504</v>
      </c>
      <c r="T16" s="21">
        <v>1.83693</v>
      </c>
      <c r="U16" s="21">
        <v>1.89076</v>
      </c>
      <c r="V16" s="21">
        <v>1.8080799999999999</v>
      </c>
      <c r="W16" s="21">
        <v>1.8726700000000001</v>
      </c>
      <c r="X16" s="21">
        <v>1.8028599999999999</v>
      </c>
      <c r="Y16" s="21">
        <v>1.87033</v>
      </c>
      <c r="Z16" s="21">
        <v>1.9011100000000001</v>
      </c>
    </row>
    <row r="17" spans="1:26" x14ac:dyDescent="0.2">
      <c r="A17" s="1" t="s">
        <v>124</v>
      </c>
      <c r="B17" s="15">
        <v>1.6273</v>
      </c>
      <c r="C17" s="18">
        <v>1.61453</v>
      </c>
      <c r="D17" s="18">
        <v>1.61276</v>
      </c>
      <c r="E17" s="18">
        <v>1.6367400000000001</v>
      </c>
      <c r="F17" s="18">
        <v>1.6353599999999999</v>
      </c>
      <c r="G17" s="18">
        <v>1.6349199999999999</v>
      </c>
      <c r="H17" s="18">
        <v>1.6325400000000001</v>
      </c>
      <c r="I17" s="18">
        <v>1.61659</v>
      </c>
      <c r="J17" s="18">
        <v>1.6305099999999999</v>
      </c>
      <c r="K17" s="18">
        <v>1.6293</v>
      </c>
      <c r="L17" s="18">
        <v>1.6081399999999999</v>
      </c>
      <c r="M17" s="18">
        <v>1.6068</v>
      </c>
      <c r="N17" s="6">
        <v>1.6059300000000001</v>
      </c>
      <c r="O17" s="6">
        <v>1.6061799999999999</v>
      </c>
      <c r="P17" s="6">
        <v>1.6305099999999999</v>
      </c>
      <c r="Q17" s="6">
        <v>1.6202000000000001</v>
      </c>
      <c r="R17" s="21">
        <v>1.58565</v>
      </c>
      <c r="S17" s="21">
        <v>1.56579</v>
      </c>
      <c r="T17" s="21">
        <v>1.5669299999999999</v>
      </c>
      <c r="U17" s="21">
        <v>1.5534300000000001</v>
      </c>
      <c r="V17" s="21">
        <v>1.59032</v>
      </c>
      <c r="W17" s="21">
        <v>1.5814999999999999</v>
      </c>
      <c r="X17" s="21">
        <v>1.50329</v>
      </c>
      <c r="Y17" s="21">
        <v>1.64991</v>
      </c>
      <c r="Z17" s="21">
        <v>1.65419</v>
      </c>
    </row>
    <row r="18" spans="1:26" x14ac:dyDescent="0.2">
      <c r="A18" s="1" t="s">
        <v>125</v>
      </c>
      <c r="B18" s="15">
        <v>1.7199</v>
      </c>
      <c r="C18" s="18">
        <v>1.7319500000000001</v>
      </c>
      <c r="D18" s="18">
        <v>1.7122299999999999</v>
      </c>
      <c r="E18" s="18">
        <v>1.8072299999999999</v>
      </c>
      <c r="F18" s="18">
        <v>1.7658700000000001</v>
      </c>
      <c r="G18" s="18">
        <v>1.7637100000000001</v>
      </c>
      <c r="H18" s="18">
        <v>1.7395</v>
      </c>
      <c r="I18" s="18">
        <v>1.73027</v>
      </c>
      <c r="J18" s="18">
        <v>1.7529399999999999</v>
      </c>
      <c r="K18" s="18">
        <v>1.73899</v>
      </c>
      <c r="L18" s="18">
        <v>1.69896</v>
      </c>
      <c r="M18" s="18">
        <v>1.69042</v>
      </c>
      <c r="N18" s="6">
        <v>1.67818</v>
      </c>
      <c r="O18" s="6">
        <v>1.67794</v>
      </c>
      <c r="P18" s="6">
        <v>1.7277499999999999</v>
      </c>
      <c r="Q18" s="6">
        <v>1.7034</v>
      </c>
      <c r="R18" s="21">
        <v>1.67056</v>
      </c>
      <c r="S18" s="21">
        <v>1.63073</v>
      </c>
      <c r="T18" s="21">
        <v>1.6457200000000001</v>
      </c>
      <c r="U18" s="21">
        <v>1.6990700000000001</v>
      </c>
      <c r="V18" s="21">
        <v>1.67367</v>
      </c>
      <c r="W18" s="21">
        <v>2.2292700000000001</v>
      </c>
      <c r="X18" s="21">
        <v>1.5426200000000001</v>
      </c>
      <c r="Y18" s="21">
        <v>2.1445099999999999</v>
      </c>
      <c r="Z18" s="21">
        <v>2.2242000000000002</v>
      </c>
    </row>
    <row r="19" spans="1:26" x14ac:dyDescent="0.2">
      <c r="A19" s="1" t="s">
        <v>126</v>
      </c>
      <c r="B19" s="15">
        <v>1.8297000000000001</v>
      </c>
      <c r="C19" s="18">
        <v>1.88235</v>
      </c>
      <c r="D19" s="18">
        <v>1.85945</v>
      </c>
      <c r="E19" s="18">
        <v>2.0068600000000001</v>
      </c>
      <c r="F19" s="18">
        <v>1.9703299999999999</v>
      </c>
      <c r="G19" s="18">
        <v>1.9452799999999999</v>
      </c>
      <c r="H19" s="18">
        <v>1.9224000000000001</v>
      </c>
      <c r="I19" s="18">
        <v>1.8878600000000001</v>
      </c>
      <c r="J19" s="18">
        <v>1.9012100000000001</v>
      </c>
      <c r="K19" s="18">
        <v>1.8868499999999999</v>
      </c>
      <c r="L19" s="18">
        <v>1.81098</v>
      </c>
      <c r="M19" s="18">
        <v>1.78426</v>
      </c>
      <c r="N19" s="6">
        <v>1.7567699999999999</v>
      </c>
      <c r="O19" s="6">
        <v>1.75688</v>
      </c>
      <c r="P19" s="6">
        <v>1.8801300000000001</v>
      </c>
      <c r="Q19" s="6">
        <v>1.8491299999999999</v>
      </c>
      <c r="R19" s="21">
        <v>1.72465</v>
      </c>
      <c r="S19" s="21">
        <v>1.63202</v>
      </c>
      <c r="T19" s="21">
        <v>1.65452</v>
      </c>
      <c r="U19" s="21">
        <v>2.28573</v>
      </c>
      <c r="V19" s="21">
        <v>1.77098</v>
      </c>
      <c r="W19" s="21">
        <v>2.5286499999999998</v>
      </c>
      <c r="X19" s="21">
        <v>2.2835200000000002</v>
      </c>
      <c r="Y19" s="21">
        <v>2.20425</v>
      </c>
      <c r="Z19" s="21">
        <v>2.3584200000000002</v>
      </c>
    </row>
    <row r="20" spans="1:26" x14ac:dyDescent="0.2">
      <c r="A20" s="1" t="s">
        <v>127</v>
      </c>
      <c r="B20" s="15">
        <v>1.8934</v>
      </c>
      <c r="C20" s="18">
        <v>1.9769300000000001</v>
      </c>
      <c r="D20" s="18">
        <v>1.93279</v>
      </c>
      <c r="E20" s="18">
        <v>2.1075400000000002</v>
      </c>
      <c r="F20" s="18">
        <v>2.0572400000000002</v>
      </c>
      <c r="G20" s="18">
        <v>2.0488200000000001</v>
      </c>
      <c r="H20" s="18">
        <v>2.0053700000000001</v>
      </c>
      <c r="I20" s="18">
        <v>1.97767</v>
      </c>
      <c r="J20" s="18">
        <v>2.02719</v>
      </c>
      <c r="K20" s="18">
        <v>2.0095700000000001</v>
      </c>
      <c r="L20" s="18">
        <v>1.8712800000000001</v>
      </c>
      <c r="M20" s="18">
        <v>1.85283</v>
      </c>
      <c r="N20" s="6">
        <v>1.78932</v>
      </c>
      <c r="O20" s="6">
        <v>1.78932</v>
      </c>
      <c r="P20" s="6">
        <v>1.9777800000000001</v>
      </c>
      <c r="Q20" s="6">
        <v>1.9128000000000001</v>
      </c>
      <c r="R20" s="21">
        <v>1.7510399999999999</v>
      </c>
      <c r="S20" s="21">
        <v>1.70045</v>
      </c>
      <c r="T20" s="21">
        <v>1.7424599999999999</v>
      </c>
      <c r="U20" s="21">
        <v>2.1057000000000001</v>
      </c>
      <c r="V20" s="21">
        <v>1.8206599999999999</v>
      </c>
      <c r="W20" s="21">
        <v>2.2860200000000002</v>
      </c>
      <c r="X20" s="21">
        <v>2.2692199999999998</v>
      </c>
      <c r="Y20" s="21">
        <v>2.2119200000000001</v>
      </c>
      <c r="Z20" s="21">
        <v>2.36537</v>
      </c>
    </row>
    <row r="21" spans="1:26" x14ac:dyDescent="0.2">
      <c r="A21" s="1" t="s">
        <v>128</v>
      </c>
      <c r="B21" s="15">
        <v>1.9315</v>
      </c>
      <c r="C21" s="18">
        <v>2.0096400000000001</v>
      </c>
      <c r="D21" s="18">
        <v>1.94784</v>
      </c>
      <c r="E21" s="18">
        <v>2.1479400000000002</v>
      </c>
      <c r="F21" s="18">
        <v>2.0602299999999998</v>
      </c>
      <c r="G21" s="18">
        <v>2.0738300000000001</v>
      </c>
      <c r="H21" s="18">
        <v>2.0081699999999998</v>
      </c>
      <c r="I21" s="18">
        <v>1.9912300000000001</v>
      </c>
      <c r="J21" s="18">
        <v>2.0480800000000001</v>
      </c>
      <c r="K21" s="18">
        <v>2.00807</v>
      </c>
      <c r="L21" s="18">
        <v>1.90774</v>
      </c>
      <c r="M21" s="18">
        <v>1.8774299999999999</v>
      </c>
      <c r="N21" s="6">
        <v>1.81172</v>
      </c>
      <c r="O21" s="6">
        <v>1.8101100000000001</v>
      </c>
      <c r="P21" s="6">
        <v>1.9839599999999999</v>
      </c>
      <c r="Q21" s="6">
        <v>1.94007</v>
      </c>
      <c r="R21" s="21">
        <v>1.70597</v>
      </c>
      <c r="S21" s="21">
        <v>1.64137</v>
      </c>
      <c r="T21" s="21">
        <v>1.7402200000000001</v>
      </c>
      <c r="U21" s="21">
        <v>2.2968000000000002</v>
      </c>
      <c r="V21" s="21">
        <v>1.84273</v>
      </c>
      <c r="W21" s="21">
        <v>2.2922899999999999</v>
      </c>
      <c r="X21" s="21">
        <v>2.3204799999999999</v>
      </c>
      <c r="Y21" s="21">
        <v>2.2433200000000002</v>
      </c>
      <c r="Z21" s="21">
        <v>2.3890400000000001</v>
      </c>
    </row>
    <row r="22" spans="1:26" x14ac:dyDescent="0.2">
      <c r="A22" s="1" t="s">
        <v>129</v>
      </c>
      <c r="B22" s="15">
        <v>1.9870000000000001</v>
      </c>
      <c r="C22" s="18">
        <v>2.02034</v>
      </c>
      <c r="D22" s="18">
        <v>1.94062</v>
      </c>
      <c r="E22" s="18">
        <v>2.15055</v>
      </c>
      <c r="F22" s="18">
        <v>2.0534400000000002</v>
      </c>
      <c r="G22" s="18">
        <v>2.0712199999999998</v>
      </c>
      <c r="H22" s="18">
        <v>1.9925200000000001</v>
      </c>
      <c r="I22" s="18">
        <v>1.9817400000000001</v>
      </c>
      <c r="J22" s="18">
        <v>2.0439500000000002</v>
      </c>
      <c r="K22" s="18">
        <v>1.99352</v>
      </c>
      <c r="L22" s="18">
        <v>1.8974899999999999</v>
      </c>
      <c r="M22" s="18">
        <v>1.8634200000000001</v>
      </c>
      <c r="N22" s="6">
        <v>1.82036</v>
      </c>
      <c r="O22" s="6">
        <v>1.8191900000000001</v>
      </c>
      <c r="P22" s="6">
        <v>1.9572799999999999</v>
      </c>
      <c r="Q22" s="6">
        <v>1.92317</v>
      </c>
      <c r="R22" s="21">
        <v>1.80206</v>
      </c>
      <c r="S22" s="21">
        <v>1.7289600000000001</v>
      </c>
      <c r="T22" s="21">
        <v>1.75023</v>
      </c>
      <c r="U22" s="21">
        <v>2.3317700000000001</v>
      </c>
      <c r="V22" s="21">
        <v>1.8454200000000001</v>
      </c>
      <c r="W22" s="21">
        <v>2.2928600000000001</v>
      </c>
      <c r="X22" s="21">
        <v>2.3289399999999998</v>
      </c>
      <c r="Y22" s="21">
        <v>2.2534900000000002</v>
      </c>
      <c r="Z22" s="21">
        <v>2.3646799999999999</v>
      </c>
    </row>
    <row r="24" spans="1:26" ht="20" customHeight="1" x14ac:dyDescent="0.2">
      <c r="A24" s="20" t="s">
        <v>132</v>
      </c>
      <c r="B24" s="20"/>
    </row>
    <row r="25" spans="1:26" s="2" customFormat="1" ht="17" x14ac:dyDescent="0.2">
      <c r="A25" s="7" t="s">
        <v>56</v>
      </c>
      <c r="B25" s="7"/>
      <c r="C25" s="13" t="s">
        <v>12</v>
      </c>
      <c r="D25" s="13" t="s">
        <v>13</v>
      </c>
      <c r="E25" s="13" t="s">
        <v>14</v>
      </c>
      <c r="F25" s="13" t="s">
        <v>15</v>
      </c>
      <c r="G25" s="13" t="s">
        <v>24</v>
      </c>
      <c r="H25" s="13" t="s">
        <v>25</v>
      </c>
      <c r="I25" s="13" t="s">
        <v>16</v>
      </c>
      <c r="J25" s="13" t="s">
        <v>1</v>
      </c>
      <c r="K25" s="13" t="s">
        <v>20</v>
      </c>
      <c r="L25" s="13" t="s">
        <v>4</v>
      </c>
      <c r="M25" s="13" t="s">
        <v>21</v>
      </c>
      <c r="N25" s="7" t="s">
        <v>18</v>
      </c>
      <c r="O25" s="7" t="s">
        <v>19</v>
      </c>
      <c r="P25" s="7" t="s">
        <v>22</v>
      </c>
      <c r="Q25" s="7" t="s">
        <v>23</v>
      </c>
      <c r="R25" s="7" t="s">
        <v>17</v>
      </c>
      <c r="S25" s="7" t="s">
        <v>42</v>
      </c>
      <c r="T25" s="7" t="s">
        <v>41</v>
      </c>
      <c r="U25" s="7" t="s">
        <v>43</v>
      </c>
      <c r="V25" s="7" t="s">
        <v>40</v>
      </c>
      <c r="W25" s="7" t="s">
        <v>47</v>
      </c>
      <c r="X25" s="7" t="s">
        <v>44</v>
      </c>
      <c r="Y25" s="7" t="s">
        <v>45</v>
      </c>
      <c r="Z25" s="7" t="s">
        <v>46</v>
      </c>
    </row>
    <row r="26" spans="1:26" x14ac:dyDescent="0.2">
      <c r="A26" s="1" t="s">
        <v>112</v>
      </c>
      <c r="B26" s="15"/>
      <c r="C26" s="6">
        <f>C5-$B5</f>
        <v>3.736000000000006E-2</v>
      </c>
      <c r="D26" s="6">
        <f t="shared" ref="D26:Z37" si="0">D5-$B5</f>
        <v>-1.2930000000000108E-2</v>
      </c>
      <c r="E26" s="6">
        <f t="shared" si="0"/>
        <v>7.455999999999996E-2</v>
      </c>
      <c r="F26" s="6">
        <f t="shared" si="0"/>
        <v>2.0299999999999763E-3</v>
      </c>
      <c r="G26" s="6">
        <f t="shared" si="0"/>
        <v>3.4739999999999993E-2</v>
      </c>
      <c r="H26" s="6">
        <f t="shared" si="0"/>
        <v>-1.6669999999999963E-2</v>
      </c>
      <c r="I26" s="6">
        <f t="shared" si="0"/>
        <v>-4.4999999999999485E-3</v>
      </c>
      <c r="J26" s="6">
        <f t="shared" si="0"/>
        <v>2.4009999999999865E-2</v>
      </c>
      <c r="K26" s="6">
        <f t="shared" si="0"/>
        <v>-8.9500000000000135E-3</v>
      </c>
      <c r="L26" s="6">
        <f t="shared" si="0"/>
        <v>5.8999999999986841E-4</v>
      </c>
      <c r="M26" s="6">
        <f t="shared" si="0"/>
        <v>-2.5989999999999958E-2</v>
      </c>
      <c r="N26" s="6">
        <f t="shared" si="0"/>
        <v>-5.3100000000001479E-3</v>
      </c>
      <c r="O26" s="6">
        <f t="shared" si="0"/>
        <v>-8.8099999999999845E-3</v>
      </c>
      <c r="P26" s="6">
        <f t="shared" si="0"/>
        <v>-8.5699999999999665E-3</v>
      </c>
      <c r="Q26" s="6">
        <f t="shared" si="0"/>
        <v>-1.6170000000000018E-2</v>
      </c>
      <c r="R26" s="6">
        <f t="shared" si="0"/>
        <v>3.5429999999999851E-2</v>
      </c>
      <c r="S26" s="6">
        <f t="shared" si="0"/>
        <v>-2.0240000000000036E-2</v>
      </c>
      <c r="T26" s="6">
        <f t="shared" si="0"/>
        <v>-6.1479999999999979E-2</v>
      </c>
      <c r="U26" s="6">
        <f t="shared" si="0"/>
        <v>-4.8010000000000108E-2</v>
      </c>
      <c r="V26" s="6">
        <f t="shared" si="0"/>
        <v>-2.3889999999999967E-2</v>
      </c>
      <c r="W26" s="6">
        <f t="shared" si="0"/>
        <v>-6.3320000000000043E-2</v>
      </c>
      <c r="X26" s="6">
        <f t="shared" si="0"/>
        <v>-2.9379999999999962E-2</v>
      </c>
      <c r="Y26" s="6">
        <f t="shared" si="0"/>
        <v>-5.4219999999999935E-2</v>
      </c>
      <c r="Z26" s="6">
        <f t="shared" si="0"/>
        <v>-5.6799999999999962E-2</v>
      </c>
    </row>
    <row r="27" spans="1:26" x14ac:dyDescent="0.2">
      <c r="A27" s="1" t="s">
        <v>113</v>
      </c>
      <c r="B27" s="15"/>
      <c r="C27" s="6">
        <f t="shared" ref="C27:R43" si="1">C6-$B6</f>
        <v>2.7349999999999985E-2</v>
      </c>
      <c r="D27" s="6">
        <f t="shared" si="1"/>
        <v>-1.8000000000000238E-3</v>
      </c>
      <c r="E27" s="6">
        <f t="shared" si="1"/>
        <v>6.2570000000000014E-2</v>
      </c>
      <c r="F27" s="6">
        <f t="shared" si="1"/>
        <v>2.1270000000000122E-2</v>
      </c>
      <c r="G27" s="6">
        <f t="shared" si="1"/>
        <v>2.6950000000000029E-2</v>
      </c>
      <c r="H27" s="6">
        <f t="shared" si="1"/>
        <v>-2.3800000000000487E-3</v>
      </c>
      <c r="I27" s="6">
        <f t="shared" si="1"/>
        <v>1.21E-2</v>
      </c>
      <c r="J27" s="6">
        <f t="shared" si="1"/>
        <v>1.9770000000000065E-2</v>
      </c>
      <c r="K27" s="6">
        <f t="shared" si="1"/>
        <v>1.5300000000000313E-3</v>
      </c>
      <c r="L27" s="6">
        <f t="shared" si="1"/>
        <v>-7.3499999999999677E-3</v>
      </c>
      <c r="M27" s="6">
        <f t="shared" si="1"/>
        <v>-2.1679999999999922E-2</v>
      </c>
      <c r="N27" s="6">
        <f t="shared" si="1"/>
        <v>-1.6179999999999861E-2</v>
      </c>
      <c r="O27" s="6">
        <f t="shared" si="1"/>
        <v>-1.6850000000000032E-2</v>
      </c>
      <c r="P27" s="6">
        <f t="shared" si="1"/>
        <v>-9.079999999999977E-3</v>
      </c>
      <c r="Q27" s="6">
        <f t="shared" si="1"/>
        <v>-1.5609999999999902E-2</v>
      </c>
      <c r="R27" s="6">
        <f t="shared" si="1"/>
        <v>1.0440000000000005E-2</v>
      </c>
      <c r="S27" s="6">
        <f t="shared" si="0"/>
        <v>-3.6739999999999995E-2</v>
      </c>
      <c r="T27" s="6">
        <f t="shared" si="0"/>
        <v>-3.5800000000000054E-2</v>
      </c>
      <c r="U27" s="6">
        <f t="shared" si="0"/>
        <v>-4.5299999999999896E-2</v>
      </c>
      <c r="V27" s="6">
        <f t="shared" si="0"/>
        <v>-2.079999999999993E-2</v>
      </c>
      <c r="W27" s="6">
        <f t="shared" si="0"/>
        <v>-7.5550000000000006E-2</v>
      </c>
      <c r="X27" s="6">
        <f t="shared" si="0"/>
        <v>-2.4229999999999974E-2</v>
      </c>
      <c r="Y27" s="6">
        <f t="shared" si="0"/>
        <v>-5.6279999999999886E-2</v>
      </c>
      <c r="Z27" s="6">
        <f t="shared" si="0"/>
        <v>-5.255999999999994E-2</v>
      </c>
    </row>
    <row r="28" spans="1:26" x14ac:dyDescent="0.2">
      <c r="A28" s="1" t="s">
        <v>114</v>
      </c>
      <c r="B28" s="15"/>
      <c r="C28" s="6">
        <f t="shared" si="1"/>
        <v>1.0569999999999968E-2</v>
      </c>
      <c r="D28" s="6">
        <f t="shared" si="0"/>
        <v>9.0699999999999115E-3</v>
      </c>
      <c r="E28" s="6">
        <f t="shared" si="0"/>
        <v>5.7679999999999954E-2</v>
      </c>
      <c r="F28" s="6">
        <f t="shared" si="0"/>
        <v>5.9399999999999897E-2</v>
      </c>
      <c r="G28" s="6">
        <f t="shared" si="0"/>
        <v>2.6159999999999961E-2</v>
      </c>
      <c r="H28" s="6">
        <f t="shared" si="0"/>
        <v>3.1709999999999905E-2</v>
      </c>
      <c r="I28" s="6">
        <f t="shared" si="0"/>
        <v>4.5659999999999812E-2</v>
      </c>
      <c r="J28" s="6">
        <f t="shared" si="0"/>
        <v>1.7979999999999885E-2</v>
      </c>
      <c r="K28" s="6">
        <f t="shared" si="0"/>
        <v>1.8510000000000026E-2</v>
      </c>
      <c r="L28" s="6">
        <f t="shared" si="0"/>
        <v>-2.0520000000000094E-2</v>
      </c>
      <c r="M28" s="6">
        <f t="shared" si="0"/>
        <v>-1.9660000000000011E-2</v>
      </c>
      <c r="N28" s="6">
        <f t="shared" si="0"/>
        <v>-2.5009999999999977E-2</v>
      </c>
      <c r="O28" s="6">
        <f t="shared" si="0"/>
        <v>-2.4780000000000024E-2</v>
      </c>
      <c r="P28" s="6">
        <f t="shared" si="0"/>
        <v>2.5579999999999936E-2</v>
      </c>
      <c r="Q28" s="6">
        <f t="shared" si="0"/>
        <v>3.0699999999999061E-3</v>
      </c>
      <c r="R28" s="6">
        <f t="shared" si="0"/>
        <v>-3.9820000000000189E-2</v>
      </c>
      <c r="S28" s="6">
        <f t="shared" si="0"/>
        <v>-7.7560000000000073E-2</v>
      </c>
      <c r="T28" s="6">
        <f t="shared" si="0"/>
        <v>-7.9050000000000065E-2</v>
      </c>
      <c r="U28" s="6">
        <f t="shared" si="0"/>
        <v>-5.6200000000000028E-2</v>
      </c>
      <c r="V28" s="6">
        <f t="shared" si="0"/>
        <v>-3.4660000000000135E-2</v>
      </c>
      <c r="W28" s="6">
        <f t="shared" si="0"/>
        <v>-1.8650000000000055E-2</v>
      </c>
      <c r="X28" s="6">
        <f t="shared" si="0"/>
        <v>-9.8800000000001109E-3</v>
      </c>
      <c r="Y28" s="6">
        <f t="shared" si="0"/>
        <v>-4.3889999999999985E-2</v>
      </c>
      <c r="Z28" s="6">
        <f t="shared" si="0"/>
        <v>1.1989999999999945E-2</v>
      </c>
    </row>
    <row r="29" spans="1:26" x14ac:dyDescent="0.2">
      <c r="A29" s="1" t="s">
        <v>115</v>
      </c>
      <c r="B29" s="15"/>
      <c r="C29" s="6">
        <f t="shared" si="1"/>
        <v>4.3879999999999919E-2</v>
      </c>
      <c r="D29" s="6">
        <f t="shared" si="0"/>
        <v>3.017000000000003E-2</v>
      </c>
      <c r="E29" s="6">
        <f t="shared" si="0"/>
        <v>0.11631999999999998</v>
      </c>
      <c r="F29" s="6">
        <f t="shared" si="0"/>
        <v>8.9930000000000065E-2</v>
      </c>
      <c r="G29" s="6">
        <f t="shared" si="0"/>
        <v>5.759000000000003E-2</v>
      </c>
      <c r="H29" s="6">
        <f t="shared" si="0"/>
        <v>4.7709999999999919E-2</v>
      </c>
      <c r="I29" s="6">
        <f t="shared" si="0"/>
        <v>6.5509999999999957E-2</v>
      </c>
      <c r="J29" s="6">
        <f t="shared" si="0"/>
        <v>4.7449999999999992E-2</v>
      </c>
      <c r="K29" s="6">
        <f t="shared" si="0"/>
        <v>4.0519999999999889E-2</v>
      </c>
      <c r="L29" s="6">
        <f t="shared" si="0"/>
        <v>-1.4499999999999513E-3</v>
      </c>
      <c r="M29" s="6">
        <f t="shared" si="0"/>
        <v>-4.390000000000116E-3</v>
      </c>
      <c r="N29" s="6">
        <f t="shared" si="0"/>
        <v>-6.6999999999994841E-4</v>
      </c>
      <c r="O29" s="6">
        <f t="shared" si="0"/>
        <v>-6.9000000000007944E-4</v>
      </c>
      <c r="P29" s="6">
        <f t="shared" si="0"/>
        <v>1.7000000000000348E-4</v>
      </c>
      <c r="Q29" s="6">
        <f t="shared" si="0"/>
        <v>1.7730000000000024E-2</v>
      </c>
      <c r="R29" s="6">
        <f t="shared" si="0"/>
        <v>-6.4299999999999358E-3</v>
      </c>
      <c r="S29" s="6">
        <f t="shared" si="0"/>
        <v>-8.0459999999999976E-2</v>
      </c>
      <c r="T29" s="6">
        <f t="shared" si="0"/>
        <v>-8.7919999999999998E-2</v>
      </c>
      <c r="U29" s="6">
        <f t="shared" si="0"/>
        <v>-6.366000000000005E-2</v>
      </c>
      <c r="V29" s="6">
        <f t="shared" si="0"/>
        <v>-3.2129999999999992E-2</v>
      </c>
      <c r="W29" s="6">
        <f t="shared" si="0"/>
        <v>-8.2680000000000087E-2</v>
      </c>
      <c r="X29" s="6">
        <f t="shared" si="0"/>
        <v>-6.3180000000000014E-2</v>
      </c>
      <c r="Y29" s="6">
        <f t="shared" si="0"/>
        <v>-7.7600000000000113E-2</v>
      </c>
      <c r="Z29" s="6">
        <f t="shared" si="0"/>
        <v>-6.5530000000000088E-2</v>
      </c>
    </row>
    <row r="30" spans="1:26" x14ac:dyDescent="0.2">
      <c r="A30" s="1" t="s">
        <v>116</v>
      </c>
      <c r="B30" s="15"/>
      <c r="C30" s="6">
        <f t="shared" si="1"/>
        <v>5.2200000000000024E-2</v>
      </c>
      <c r="D30" s="6">
        <f t="shared" si="0"/>
        <v>3.8259999999999961E-2</v>
      </c>
      <c r="E30" s="6">
        <f t="shared" si="0"/>
        <v>0.98302999999999985</v>
      </c>
      <c r="F30" s="6">
        <f t="shared" si="0"/>
        <v>0.83092999999999995</v>
      </c>
      <c r="G30" s="6">
        <f t="shared" si="0"/>
        <v>7.7380000000000004E-2</v>
      </c>
      <c r="H30" s="6">
        <f t="shared" si="0"/>
        <v>7.7239999999999975E-2</v>
      </c>
      <c r="I30" s="6">
        <f t="shared" si="0"/>
        <v>0.78990999999999989</v>
      </c>
      <c r="J30" s="6">
        <f t="shared" si="0"/>
        <v>6.1719999999999997E-2</v>
      </c>
      <c r="K30" s="6">
        <f t="shared" si="0"/>
        <v>6.0610000000000053E-2</v>
      </c>
      <c r="L30" s="6">
        <f t="shared" si="0"/>
        <v>-1.0559999999999903E-2</v>
      </c>
      <c r="M30" s="6">
        <f t="shared" si="0"/>
        <v>-1.2479999999999825E-2</v>
      </c>
      <c r="N30" s="6">
        <f t="shared" si="0"/>
        <v>-7.6899999999999746E-3</v>
      </c>
      <c r="O30" s="6">
        <f t="shared" si="0"/>
        <v>-7.8799999999998871E-3</v>
      </c>
      <c r="P30" s="6">
        <f t="shared" si="0"/>
        <v>3.3680000000000154E-2</v>
      </c>
      <c r="Q30" s="6">
        <f t="shared" si="0"/>
        <v>2.5770000000000071E-2</v>
      </c>
      <c r="R30" s="6">
        <f t="shared" si="0"/>
        <v>-1.9660000000000011E-2</v>
      </c>
      <c r="S30" s="6">
        <f t="shared" si="0"/>
        <v>-0.10490999999999984</v>
      </c>
      <c r="T30" s="6">
        <f t="shared" si="0"/>
        <v>-0.11188999999999982</v>
      </c>
      <c r="U30" s="6">
        <f t="shared" si="0"/>
        <v>-9.1909999999999936E-2</v>
      </c>
      <c r="V30" s="6">
        <f t="shared" si="0"/>
        <v>-3.4849999999999826E-2</v>
      </c>
      <c r="W30" s="6">
        <f t="shared" si="0"/>
        <v>-0.10194999999999999</v>
      </c>
      <c r="X30" s="6">
        <f t="shared" si="0"/>
        <v>-7.128000000000001E-2</v>
      </c>
      <c r="Y30" s="6">
        <f t="shared" si="0"/>
        <v>-0.10051999999999994</v>
      </c>
      <c r="Z30" s="6">
        <f t="shared" si="0"/>
        <v>-7.7529999999999877E-2</v>
      </c>
    </row>
    <row r="31" spans="1:26" x14ac:dyDescent="0.2">
      <c r="A31" s="1" t="s">
        <v>117</v>
      </c>
      <c r="B31" s="15"/>
      <c r="C31" s="6">
        <f t="shared" si="1"/>
        <v>2.5660000000000016E-2</v>
      </c>
      <c r="D31" s="6">
        <f t="shared" si="0"/>
        <v>1.0340000000000016E-2</v>
      </c>
      <c r="E31" s="6">
        <f t="shared" si="0"/>
        <v>0.98140000000000005</v>
      </c>
      <c r="F31" s="6">
        <f t="shared" si="0"/>
        <v>0.83633000000000002</v>
      </c>
      <c r="G31" s="6">
        <f t="shared" si="0"/>
        <v>5.0159999999999982E-2</v>
      </c>
      <c r="H31" s="6">
        <f t="shared" si="0"/>
        <v>5.5639999999999912E-2</v>
      </c>
      <c r="I31" s="6">
        <f t="shared" si="0"/>
        <v>0.79981000000000013</v>
      </c>
      <c r="J31" s="6">
        <f t="shared" si="0"/>
        <v>3.3889999999999976E-2</v>
      </c>
      <c r="K31" s="6">
        <f t="shared" si="0"/>
        <v>3.1889999999999974E-2</v>
      </c>
      <c r="L31" s="6">
        <f t="shared" si="0"/>
        <v>-4.2910000000000004E-2</v>
      </c>
      <c r="M31" s="6">
        <f t="shared" si="0"/>
        <v>-4.4289999999999941E-2</v>
      </c>
      <c r="N31" s="6">
        <f t="shared" si="0"/>
        <v>-3.9260000000000073E-2</v>
      </c>
      <c r="O31" s="6">
        <f t="shared" si="0"/>
        <v>-3.9460000000000051E-2</v>
      </c>
      <c r="P31" s="6">
        <f t="shared" si="0"/>
        <v>4.1360000000000063E-2</v>
      </c>
      <c r="Q31" s="6">
        <f t="shared" si="0"/>
        <v>-3.6700000000000621E-3</v>
      </c>
      <c r="R31" s="6">
        <f t="shared" si="0"/>
        <v>-5.092999999999992E-2</v>
      </c>
      <c r="S31" s="6">
        <f t="shared" si="0"/>
        <v>-0.13694000000000006</v>
      </c>
      <c r="T31" s="6">
        <f t="shared" si="0"/>
        <v>-0.14409999999999989</v>
      </c>
      <c r="U31" s="6">
        <f t="shared" si="0"/>
        <v>-0.12460000000000004</v>
      </c>
      <c r="V31" s="6">
        <f t="shared" si="0"/>
        <v>-5.5609999999999937E-2</v>
      </c>
      <c r="W31" s="6">
        <f t="shared" si="0"/>
        <v>-0.13285999999999998</v>
      </c>
      <c r="X31" s="6">
        <f t="shared" si="0"/>
        <v>-9.8340000000000094E-2</v>
      </c>
      <c r="Y31" s="6">
        <f t="shared" si="0"/>
        <v>-0.13290000000000002</v>
      </c>
      <c r="Z31" s="6">
        <f t="shared" si="0"/>
        <v>-0.1067499999999999</v>
      </c>
    </row>
    <row r="32" spans="1:26" x14ac:dyDescent="0.2">
      <c r="A32" s="1" t="s">
        <v>118</v>
      </c>
      <c r="B32" s="15"/>
      <c r="C32" s="6">
        <f t="shared" si="1"/>
        <v>2.4800000000000377E-3</v>
      </c>
      <c r="D32" s="6">
        <f t="shared" si="0"/>
        <v>-4.6399999999999775E-3</v>
      </c>
      <c r="E32" s="6">
        <f t="shared" si="0"/>
        <v>3.8140000000000063E-2</v>
      </c>
      <c r="F32" s="6">
        <f t="shared" si="0"/>
        <v>2.7400000000000091E-2</v>
      </c>
      <c r="G32" s="6">
        <f t="shared" si="0"/>
        <v>9.400000000000075E-3</v>
      </c>
      <c r="H32" s="6">
        <f t="shared" si="0"/>
        <v>-1.2909999999999977E-2</v>
      </c>
      <c r="I32" s="6">
        <f t="shared" si="0"/>
        <v>1.4569999999999972E-2</v>
      </c>
      <c r="J32" s="6">
        <f t="shared" si="0"/>
        <v>-2.1899999999999142E-3</v>
      </c>
      <c r="K32" s="6">
        <f t="shared" si="0"/>
        <v>-1.4049999999999896E-2</v>
      </c>
      <c r="L32" s="6">
        <f t="shared" si="0"/>
        <v>-2.9409999999999936E-2</v>
      </c>
      <c r="M32" s="6">
        <f t="shared" si="0"/>
        <v>-3.770999999999991E-2</v>
      </c>
      <c r="N32" s="6">
        <f t="shared" si="0"/>
        <v>-3.0899999999999928E-2</v>
      </c>
      <c r="O32" s="6">
        <f t="shared" si="0"/>
        <v>-3.1179999999999986E-2</v>
      </c>
      <c r="P32" s="6">
        <f t="shared" si="0"/>
        <v>-1.868000000000003E-2</v>
      </c>
      <c r="Q32" s="6">
        <f t="shared" si="0"/>
        <v>-2.1689999999999987E-2</v>
      </c>
      <c r="R32" s="6">
        <f t="shared" si="0"/>
        <v>-1.2209999999999832E-2</v>
      </c>
      <c r="S32" s="6">
        <f t="shared" si="0"/>
        <v>-6.2799999999999967E-2</v>
      </c>
      <c r="T32" s="6">
        <f t="shared" si="0"/>
        <v>-7.3839999999999906E-2</v>
      </c>
      <c r="U32" s="6">
        <f t="shared" si="0"/>
        <v>-3.0969999999999942E-2</v>
      </c>
      <c r="V32" s="6">
        <f t="shared" si="0"/>
        <v>-3.1590000000000007E-2</v>
      </c>
      <c r="W32" s="6">
        <f t="shared" si="0"/>
        <v>-1.0109999999999841E-2</v>
      </c>
      <c r="X32" s="6">
        <f t="shared" si="0"/>
        <v>1.4550000000000063E-2</v>
      </c>
      <c r="Y32" s="6">
        <f t="shared" si="0"/>
        <v>-4.6669999999999989E-2</v>
      </c>
      <c r="Z32" s="6">
        <f t="shared" si="0"/>
        <v>-1.3199999999999878E-3</v>
      </c>
    </row>
    <row r="33" spans="1:26" x14ac:dyDescent="0.2">
      <c r="A33" s="1" t="s">
        <v>119</v>
      </c>
      <c r="B33" s="15"/>
      <c r="C33" s="6">
        <f t="shared" si="1"/>
        <v>1.9360000000000044E-2</v>
      </c>
      <c r="D33" s="6">
        <f t="shared" si="0"/>
        <v>1.7730000000000024E-2</v>
      </c>
      <c r="E33" s="6">
        <f t="shared" si="0"/>
        <v>7.3739999999999917E-2</v>
      </c>
      <c r="F33" s="6">
        <f t="shared" si="0"/>
        <v>7.6280000000000125E-2</v>
      </c>
      <c r="G33" s="6">
        <f t="shared" si="0"/>
        <v>3.6520000000000108E-2</v>
      </c>
      <c r="H33" s="6">
        <f t="shared" si="0"/>
        <v>4.4780000000000042E-2</v>
      </c>
      <c r="I33" s="6">
        <f t="shared" si="0"/>
        <v>6.0550000000000104E-2</v>
      </c>
      <c r="J33" s="6">
        <f t="shared" si="0"/>
        <v>2.7719999999999967E-2</v>
      </c>
      <c r="K33" s="6">
        <f t="shared" si="0"/>
        <v>2.9200000000000115E-2</v>
      </c>
      <c r="L33" s="6">
        <f t="shared" si="0"/>
        <v>-1.3560000000000016E-2</v>
      </c>
      <c r="M33" s="6">
        <f t="shared" si="0"/>
        <v>-1.3419999999999987E-2</v>
      </c>
      <c r="N33" s="6">
        <f t="shared" si="0"/>
        <v>-1.6299999999999981E-2</v>
      </c>
      <c r="O33" s="6">
        <f t="shared" si="0"/>
        <v>-1.5900000000000025E-2</v>
      </c>
      <c r="P33" s="6">
        <f t="shared" si="0"/>
        <v>2.0159999999999956E-2</v>
      </c>
      <c r="Q33" s="6">
        <f t="shared" si="0"/>
        <v>1.0129999999999972E-2</v>
      </c>
      <c r="R33" s="6">
        <f t="shared" si="0"/>
        <v>-2.5060000000000082E-2</v>
      </c>
      <c r="S33" s="6">
        <f t="shared" si="0"/>
        <v>-8.5839999999999916E-2</v>
      </c>
      <c r="T33" s="6">
        <f t="shared" si="0"/>
        <v>-8.3979999999999944E-2</v>
      </c>
      <c r="U33" s="6">
        <f t="shared" si="0"/>
        <v>-6.0920000000000085E-2</v>
      </c>
      <c r="V33" s="6">
        <f t="shared" si="0"/>
        <v>-2.7360000000000051E-2</v>
      </c>
      <c r="W33" s="6">
        <f t="shared" si="0"/>
        <v>-5.1749999999999963E-2</v>
      </c>
      <c r="X33" s="6">
        <f t="shared" si="0"/>
        <v>-3.8589999999999902E-2</v>
      </c>
      <c r="Y33" s="6">
        <f t="shared" si="0"/>
        <v>-6.2829999999999941E-2</v>
      </c>
      <c r="Z33" s="6">
        <f t="shared" si="0"/>
        <v>-2.2990000000000066E-2</v>
      </c>
    </row>
    <row r="34" spans="1:26" x14ac:dyDescent="0.2">
      <c r="A34" s="1" t="s">
        <v>120</v>
      </c>
      <c r="B34" s="15"/>
      <c r="C34" s="6">
        <f t="shared" si="1"/>
        <v>5.6000000000000494E-3</v>
      </c>
      <c r="D34" s="6">
        <f t="shared" si="0"/>
        <v>-3.3499999999999641E-3</v>
      </c>
      <c r="E34" s="6">
        <f t="shared" si="0"/>
        <v>9.3849999999999989E-2</v>
      </c>
      <c r="F34" s="6">
        <f t="shared" si="0"/>
        <v>8.8940000000000019E-2</v>
      </c>
      <c r="G34" s="6">
        <f t="shared" si="0"/>
        <v>4.0629999999999944E-2</v>
      </c>
      <c r="H34" s="6">
        <f t="shared" si="0"/>
        <v>4.1749999999999954E-2</v>
      </c>
      <c r="I34" s="6">
        <f t="shared" si="0"/>
        <v>6.2259999999999982E-2</v>
      </c>
      <c r="J34" s="6">
        <f t="shared" si="0"/>
        <v>2.3819999999999952E-2</v>
      </c>
      <c r="K34" s="6">
        <f t="shared" si="0"/>
        <v>2.1679999999999922E-2</v>
      </c>
      <c r="L34" s="6">
        <f t="shared" si="0"/>
        <v>-4.1809999999999903E-2</v>
      </c>
      <c r="M34" s="6">
        <f t="shared" si="0"/>
        <v>-4.2529999999999957E-2</v>
      </c>
      <c r="N34" s="6">
        <f t="shared" si="0"/>
        <v>-5.4319999999999924E-2</v>
      </c>
      <c r="O34" s="6">
        <f t="shared" si="0"/>
        <v>-5.3430000000000089E-2</v>
      </c>
      <c r="P34" s="6">
        <f t="shared" si="0"/>
        <v>4.0310000000000068E-2</v>
      </c>
      <c r="Q34" s="6">
        <f t="shared" si="0"/>
        <v>-1.5300000000000313E-3</v>
      </c>
      <c r="R34" s="6">
        <f t="shared" si="0"/>
        <v>-6.2279999999999891E-2</v>
      </c>
      <c r="S34" s="6">
        <f t="shared" si="0"/>
        <v>-9.0030000000000054E-2</v>
      </c>
      <c r="T34" s="6">
        <f t="shared" si="0"/>
        <v>-8.3190000000000097E-2</v>
      </c>
      <c r="U34" s="6">
        <f t="shared" si="0"/>
        <v>-6.9259999999999877E-2</v>
      </c>
      <c r="V34" s="6">
        <f t="shared" si="0"/>
        <v>-8.2899999999999974E-2</v>
      </c>
      <c r="W34" s="6">
        <f t="shared" si="0"/>
        <v>-8.6549999999999905E-2</v>
      </c>
      <c r="X34" s="6">
        <f t="shared" si="0"/>
        <v>-8.3699999999999886E-2</v>
      </c>
      <c r="Y34" s="6">
        <f t="shared" si="0"/>
        <v>-9.6940000000000026E-2</v>
      </c>
      <c r="Z34" s="6">
        <f t="shared" si="0"/>
        <v>-6.4929999999999932E-2</v>
      </c>
    </row>
    <row r="35" spans="1:26" x14ac:dyDescent="0.2">
      <c r="A35" s="1" t="s">
        <v>121</v>
      </c>
      <c r="B35" s="15"/>
      <c r="C35" s="6">
        <f t="shared" si="1"/>
        <v>-3.7499999999999201E-3</v>
      </c>
      <c r="D35" s="6">
        <f t="shared" si="0"/>
        <v>-7.8400000000000691E-3</v>
      </c>
      <c r="E35" s="6">
        <f t="shared" si="0"/>
        <v>4.8989999999999867E-2</v>
      </c>
      <c r="F35" s="6">
        <f t="shared" si="0"/>
        <v>4.7830000000000039E-2</v>
      </c>
      <c r="G35" s="6">
        <f t="shared" si="0"/>
        <v>1.4440000000000008E-2</v>
      </c>
      <c r="H35" s="6">
        <f t="shared" si="0"/>
        <v>1.5940000000000065E-2</v>
      </c>
      <c r="I35" s="6">
        <f t="shared" si="0"/>
        <v>3.078000000000003E-2</v>
      </c>
      <c r="J35" s="6">
        <f t="shared" si="0"/>
        <v>4.469999999999974E-3</v>
      </c>
      <c r="K35" s="6">
        <f t="shared" si="0"/>
        <v>3.7799999999998946E-3</v>
      </c>
      <c r="L35" s="6">
        <f t="shared" si="0"/>
        <v>-3.6089999999999955E-2</v>
      </c>
      <c r="M35" s="6">
        <f t="shared" si="0"/>
        <v>-3.7819999999999965E-2</v>
      </c>
      <c r="N35" s="6">
        <f t="shared" si="0"/>
        <v>-3.9470000000000116E-2</v>
      </c>
      <c r="O35" s="6">
        <f t="shared" si="0"/>
        <v>-3.8980000000000015E-2</v>
      </c>
      <c r="P35" s="6">
        <f t="shared" si="0"/>
        <v>7.4300000000000477E-3</v>
      </c>
      <c r="Q35" s="6">
        <f t="shared" si="0"/>
        <v>-1.3360000000000039E-2</v>
      </c>
      <c r="R35" s="6">
        <f t="shared" si="0"/>
        <v>-4.8210000000000086E-2</v>
      </c>
      <c r="S35" s="6">
        <f t="shared" si="0"/>
        <v>-0.10850000000000004</v>
      </c>
      <c r="T35" s="6">
        <f t="shared" si="0"/>
        <v>-0.10240000000000005</v>
      </c>
      <c r="U35" s="6">
        <f t="shared" si="0"/>
        <v>-8.3860000000000046E-2</v>
      </c>
      <c r="V35" s="6">
        <f t="shared" si="0"/>
        <v>-4.9449999999999994E-2</v>
      </c>
      <c r="W35" s="6">
        <f t="shared" si="0"/>
        <v>-7.5339999999999963E-2</v>
      </c>
      <c r="X35" s="6">
        <f t="shared" si="0"/>
        <v>-6.8840000000000012E-2</v>
      </c>
      <c r="Y35" s="6">
        <f t="shared" si="0"/>
        <v>-8.4820000000000118E-2</v>
      </c>
      <c r="Z35" s="6">
        <f t="shared" si="0"/>
        <v>-4.6769999999999978E-2</v>
      </c>
    </row>
    <row r="36" spans="1:26" x14ac:dyDescent="0.2">
      <c r="A36" s="1" t="s">
        <v>122</v>
      </c>
      <c r="B36" s="15"/>
      <c r="C36" s="6">
        <f t="shared" si="1"/>
        <v>1.5419999999999989E-2</v>
      </c>
      <c r="D36" s="6">
        <f t="shared" si="0"/>
        <v>-5.2799999999999514E-3</v>
      </c>
      <c r="E36" s="6">
        <f t="shared" si="0"/>
        <v>6.3570000000000126E-2</v>
      </c>
      <c r="F36" s="6">
        <f t="shared" si="0"/>
        <v>2.9309999999999947E-2</v>
      </c>
      <c r="G36" s="6">
        <f t="shared" si="0"/>
        <v>2.302000000000004E-2</v>
      </c>
      <c r="H36" s="6">
        <f t="shared" si="0"/>
        <v>3.2999999999994145E-4</v>
      </c>
      <c r="I36" s="6">
        <f t="shared" si="0"/>
        <v>1.6490000000000116E-2</v>
      </c>
      <c r="J36" s="6">
        <f t="shared" si="0"/>
        <v>1.1179999999999968E-2</v>
      </c>
      <c r="K36" s="6">
        <f t="shared" si="0"/>
        <v>-2.3199999999998777E-3</v>
      </c>
      <c r="L36" s="6">
        <f t="shared" si="0"/>
        <v>-2.3889999999999967E-2</v>
      </c>
      <c r="M36" s="6">
        <f t="shared" si="0"/>
        <v>-3.3649999999999958E-2</v>
      </c>
      <c r="N36" s="6">
        <f t="shared" si="0"/>
        <v>-3.6170000000000035E-2</v>
      </c>
      <c r="O36" s="6">
        <f t="shared" si="0"/>
        <v>-3.6219999999999919E-2</v>
      </c>
      <c r="P36" s="6">
        <f t="shared" si="0"/>
        <v>-1.8909999999999982E-2</v>
      </c>
      <c r="Q36" s="6">
        <f t="shared" si="0"/>
        <v>-2.0549999999999846E-2</v>
      </c>
      <c r="R36" s="6">
        <f t="shared" si="0"/>
        <v>-1.8219999999999903E-2</v>
      </c>
      <c r="S36" s="6">
        <f t="shared" si="0"/>
        <v>-8.8899999999999979E-2</v>
      </c>
      <c r="T36" s="6">
        <f t="shared" si="0"/>
        <v>-9.0579999999999883E-2</v>
      </c>
      <c r="U36" s="6">
        <f t="shared" si="0"/>
        <v>-5.9539999999999926E-2</v>
      </c>
      <c r="V36" s="6">
        <f t="shared" si="0"/>
        <v>-4.705999999999988E-2</v>
      </c>
      <c r="W36" s="6">
        <f t="shared" si="0"/>
        <v>-1.9779999999999909E-2</v>
      </c>
      <c r="X36" s="6">
        <f t="shared" si="0"/>
        <v>5.6500000000001549E-3</v>
      </c>
      <c r="Y36" s="6">
        <f t="shared" si="0"/>
        <v>-6.3719999999999999E-2</v>
      </c>
      <c r="Z36" s="6">
        <f t="shared" si="0"/>
        <v>-4.229999999999956E-3</v>
      </c>
    </row>
    <row r="37" spans="1:26" x14ac:dyDescent="0.2">
      <c r="A37" s="1" t="s">
        <v>123</v>
      </c>
      <c r="B37" s="15"/>
      <c r="C37" s="6">
        <f t="shared" si="1"/>
        <v>2.4820000000000064E-2</v>
      </c>
      <c r="D37" s="6">
        <f t="shared" si="0"/>
        <v>2.0700000000000163E-2</v>
      </c>
      <c r="E37" s="6">
        <f t="shared" si="0"/>
        <v>3.7519999999999998E-2</v>
      </c>
      <c r="F37" s="6">
        <f t="shared" si="0"/>
        <v>3.2499999999999973E-2</v>
      </c>
      <c r="G37" s="6">
        <f t="shared" si="0"/>
        <v>2.7780000000000138E-2</v>
      </c>
      <c r="H37" s="6">
        <f t="shared" si="0"/>
        <v>2.3930000000000007E-2</v>
      </c>
      <c r="I37" s="6">
        <f t="shared" si="0"/>
        <v>1.273000000000013E-2</v>
      </c>
      <c r="J37" s="6">
        <f t="shared" si="0"/>
        <v>2.2530000000000161E-2</v>
      </c>
      <c r="K37" s="6">
        <f t="shared" si="0"/>
        <v>2.0290000000000141E-2</v>
      </c>
      <c r="L37" s="6">
        <f t="shared" si="0"/>
        <v>1.2440000000000007E-2</v>
      </c>
      <c r="M37" s="6">
        <f t="shared" si="0"/>
        <v>1.0520000000000085E-2</v>
      </c>
      <c r="N37" s="6">
        <f t="shared" si="0"/>
        <v>-4.8000000000003595E-4</v>
      </c>
      <c r="O37" s="6">
        <f t="shared" si="0"/>
        <v>-4.6999999999997044E-4</v>
      </c>
      <c r="P37" s="6">
        <f t="shared" si="0"/>
        <v>1.9300000000000095E-2</v>
      </c>
      <c r="Q37" s="6">
        <f t="shared" si="0"/>
        <v>1.5540000000000109E-2</v>
      </c>
      <c r="R37" s="6">
        <f t="shared" si="0"/>
        <v>1.9170000000000131E-2</v>
      </c>
      <c r="S37" s="6">
        <f t="shared" si="0"/>
        <v>3.2140000000000057E-2</v>
      </c>
      <c r="T37" s="6">
        <f t="shared" si="0"/>
        <v>3.4030000000000005E-2</v>
      </c>
      <c r="U37" s="6">
        <f t="shared" ref="D37:Z43" si="2">U16-$B16</f>
        <v>8.7860000000000049E-2</v>
      </c>
      <c r="V37" s="6">
        <f t="shared" si="2"/>
        <v>5.1799999999999624E-3</v>
      </c>
      <c r="W37" s="6">
        <f t="shared" si="2"/>
        <v>6.977000000000011E-2</v>
      </c>
      <c r="X37" s="6">
        <f t="shared" si="2"/>
        <v>-4.0000000000040004E-5</v>
      </c>
      <c r="Y37" s="6">
        <f t="shared" si="2"/>
        <v>6.7430000000000101E-2</v>
      </c>
      <c r="Z37" s="6">
        <f t="shared" si="2"/>
        <v>9.8210000000000131E-2</v>
      </c>
    </row>
    <row r="38" spans="1:26" x14ac:dyDescent="0.2">
      <c r="A38" s="1" t="s">
        <v>124</v>
      </c>
      <c r="B38" s="15"/>
      <c r="C38" s="6">
        <f t="shared" si="1"/>
        <v>-1.2769999999999948E-2</v>
      </c>
      <c r="D38" s="6">
        <f t="shared" si="2"/>
        <v>-1.4539999999999997E-2</v>
      </c>
      <c r="E38" s="6">
        <f t="shared" si="2"/>
        <v>9.440000000000115E-3</v>
      </c>
      <c r="F38" s="6">
        <f t="shared" si="2"/>
        <v>8.0599999999999561E-3</v>
      </c>
      <c r="G38" s="6">
        <f t="shared" si="2"/>
        <v>7.6199999999999601E-3</v>
      </c>
      <c r="H38" s="6">
        <f t="shared" si="2"/>
        <v>5.2400000000001334E-3</v>
      </c>
      <c r="I38" s="6">
        <f t="shared" si="2"/>
        <v>-1.0709999999999997E-2</v>
      </c>
      <c r="J38" s="6">
        <f t="shared" si="2"/>
        <v>3.2099999999999351E-3</v>
      </c>
      <c r="K38" s="6">
        <f t="shared" si="2"/>
        <v>2.0000000000000018E-3</v>
      </c>
      <c r="L38" s="6">
        <f t="shared" si="2"/>
        <v>-1.9160000000000066E-2</v>
      </c>
      <c r="M38" s="6">
        <f t="shared" si="2"/>
        <v>-2.0499999999999963E-2</v>
      </c>
      <c r="N38" s="6">
        <f t="shared" si="2"/>
        <v>-2.1369999999999889E-2</v>
      </c>
      <c r="O38" s="6">
        <f t="shared" si="2"/>
        <v>-2.1120000000000028E-2</v>
      </c>
      <c r="P38" s="6">
        <f t="shared" si="2"/>
        <v>3.2099999999999351E-3</v>
      </c>
      <c r="Q38" s="6">
        <f t="shared" si="2"/>
        <v>-7.0999999999998842E-3</v>
      </c>
      <c r="R38" s="6">
        <f t="shared" si="2"/>
        <v>-4.1649999999999965E-2</v>
      </c>
      <c r="S38" s="6">
        <f t="shared" si="2"/>
        <v>-6.1509999999999954E-2</v>
      </c>
      <c r="T38" s="6">
        <f t="shared" si="2"/>
        <v>-6.0370000000000035E-2</v>
      </c>
      <c r="U38" s="6">
        <f t="shared" si="2"/>
        <v>-7.386999999999988E-2</v>
      </c>
      <c r="V38" s="6">
        <f t="shared" si="2"/>
        <v>-3.6980000000000013E-2</v>
      </c>
      <c r="W38" s="6">
        <f t="shared" si="2"/>
        <v>-4.5800000000000063E-2</v>
      </c>
      <c r="X38" s="6">
        <f t="shared" si="2"/>
        <v>-0.12400999999999995</v>
      </c>
      <c r="Y38" s="6">
        <f t="shared" si="2"/>
        <v>2.2610000000000019E-2</v>
      </c>
      <c r="Z38" s="6">
        <f t="shared" si="2"/>
        <v>2.6890000000000081E-2</v>
      </c>
    </row>
    <row r="39" spans="1:26" x14ac:dyDescent="0.2">
      <c r="A39" s="1" t="s">
        <v>125</v>
      </c>
      <c r="B39" s="15"/>
      <c r="C39" s="6">
        <f t="shared" si="1"/>
        <v>1.2050000000000116E-2</v>
      </c>
      <c r="D39" s="6">
        <f t="shared" si="2"/>
        <v>-7.6700000000000657E-3</v>
      </c>
      <c r="E39" s="6">
        <f t="shared" si="2"/>
        <v>8.7329999999999908E-2</v>
      </c>
      <c r="F39" s="6">
        <f t="shared" si="2"/>
        <v>4.5970000000000066E-2</v>
      </c>
      <c r="G39" s="6">
        <f t="shared" si="2"/>
        <v>4.3810000000000127E-2</v>
      </c>
      <c r="H39" s="6">
        <f t="shared" si="2"/>
        <v>1.9600000000000062E-2</v>
      </c>
      <c r="I39" s="6">
        <f t="shared" si="2"/>
        <v>1.036999999999999E-2</v>
      </c>
      <c r="J39" s="6">
        <f t="shared" si="2"/>
        <v>3.3039999999999958E-2</v>
      </c>
      <c r="K39" s="6">
        <f t="shared" si="2"/>
        <v>1.9090000000000051E-2</v>
      </c>
      <c r="L39" s="6">
        <f t="shared" si="2"/>
        <v>-2.0939999999999959E-2</v>
      </c>
      <c r="M39" s="6">
        <f t="shared" si="2"/>
        <v>-2.9479999999999951E-2</v>
      </c>
      <c r="N39" s="6">
        <f t="shared" si="2"/>
        <v>-4.1719999999999979E-2</v>
      </c>
      <c r="O39" s="6">
        <f t="shared" si="2"/>
        <v>-4.1959999999999997E-2</v>
      </c>
      <c r="P39" s="6">
        <f t="shared" si="2"/>
        <v>7.8499999999999126E-3</v>
      </c>
      <c r="Q39" s="6">
        <f t="shared" si="2"/>
        <v>-1.6499999999999959E-2</v>
      </c>
      <c r="R39" s="6">
        <f t="shared" si="2"/>
        <v>-4.9339999999999939E-2</v>
      </c>
      <c r="S39" s="6">
        <f t="shared" si="2"/>
        <v>-8.9169999999999972E-2</v>
      </c>
      <c r="T39" s="6">
        <f t="shared" si="2"/>
        <v>-7.4179999999999913E-2</v>
      </c>
      <c r="U39" s="6">
        <f t="shared" si="2"/>
        <v>-2.0829999999999904E-2</v>
      </c>
      <c r="V39" s="6">
        <f t="shared" si="2"/>
        <v>-4.6229999999999993E-2</v>
      </c>
      <c r="W39" s="6">
        <f t="shared" si="2"/>
        <v>0.5093700000000001</v>
      </c>
      <c r="X39" s="6">
        <f t="shared" si="2"/>
        <v>-0.17727999999999988</v>
      </c>
      <c r="Y39" s="6">
        <f t="shared" si="2"/>
        <v>0.42460999999999993</v>
      </c>
      <c r="Z39" s="6">
        <f t="shared" si="2"/>
        <v>0.50430000000000019</v>
      </c>
    </row>
    <row r="40" spans="1:26" x14ac:dyDescent="0.2">
      <c r="A40" s="1" t="s">
        <v>126</v>
      </c>
      <c r="B40" s="15"/>
      <c r="C40" s="6">
        <f t="shared" si="1"/>
        <v>5.2649999999999864E-2</v>
      </c>
      <c r="D40" s="6">
        <f t="shared" si="2"/>
        <v>2.9749999999999943E-2</v>
      </c>
      <c r="E40" s="6">
        <f t="shared" si="2"/>
        <v>0.17715999999999998</v>
      </c>
      <c r="F40" s="6">
        <f t="shared" si="2"/>
        <v>0.14062999999999981</v>
      </c>
      <c r="G40" s="6">
        <f t="shared" si="2"/>
        <v>0.11557999999999979</v>
      </c>
      <c r="H40" s="6">
        <f t="shared" si="2"/>
        <v>9.2700000000000005E-2</v>
      </c>
      <c r="I40" s="6">
        <f t="shared" si="2"/>
        <v>5.8159999999999989E-2</v>
      </c>
      <c r="J40" s="6">
        <f t="shared" si="2"/>
        <v>7.1509999999999962E-2</v>
      </c>
      <c r="K40" s="6">
        <f t="shared" si="2"/>
        <v>5.7149999999999812E-2</v>
      </c>
      <c r="L40" s="6">
        <f t="shared" si="2"/>
        <v>-1.872000000000007E-2</v>
      </c>
      <c r="M40" s="6">
        <f t="shared" si="2"/>
        <v>-4.5440000000000147E-2</v>
      </c>
      <c r="N40" s="6">
        <f t="shared" si="2"/>
        <v>-7.2930000000000161E-2</v>
      </c>
      <c r="O40" s="6">
        <f t="shared" si="2"/>
        <v>-7.2820000000000107E-2</v>
      </c>
      <c r="P40" s="6">
        <f t="shared" si="2"/>
        <v>5.0429999999999975E-2</v>
      </c>
      <c r="Q40" s="6">
        <f t="shared" si="2"/>
        <v>1.9429999999999836E-2</v>
      </c>
      <c r="R40" s="6">
        <f t="shared" si="2"/>
        <v>-0.10505000000000009</v>
      </c>
      <c r="S40" s="6">
        <f t="shared" si="2"/>
        <v>-0.19768000000000008</v>
      </c>
      <c r="T40" s="6">
        <f t="shared" si="2"/>
        <v>-0.17518000000000011</v>
      </c>
      <c r="U40" s="6">
        <f t="shared" si="2"/>
        <v>0.45602999999999994</v>
      </c>
      <c r="V40" s="6">
        <f t="shared" si="2"/>
        <v>-5.8720000000000105E-2</v>
      </c>
      <c r="W40" s="6">
        <f t="shared" si="2"/>
        <v>0.69894999999999974</v>
      </c>
      <c r="X40" s="6">
        <f t="shared" si="2"/>
        <v>0.45382000000000011</v>
      </c>
      <c r="Y40" s="6">
        <f t="shared" si="2"/>
        <v>0.37454999999999994</v>
      </c>
      <c r="Z40" s="6">
        <f t="shared" si="2"/>
        <v>0.52872000000000008</v>
      </c>
    </row>
    <row r="41" spans="1:26" x14ac:dyDescent="0.2">
      <c r="A41" s="1" t="s">
        <v>127</v>
      </c>
      <c r="B41" s="15"/>
      <c r="C41" s="6">
        <f t="shared" si="1"/>
        <v>8.3530000000000104E-2</v>
      </c>
      <c r="D41" s="6">
        <f t="shared" si="2"/>
        <v>3.9390000000000036E-2</v>
      </c>
      <c r="E41" s="6">
        <f t="shared" si="2"/>
        <v>0.21414000000000022</v>
      </c>
      <c r="F41" s="6">
        <f t="shared" si="2"/>
        <v>0.16384000000000021</v>
      </c>
      <c r="G41" s="6">
        <f t="shared" si="2"/>
        <v>0.15542000000000011</v>
      </c>
      <c r="H41" s="6">
        <f t="shared" si="2"/>
        <v>0.11197000000000012</v>
      </c>
      <c r="I41" s="6">
        <f t="shared" si="2"/>
        <v>8.4270000000000067E-2</v>
      </c>
      <c r="J41" s="6">
        <f t="shared" si="2"/>
        <v>0.13379000000000008</v>
      </c>
      <c r="K41" s="6">
        <f t="shared" si="2"/>
        <v>0.11617000000000011</v>
      </c>
      <c r="L41" s="6">
        <f t="shared" si="2"/>
        <v>-2.2119999999999918E-2</v>
      </c>
      <c r="M41" s="6">
        <f t="shared" si="2"/>
        <v>-4.0569999999999995E-2</v>
      </c>
      <c r="N41" s="6">
        <f t="shared" si="2"/>
        <v>-0.10407999999999995</v>
      </c>
      <c r="O41" s="6">
        <f t="shared" si="2"/>
        <v>-0.10407999999999995</v>
      </c>
      <c r="P41" s="6">
        <f t="shared" si="2"/>
        <v>8.4380000000000122E-2</v>
      </c>
      <c r="Q41" s="6">
        <f t="shared" si="2"/>
        <v>1.9400000000000084E-2</v>
      </c>
      <c r="R41" s="6">
        <f t="shared" si="2"/>
        <v>-0.14236000000000004</v>
      </c>
      <c r="S41" s="6">
        <f t="shared" si="2"/>
        <v>-0.19294999999999995</v>
      </c>
      <c r="T41" s="6">
        <f t="shared" si="2"/>
        <v>-0.15094000000000007</v>
      </c>
      <c r="U41" s="6">
        <f t="shared" si="2"/>
        <v>0.21230000000000016</v>
      </c>
      <c r="V41" s="6">
        <f t="shared" si="2"/>
        <v>-7.2740000000000027E-2</v>
      </c>
      <c r="W41" s="6">
        <f t="shared" si="2"/>
        <v>0.39262000000000019</v>
      </c>
      <c r="X41" s="6">
        <f t="shared" si="2"/>
        <v>0.37581999999999982</v>
      </c>
      <c r="Y41" s="6">
        <f t="shared" si="2"/>
        <v>0.31852000000000014</v>
      </c>
      <c r="Z41" s="6">
        <f t="shared" si="2"/>
        <v>0.47197</v>
      </c>
    </row>
    <row r="42" spans="1:26" x14ac:dyDescent="0.2">
      <c r="A42" s="1" t="s">
        <v>128</v>
      </c>
      <c r="B42" s="15"/>
      <c r="C42" s="6">
        <f t="shared" si="1"/>
        <v>7.8140000000000098E-2</v>
      </c>
      <c r="D42" s="6">
        <f t="shared" si="2"/>
        <v>1.6340000000000021E-2</v>
      </c>
      <c r="E42" s="6">
        <f t="shared" si="2"/>
        <v>0.21644000000000019</v>
      </c>
      <c r="F42" s="6">
        <f t="shared" si="2"/>
        <v>0.12872999999999979</v>
      </c>
      <c r="G42" s="6">
        <f t="shared" si="2"/>
        <v>0.14233000000000007</v>
      </c>
      <c r="H42" s="6">
        <f t="shared" si="2"/>
        <v>7.6669999999999794E-2</v>
      </c>
      <c r="I42" s="6">
        <f t="shared" si="2"/>
        <v>5.9730000000000061E-2</v>
      </c>
      <c r="J42" s="6">
        <f t="shared" si="2"/>
        <v>0.11658000000000013</v>
      </c>
      <c r="K42" s="6">
        <f t="shared" si="2"/>
        <v>7.6570000000000027E-2</v>
      </c>
      <c r="L42" s="6">
        <f t="shared" si="2"/>
        <v>-2.3760000000000003E-2</v>
      </c>
      <c r="M42" s="6">
        <f t="shared" si="2"/>
        <v>-5.4070000000000062E-2</v>
      </c>
      <c r="N42" s="6">
        <f t="shared" si="2"/>
        <v>-0.11978</v>
      </c>
      <c r="O42" s="6">
        <f t="shared" si="2"/>
        <v>-0.12138999999999989</v>
      </c>
      <c r="P42" s="6">
        <f t="shared" si="2"/>
        <v>5.2459999999999951E-2</v>
      </c>
      <c r="Q42" s="6">
        <f t="shared" si="2"/>
        <v>8.5699999999999665E-3</v>
      </c>
      <c r="R42" s="6">
        <f t="shared" si="2"/>
        <v>-0.22553000000000001</v>
      </c>
      <c r="S42" s="6">
        <f t="shared" si="2"/>
        <v>-0.29013</v>
      </c>
      <c r="T42" s="6">
        <f t="shared" si="2"/>
        <v>-0.19127999999999989</v>
      </c>
      <c r="U42" s="6">
        <f t="shared" si="2"/>
        <v>0.36530000000000018</v>
      </c>
      <c r="V42" s="6">
        <f t="shared" si="2"/>
        <v>-8.8770000000000016E-2</v>
      </c>
      <c r="W42" s="6">
        <f t="shared" si="2"/>
        <v>0.36078999999999994</v>
      </c>
      <c r="X42" s="6">
        <f t="shared" si="2"/>
        <v>0.38897999999999988</v>
      </c>
      <c r="Y42" s="6">
        <f t="shared" si="2"/>
        <v>0.31182000000000021</v>
      </c>
      <c r="Z42" s="6">
        <f t="shared" si="2"/>
        <v>0.45754000000000006</v>
      </c>
    </row>
    <row r="43" spans="1:26" x14ac:dyDescent="0.2">
      <c r="A43" s="1" t="s">
        <v>129</v>
      </c>
      <c r="B43" s="15"/>
      <c r="C43" s="6">
        <f t="shared" si="1"/>
        <v>3.3339999999999925E-2</v>
      </c>
      <c r="D43" s="6">
        <f t="shared" si="2"/>
        <v>-4.6380000000000088E-2</v>
      </c>
      <c r="E43" s="6">
        <f t="shared" si="2"/>
        <v>0.16354999999999986</v>
      </c>
      <c r="F43" s="6">
        <f t="shared" si="2"/>
        <v>6.6440000000000055E-2</v>
      </c>
      <c r="G43" s="6">
        <f t="shared" si="2"/>
        <v>8.421999999999974E-2</v>
      </c>
      <c r="H43" s="6">
        <f t="shared" si="2"/>
        <v>5.5199999999999694E-3</v>
      </c>
      <c r="I43" s="6">
        <f t="shared" si="2"/>
        <v>-5.2600000000000424E-3</v>
      </c>
      <c r="J43" s="6">
        <f t="shared" si="2"/>
        <v>5.6950000000000056E-2</v>
      </c>
      <c r="K43" s="6">
        <f t="shared" si="2"/>
        <v>6.5199999999998592E-3</v>
      </c>
      <c r="L43" s="6">
        <f t="shared" si="2"/>
        <v>-8.9510000000000201E-2</v>
      </c>
      <c r="M43" s="6">
        <f t="shared" si="2"/>
        <v>-0.12358000000000002</v>
      </c>
      <c r="N43" s="6">
        <f t="shared" si="2"/>
        <v>-0.16664000000000012</v>
      </c>
      <c r="O43" s="6">
        <f t="shared" si="2"/>
        <v>-0.16781000000000001</v>
      </c>
      <c r="P43" s="6">
        <f t="shared" si="2"/>
        <v>-2.9720000000000191E-2</v>
      </c>
      <c r="Q43" s="6">
        <f t="shared" si="2"/>
        <v>-6.3830000000000053E-2</v>
      </c>
      <c r="R43" s="6">
        <f t="shared" si="2"/>
        <v>-0.1849400000000001</v>
      </c>
      <c r="S43" s="6">
        <f t="shared" si="2"/>
        <v>-0.25804000000000005</v>
      </c>
      <c r="T43" s="6">
        <f t="shared" si="2"/>
        <v>-0.23677000000000015</v>
      </c>
      <c r="U43" s="6">
        <f t="shared" si="2"/>
        <v>0.34477000000000002</v>
      </c>
      <c r="V43" s="6">
        <f t="shared" si="2"/>
        <v>-0.14158000000000004</v>
      </c>
      <c r="W43" s="6">
        <f t="shared" si="2"/>
        <v>0.30586000000000002</v>
      </c>
      <c r="X43" s="6">
        <f t="shared" si="2"/>
        <v>0.34193999999999969</v>
      </c>
      <c r="Y43" s="6">
        <f t="shared" si="2"/>
        <v>0.26649000000000012</v>
      </c>
      <c r="Z43" s="6">
        <f t="shared" si="2"/>
        <v>0.37767999999999979</v>
      </c>
    </row>
    <row r="44" spans="1:26" x14ac:dyDescent="0.2">
      <c r="A44" s="1" t="s">
        <v>78</v>
      </c>
      <c r="B44" s="6"/>
      <c r="C44" s="6" cm="1">
        <f t="array" ref="C44">AVERAGE(IF(ISNUMBER(C26:C43),ABS(C26:C43),""))</f>
        <v>3.0051666666666674E-2</v>
      </c>
      <c r="D44" s="6" cm="1">
        <f t="array" ref="D44">AVERAGE(IF(ISNUMBER(D26:D43),ABS(D26:D43),""))</f>
        <v>1.7565555555555574E-2</v>
      </c>
      <c r="E44" s="6" cm="1">
        <f t="array" ref="E44">AVERAGE(IF(ISNUMBER(E26:E43),ABS(E26:E43),""))</f>
        <v>0.1944127777777778</v>
      </c>
      <c r="F44" s="6" cm="1">
        <f t="array" ref="F44">AVERAGE(IF(ISNUMBER(F26:F43),ABS(F26:F43),""))</f>
        <v>0.14976777777777781</v>
      </c>
      <c r="G44" s="6" cm="1">
        <f t="array" ref="G44">AVERAGE(IF(ISNUMBER(G26:G43),ABS(G26:G43),""))</f>
        <v>5.4097222222222227E-2</v>
      </c>
      <c r="H44" s="6" cm="1">
        <f t="array" ref="H44">AVERAGE(IF(ISNUMBER(H26:H43),ABS(H26:H43),""))</f>
        <v>3.7927222222222209E-2</v>
      </c>
      <c r="I44" s="6" cm="1">
        <f t="array" ref="I44">AVERAGE(IF(ISNUMBER(I26:I43),ABS(I26:I43),""))</f>
        <v>0.1190761111111111</v>
      </c>
      <c r="J44" s="6" cm="1">
        <f t="array" ref="J44">AVERAGE(IF(ISNUMBER(J26:J43),ABS(J26:J43),""))</f>
        <v>3.954499999999999E-2</v>
      </c>
      <c r="K44" s="6" cm="1">
        <f t="array" ref="K44">AVERAGE(IF(ISNUMBER(K26:K43),ABS(K26:K43),""))</f>
        <v>2.9490555555555537E-2</v>
      </c>
      <c r="L44" s="6" cm="1">
        <f t="array" ref="L44">AVERAGE(IF(ISNUMBER(L26:L43),ABS(L26:L43),""))</f>
        <v>2.4154999999999989E-2</v>
      </c>
      <c r="M44" s="6" cm="1">
        <f t="array" ref="M44">AVERAGE(IF(ISNUMBER(M26:M43),ABS(M26:M43),""))</f>
        <v>3.4321111111111101E-2</v>
      </c>
      <c r="N44" s="6" cm="1">
        <f t="array" ref="N44">AVERAGE(IF(ISNUMBER(N26:N43),ABS(N26:N43),""))</f>
        <v>4.4348888888888896E-2</v>
      </c>
      <c r="O44" s="6" cm="1">
        <f t="array" ref="O44">AVERAGE(IF(ISNUMBER(O26:O43),ABS(O26:O43),""))</f>
        <v>4.4657222222222223E-2</v>
      </c>
      <c r="P44" s="6" cm="1">
        <f t="array" ref="P44">AVERAGE(IF(ISNUMBER(P26:P43),ABS(P26:P43),""))</f>
        <v>2.6182222222222242E-2</v>
      </c>
      <c r="Q44" s="6" cm="1">
        <f t="array" ref="Q44">AVERAGE(IF(ISNUMBER(Q26:Q43),ABS(Q26:Q43),""))</f>
        <v>1.6647222222222209E-2</v>
      </c>
      <c r="R44" s="6" cm="1">
        <f t="array" ref="R44">AVERAGE(IF(ISNUMBER(R26:R43),ABS(R26:R43),""))</f>
        <v>6.0929444444444446E-2</v>
      </c>
      <c r="S44" s="6" cm="1">
        <f t="array" ref="S44">AVERAGE(IF(ISNUMBER(S26:S43),ABS(S26:S43),""))</f>
        <v>0.1119188888888889</v>
      </c>
      <c r="T44" s="6" cm="1">
        <f t="array" ref="T44">AVERAGE(IF(ISNUMBER(T26:T43),ABS(T26:T43),""))</f>
        <v>0.10427666666666666</v>
      </c>
      <c r="U44" s="6" cm="1">
        <f t="array" ref="U44">AVERAGE(IF(ISNUMBER(U26:U43),ABS(U26:U43),""))</f>
        <v>0.12751055555555554</v>
      </c>
      <c r="V44" s="6" cm="1">
        <f t="array" ref="V44">AVERAGE(IF(ISNUMBER(V26:V43),ABS(V26:V43),""))</f>
        <v>4.9472222222222216E-2</v>
      </c>
      <c r="W44" s="6" cm="1">
        <f t="array" ref="W44">AVERAGE(IF(ISNUMBER(W26:W43),ABS(W26:W43),""))</f>
        <v>0.17231666666666662</v>
      </c>
      <c r="X44" s="6" cm="1">
        <f t="array" ref="X44">AVERAGE(IF(ISNUMBER(X26:X43),ABS(X26:X43),""))</f>
        <v>0.13163944444444442</v>
      </c>
      <c r="Y44" s="6" cm="1">
        <f t="array" ref="Y44">AVERAGE(IF(ISNUMBER(Y26:Y43),ABS(Y26:Y43),""))</f>
        <v>0.1448011111111111</v>
      </c>
      <c r="Z44" s="6" cm="1">
        <f t="array" ref="Z44">AVERAGE(IF(ISNUMBER(Z26:Z43),ABS(Z26:Z43),""))</f>
        <v>0.16537277777777776</v>
      </c>
    </row>
    <row r="45" spans="1:26" x14ac:dyDescent="0.2">
      <c r="A45" s="1" t="s">
        <v>79</v>
      </c>
      <c r="B45" s="6"/>
      <c r="C45" s="6" cm="1">
        <f t="array" ref="C45">AVERAGE(IF(ISNUMBER(C27:C44),C27:C44,""))</f>
        <v>2.7810092592592612E-2</v>
      </c>
      <c r="D45" s="6" cm="1">
        <f t="array" ref="D45">AVERAGE(IF(ISNUMBER(D27:D44),D27:D44,""))</f>
        <v>7.6564197530864199E-3</v>
      </c>
      <c r="E45" s="6" cm="1">
        <f t="array" ref="E45">AVERAGE(IF(ISNUMBER(E27:E44),E27:E44,""))</f>
        <v>0.2010712654320988</v>
      </c>
      <c r="F45" s="6" cm="1">
        <f t="array" ref="F45">AVERAGE(IF(ISNUMBER(F27:F44),F27:F44,""))</f>
        <v>0.15797543209876544</v>
      </c>
      <c r="G45" s="6" cm="1">
        <f t="array" ref="G45">AVERAGE(IF(ISNUMBER(G27:G44),G27:G44,""))</f>
        <v>5.5172623456790131E-2</v>
      </c>
      <c r="H45" s="6" cm="1">
        <f t="array" ref="H45">AVERAGE(IF(ISNUMBER(H27:H44),H27:H44,""))</f>
        <v>3.7409290123456777E-2</v>
      </c>
      <c r="I45" s="6" cm="1">
        <f t="array" ref="I45">AVERAGE(IF(ISNUMBER(I27:I44),I27:I44,""))</f>
        <v>0.12366700617283952</v>
      </c>
      <c r="J45" s="6" cm="1">
        <f t="array" ref="J45">AVERAGE(IF(ISNUMBER(J27:J44),J27:J44,""))</f>
        <v>4.0164722222222227E-2</v>
      </c>
      <c r="K45" s="6" cm="1">
        <f t="array" ref="K45">AVERAGE(IF(ISNUMBER(K27:K44),K27:K44,""))</f>
        <v>2.8812808641975315E-2</v>
      </c>
      <c r="L45" s="6" cm="1">
        <f t="array" ref="L45">AVERAGE(IF(ISNUMBER(L27:L44),L27:L44,""))</f>
        <v>-2.1398055555555552E-2</v>
      </c>
      <c r="M45" s="6" cm="1">
        <f t="array" ref="M45">AVERAGE(IF(ISNUMBER(M27:M44),M27:M44,""))</f>
        <v>-2.9801604938271584E-2</v>
      </c>
      <c r="N45" s="6" cm="1">
        <f t="array" ref="N45">AVERAGE(IF(ISNUMBER(N27:N44),N27:N44,""))</f>
        <v>-4.1590061728395057E-2</v>
      </c>
      <c r="O45" s="6" cm="1">
        <f t="array" ref="O45">AVERAGE(IF(ISNUMBER(O27:O44),O27:O44,""))</f>
        <v>-4.1686820987654326E-2</v>
      </c>
      <c r="P45" s="6" cm="1">
        <f t="array" ref="P45">AVERAGE(IF(ISNUMBER(P27:P44),P27:P44,""))</f>
        <v>1.8672901234567902E-2</v>
      </c>
      <c r="Q45" s="6" cm="1">
        <f t="array" ref="Q45">AVERAGE(IF(ISNUMBER(Q27:Q44),Q27:Q44,""))</f>
        <v>-1.5307098765431992E-3</v>
      </c>
      <c r="R45" s="6" cm="1">
        <f t="array" ref="R45">AVERAGE(IF(ISNUMBER(R27:R44),R27:R44,""))</f>
        <v>-5.2286141975308634E-2</v>
      </c>
      <c r="S45" s="6" cm="1">
        <f t="array" ref="S45">AVERAGE(IF(ISNUMBER(S27:S44),S27:S44,""))</f>
        <v>-0.10100561728395061</v>
      </c>
      <c r="T45" s="6" cm="1">
        <f t="array" ref="T45">AVERAGE(IF(ISNUMBER(T27:T44),T27:T44,""))</f>
        <v>-9.1286851851851855E-2</v>
      </c>
      <c r="U45" s="6" cm="1">
        <f t="array" ref="U45">AVERAGE(IF(ISNUMBER(U27:U44),U27:U44,""))</f>
        <v>4.5158364197530908E-2</v>
      </c>
      <c r="V45" s="6" cm="1">
        <f t="array" ref="V45">AVERAGE(IF(ISNUMBER(V27:V44),V27:V44,""))</f>
        <v>-4.4820987654320986E-2</v>
      </c>
      <c r="W45" s="6" cm="1">
        <f t="array" ref="W45">AVERAGE(IF(ISNUMBER(W27:W44),W27:W44,""))</f>
        <v>0.10048092592592595</v>
      </c>
      <c r="X45" s="6" cm="1">
        <f t="array" ref="X45">AVERAGE(IF(ISNUMBER(X27:X44),X27:X44,""))</f>
        <v>5.2946080246913572E-2</v>
      </c>
      <c r="Y45" s="6" cm="1">
        <f t="array" ref="Y45">AVERAGE(IF(ISNUMBER(Y27:Y44),Y27:Y44,""))</f>
        <v>6.4703395061728425E-2</v>
      </c>
      <c r="Z45" s="6" cm="1">
        <f t="array" ref="Z45">AVERAGE(IF(ISNUMBER(Z27:Z44),Z27:Z44,""))</f>
        <v>0.12222570987654323</v>
      </c>
    </row>
    <row r="46" spans="1:26" x14ac:dyDescent="0.2">
      <c r="A46" s="1" t="s">
        <v>80</v>
      </c>
      <c r="B46" s="6"/>
      <c r="C46" s="6" cm="1">
        <f t="array" ref="C46">SQRT(AVERAGE(IF(ISNUMBER(C26:C43),C26:C43^2,"")))</f>
        <v>3.8093023785348311E-2</v>
      </c>
      <c r="D46" s="6" cm="1">
        <f t="array" ref="D46">SQRT(AVERAGE(IF(ISNUMBER(D26:D43),D26:D43^2,"")))</f>
        <v>2.2014611309562386E-2</v>
      </c>
      <c r="E46" s="6" cm="1">
        <f t="array" ref="E46">SQRT(AVERAGE(IF(ISNUMBER(E26:E43),E26:E43^2,"")))</f>
        <v>0.34463560249277142</v>
      </c>
      <c r="F46" s="6" cm="1">
        <f t="array" ref="F46">SQRT(AVERAGE(IF(ISNUMBER(F26:F43),F26:F43^2,"")))</f>
        <v>0.28775296339819756</v>
      </c>
      <c r="G46" s="6" cm="1">
        <f t="array" ref="G46">SQRT(AVERAGE(IF(ISNUMBER(G26:G43),G26:G43^2,"")))</f>
        <v>6.9066463199507239E-2</v>
      </c>
      <c r="H46" s="6" cm="1">
        <f t="array" ref="H46">SQRT(AVERAGE(IF(ISNUMBER(H26:H43),H26:H43^2,"")))</f>
        <v>4.9899851313517062E-2</v>
      </c>
      <c r="I46" s="6" cm="1">
        <f t="array" ref="I46">SQRT(AVERAGE(IF(ISNUMBER(I26:I43),I26:I43^2,"")))</f>
        <v>0.26808319358612048</v>
      </c>
      <c r="J46" s="6" cm="1">
        <f t="array" ref="J46">SQRT(AVERAGE(IF(ISNUMBER(J26:J43),J26:J43^2,"")))</f>
        <v>5.3459619392168867E-2</v>
      </c>
      <c r="K46" s="6" cm="1">
        <f t="array" ref="K46">SQRT(AVERAGE(IF(ISNUMBER(K26:K43),K26:K43^2,"")))</f>
        <v>4.1994968415540249E-2</v>
      </c>
      <c r="L46" s="6" cm="1">
        <f t="array" ref="L46">SQRT(AVERAGE(IF(ISNUMBER(L26:L43),L26:L43^2,"")))</f>
        <v>3.1160067483167568E-2</v>
      </c>
      <c r="M46" s="6" cm="1">
        <f t="array" ref="M46">SQRT(AVERAGE(IF(ISNUMBER(M26:M43),M26:M43^2,"")))</f>
        <v>4.2784051805420303E-2</v>
      </c>
      <c r="N46" s="6" cm="1">
        <f t="array" ref="N46">SQRT(AVERAGE(IF(ISNUMBER(N26:N43),N26:N43^2,"")))</f>
        <v>6.2369315995750504E-2</v>
      </c>
      <c r="O46" s="6" cm="1">
        <f t="array" ref="O46">SQRT(AVERAGE(IF(ISNUMBER(O26:O43),O26:O43^2,"")))</f>
        <v>6.2691656852318783E-2</v>
      </c>
      <c r="P46" s="6" cm="1">
        <f t="array" ref="P46">SQRT(AVERAGE(IF(ISNUMBER(P26:P43),P26:P43^2,"")))</f>
        <v>3.3492305584019381E-2</v>
      </c>
      <c r="Q46" s="6" cm="1">
        <f t="array" ref="Q46">SQRT(AVERAGE(IF(ISNUMBER(Q26:Q43),Q26:Q43^2,"")))</f>
        <v>2.127653493614242E-2</v>
      </c>
      <c r="R46" s="6" cm="1">
        <f t="array" ref="R46">SQRT(AVERAGE(IF(ISNUMBER(R26:R43),R26:R43^2,"")))</f>
        <v>8.634195532879714E-2</v>
      </c>
      <c r="S46" s="6" cm="1">
        <f t="array" ref="S46">SQRT(AVERAGE(IF(ISNUMBER(S26:S43),S26:S43^2,"")))</f>
        <v>0.13394352470765847</v>
      </c>
      <c r="T46" s="6" cm="1">
        <f t="array" ref="T46">SQRT(AVERAGE(IF(ISNUMBER(T26:T43),T26:T43^2,"")))</f>
        <v>0.11710981014984755</v>
      </c>
      <c r="U46" s="6" cm="1">
        <f t="array" ref="U46">SQRT(AVERAGE(IF(ISNUMBER(U26:U43),U26:U43^2,"")))</f>
        <v>0.17865868749284675</v>
      </c>
      <c r="V46" s="6" cm="1">
        <f t="array" ref="V46">SQRT(AVERAGE(IF(ISNUMBER(V26:V43),V26:V43^2,"")))</f>
        <v>5.8223035723748456E-2</v>
      </c>
      <c r="W46" s="6" cm="1">
        <f t="array" ref="W46">SQRT(AVERAGE(IF(ISNUMBER(W26:W43),W26:W43^2,"")))</f>
        <v>0.25756442272867486</v>
      </c>
      <c r="X46" s="6" cm="1">
        <f t="array" ref="X46">SQRT(AVERAGE(IF(ISNUMBER(X26:X43),X26:X43^2,"")))</f>
        <v>0.19663799165245532</v>
      </c>
      <c r="Y46" s="6" cm="1">
        <f t="array" ref="Y46">SQRT(AVERAGE(IF(ISNUMBER(Y26:Y43),Y26:Y43^2,"")))</f>
        <v>0.19205652321936664</v>
      </c>
      <c r="Z46" s="6" cm="1">
        <f t="array" ref="Z46">SQRT(AVERAGE(IF(ISNUMBER(Z26:Z43),Z26:Z43^2,"")))</f>
        <v>0.25317506357591119</v>
      </c>
    </row>
    <row r="47" spans="1:26" x14ac:dyDescent="0.2">
      <c r="C47" s="16"/>
      <c r="D47" s="16"/>
      <c r="E47" s="16"/>
      <c r="G47" s="16"/>
    </row>
    <row r="48" spans="1:26" x14ac:dyDescent="0.2">
      <c r="A48" s="1" t="s">
        <v>90</v>
      </c>
    </row>
    <row r="49" spans="1:26" ht="17" x14ac:dyDescent="0.2">
      <c r="A49" s="7" t="s">
        <v>56</v>
      </c>
      <c r="B49" s="7"/>
      <c r="C49" s="13" t="s">
        <v>12</v>
      </c>
      <c r="D49" s="13" t="s">
        <v>13</v>
      </c>
      <c r="E49" s="13" t="s">
        <v>14</v>
      </c>
      <c r="F49" s="13" t="s">
        <v>15</v>
      </c>
      <c r="G49" s="13" t="s">
        <v>24</v>
      </c>
      <c r="H49" s="13" t="s">
        <v>25</v>
      </c>
      <c r="I49" s="13" t="s">
        <v>16</v>
      </c>
      <c r="J49" s="13" t="s">
        <v>1</v>
      </c>
      <c r="K49" s="13" t="s">
        <v>20</v>
      </c>
      <c r="L49" s="13" t="s">
        <v>4</v>
      </c>
      <c r="M49" s="13" t="s">
        <v>21</v>
      </c>
      <c r="N49" s="7" t="s">
        <v>18</v>
      </c>
      <c r="O49" s="7" t="s">
        <v>19</v>
      </c>
      <c r="P49" s="7" t="s">
        <v>22</v>
      </c>
      <c r="Q49" s="7" t="s">
        <v>23</v>
      </c>
      <c r="R49" s="7" t="s">
        <v>17</v>
      </c>
      <c r="S49" s="7" t="s">
        <v>42</v>
      </c>
      <c r="T49" s="7" t="s">
        <v>41</v>
      </c>
      <c r="U49" s="7" t="s">
        <v>43</v>
      </c>
      <c r="V49" s="7" t="s">
        <v>40</v>
      </c>
      <c r="W49" s="7" t="s">
        <v>47</v>
      </c>
      <c r="X49" s="7" t="s">
        <v>44</v>
      </c>
      <c r="Y49" s="7" t="s">
        <v>45</v>
      </c>
      <c r="Z49" s="7" t="s">
        <v>46</v>
      </c>
    </row>
    <row r="50" spans="1:26" x14ac:dyDescent="0.2">
      <c r="A50" s="1" t="s">
        <v>112</v>
      </c>
      <c r="B50" s="15"/>
      <c r="C50" s="6">
        <f t="shared" ref="C50:Z50" si="3">(C26)</f>
        <v>3.736000000000006E-2</v>
      </c>
      <c r="D50" s="6">
        <f t="shared" si="3"/>
        <v>-1.2930000000000108E-2</v>
      </c>
      <c r="E50" s="6">
        <f t="shared" si="3"/>
        <v>7.455999999999996E-2</v>
      </c>
      <c r="F50" s="6">
        <f t="shared" si="3"/>
        <v>2.0299999999999763E-3</v>
      </c>
      <c r="G50" s="6">
        <f t="shared" si="3"/>
        <v>3.4739999999999993E-2</v>
      </c>
      <c r="H50" s="6">
        <f t="shared" si="3"/>
        <v>-1.6669999999999963E-2</v>
      </c>
      <c r="I50" s="6">
        <f t="shared" si="3"/>
        <v>-4.4999999999999485E-3</v>
      </c>
      <c r="J50" s="6">
        <f t="shared" si="3"/>
        <v>2.4009999999999865E-2</v>
      </c>
      <c r="K50" s="6">
        <f t="shared" si="3"/>
        <v>-8.9500000000000135E-3</v>
      </c>
      <c r="L50" s="6">
        <f t="shared" si="3"/>
        <v>5.8999999999986841E-4</v>
      </c>
      <c r="M50" s="6">
        <f t="shared" si="3"/>
        <v>-2.5989999999999958E-2</v>
      </c>
      <c r="N50" s="6">
        <f t="shared" si="3"/>
        <v>-5.3100000000001479E-3</v>
      </c>
      <c r="O50" s="6">
        <f t="shared" si="3"/>
        <v>-8.8099999999999845E-3</v>
      </c>
      <c r="P50" s="6">
        <f t="shared" si="3"/>
        <v>-8.5699999999999665E-3</v>
      </c>
      <c r="Q50" s="6">
        <f t="shared" si="3"/>
        <v>-1.6170000000000018E-2</v>
      </c>
      <c r="R50" s="6">
        <f t="shared" si="3"/>
        <v>3.5429999999999851E-2</v>
      </c>
      <c r="S50" s="6">
        <f t="shared" si="3"/>
        <v>-2.0240000000000036E-2</v>
      </c>
      <c r="T50" s="6">
        <f t="shared" si="3"/>
        <v>-6.1479999999999979E-2</v>
      </c>
      <c r="U50" s="6">
        <f t="shared" si="3"/>
        <v>-4.8010000000000108E-2</v>
      </c>
      <c r="V50" s="6">
        <f t="shared" si="3"/>
        <v>-2.3889999999999967E-2</v>
      </c>
      <c r="W50" s="6">
        <f t="shared" si="3"/>
        <v>-6.3320000000000043E-2</v>
      </c>
      <c r="X50" s="6">
        <f t="shared" si="3"/>
        <v>-2.9379999999999962E-2</v>
      </c>
      <c r="Y50" s="6">
        <f t="shared" si="3"/>
        <v>-5.4219999999999935E-2</v>
      </c>
      <c r="Z50" s="6">
        <f t="shared" si="3"/>
        <v>-5.6799999999999962E-2</v>
      </c>
    </row>
    <row r="51" spans="1:26" x14ac:dyDescent="0.2">
      <c r="A51" s="1" t="s">
        <v>113</v>
      </c>
      <c r="B51" s="15"/>
      <c r="C51" s="6">
        <f t="shared" ref="C51:Z51" si="4">(C27)</f>
        <v>2.7349999999999985E-2</v>
      </c>
      <c r="D51" s="6">
        <f t="shared" si="4"/>
        <v>-1.8000000000000238E-3</v>
      </c>
      <c r="E51" s="6">
        <f t="shared" si="4"/>
        <v>6.2570000000000014E-2</v>
      </c>
      <c r="F51" s="6">
        <f t="shared" si="4"/>
        <v>2.1270000000000122E-2</v>
      </c>
      <c r="G51" s="6">
        <f t="shared" si="4"/>
        <v>2.6950000000000029E-2</v>
      </c>
      <c r="H51" s="6">
        <f t="shared" si="4"/>
        <v>-2.3800000000000487E-3</v>
      </c>
      <c r="I51" s="6">
        <f t="shared" si="4"/>
        <v>1.21E-2</v>
      </c>
      <c r="J51" s="6">
        <f t="shared" si="4"/>
        <v>1.9770000000000065E-2</v>
      </c>
      <c r="K51" s="6">
        <f t="shared" si="4"/>
        <v>1.5300000000000313E-3</v>
      </c>
      <c r="L51" s="6">
        <f t="shared" si="4"/>
        <v>-7.3499999999999677E-3</v>
      </c>
      <c r="M51" s="6">
        <f t="shared" si="4"/>
        <v>-2.1679999999999922E-2</v>
      </c>
      <c r="N51" s="6">
        <f t="shared" si="4"/>
        <v>-1.6179999999999861E-2</v>
      </c>
      <c r="O51" s="6">
        <f t="shared" si="4"/>
        <v>-1.6850000000000032E-2</v>
      </c>
      <c r="P51" s="6">
        <f t="shared" si="4"/>
        <v>-9.079999999999977E-3</v>
      </c>
      <c r="Q51" s="6">
        <f t="shared" si="4"/>
        <v>-1.5609999999999902E-2</v>
      </c>
      <c r="R51" s="6">
        <f t="shared" si="4"/>
        <v>1.0440000000000005E-2</v>
      </c>
      <c r="S51" s="6">
        <f t="shared" si="4"/>
        <v>-3.6739999999999995E-2</v>
      </c>
      <c r="T51" s="6">
        <f t="shared" si="4"/>
        <v>-3.5800000000000054E-2</v>
      </c>
      <c r="U51" s="6">
        <f t="shared" si="4"/>
        <v>-4.5299999999999896E-2</v>
      </c>
      <c r="V51" s="6">
        <f t="shared" si="4"/>
        <v>-2.079999999999993E-2</v>
      </c>
      <c r="W51" s="6">
        <f t="shared" si="4"/>
        <v>-7.5550000000000006E-2</v>
      </c>
      <c r="X51" s="6">
        <f t="shared" si="4"/>
        <v>-2.4229999999999974E-2</v>
      </c>
      <c r="Y51" s="6">
        <f t="shared" si="4"/>
        <v>-5.6279999999999886E-2</v>
      </c>
      <c r="Z51" s="6">
        <f t="shared" si="4"/>
        <v>-5.255999999999994E-2</v>
      </c>
    </row>
    <row r="52" spans="1:26" x14ac:dyDescent="0.2">
      <c r="A52" s="1" t="s">
        <v>114</v>
      </c>
      <c r="B52" s="15"/>
      <c r="C52" s="6">
        <f t="shared" ref="C52:Z52" si="5">(C28)</f>
        <v>1.0569999999999968E-2</v>
      </c>
      <c r="D52" s="6">
        <f t="shared" si="5"/>
        <v>9.0699999999999115E-3</v>
      </c>
      <c r="E52" s="6">
        <f t="shared" si="5"/>
        <v>5.7679999999999954E-2</v>
      </c>
      <c r="F52" s="6">
        <f t="shared" si="5"/>
        <v>5.9399999999999897E-2</v>
      </c>
      <c r="G52" s="6">
        <f t="shared" si="5"/>
        <v>2.6159999999999961E-2</v>
      </c>
      <c r="H52" s="6">
        <f t="shared" si="5"/>
        <v>3.1709999999999905E-2</v>
      </c>
      <c r="I52" s="6">
        <f t="shared" si="5"/>
        <v>4.5659999999999812E-2</v>
      </c>
      <c r="J52" s="6">
        <f t="shared" si="5"/>
        <v>1.7979999999999885E-2</v>
      </c>
      <c r="K52" s="6">
        <f t="shared" si="5"/>
        <v>1.8510000000000026E-2</v>
      </c>
      <c r="L52" s="6">
        <f t="shared" si="5"/>
        <v>-2.0520000000000094E-2</v>
      </c>
      <c r="M52" s="6">
        <f t="shared" si="5"/>
        <v>-1.9660000000000011E-2</v>
      </c>
      <c r="N52" s="6">
        <f t="shared" si="5"/>
        <v>-2.5009999999999977E-2</v>
      </c>
      <c r="O52" s="6">
        <f t="shared" si="5"/>
        <v>-2.4780000000000024E-2</v>
      </c>
      <c r="P52" s="6">
        <f t="shared" si="5"/>
        <v>2.5579999999999936E-2</v>
      </c>
      <c r="Q52" s="6">
        <f t="shared" si="5"/>
        <v>3.0699999999999061E-3</v>
      </c>
      <c r="R52" s="6">
        <f t="shared" si="5"/>
        <v>-3.9820000000000189E-2</v>
      </c>
      <c r="S52" s="6">
        <f t="shared" si="5"/>
        <v>-7.7560000000000073E-2</v>
      </c>
      <c r="T52" s="6">
        <f t="shared" si="5"/>
        <v>-7.9050000000000065E-2</v>
      </c>
      <c r="U52" s="6">
        <f t="shared" si="5"/>
        <v>-5.6200000000000028E-2</v>
      </c>
      <c r="V52" s="6">
        <f t="shared" si="5"/>
        <v>-3.4660000000000135E-2</v>
      </c>
      <c r="W52" s="6">
        <f t="shared" si="5"/>
        <v>-1.8650000000000055E-2</v>
      </c>
      <c r="X52" s="6">
        <f t="shared" si="5"/>
        <v>-9.8800000000001109E-3</v>
      </c>
      <c r="Y52" s="6">
        <f t="shared" si="5"/>
        <v>-4.3889999999999985E-2</v>
      </c>
      <c r="Z52" s="6">
        <f t="shared" si="5"/>
        <v>1.1989999999999945E-2</v>
      </c>
    </row>
    <row r="53" spans="1:26" x14ac:dyDescent="0.2">
      <c r="A53" s="1" t="s">
        <v>115</v>
      </c>
      <c r="B53" s="15"/>
      <c r="C53" s="6">
        <f t="shared" ref="C53:Z53" si="6">(C29)</f>
        <v>4.3879999999999919E-2</v>
      </c>
      <c r="D53" s="6">
        <f t="shared" si="6"/>
        <v>3.017000000000003E-2</v>
      </c>
      <c r="E53" s="6">
        <f t="shared" si="6"/>
        <v>0.11631999999999998</v>
      </c>
      <c r="F53" s="6">
        <f t="shared" si="6"/>
        <v>8.9930000000000065E-2</v>
      </c>
      <c r="G53" s="6">
        <f t="shared" si="6"/>
        <v>5.759000000000003E-2</v>
      </c>
      <c r="H53" s="6">
        <f t="shared" si="6"/>
        <v>4.7709999999999919E-2</v>
      </c>
      <c r="I53" s="6">
        <f t="shared" si="6"/>
        <v>6.5509999999999957E-2</v>
      </c>
      <c r="J53" s="6">
        <f t="shared" si="6"/>
        <v>4.7449999999999992E-2</v>
      </c>
      <c r="K53" s="6">
        <f t="shared" si="6"/>
        <v>4.0519999999999889E-2</v>
      </c>
      <c r="L53" s="6">
        <f t="shared" si="6"/>
        <v>-1.4499999999999513E-3</v>
      </c>
      <c r="M53" s="6">
        <f t="shared" si="6"/>
        <v>-4.390000000000116E-3</v>
      </c>
      <c r="N53" s="6">
        <f t="shared" si="6"/>
        <v>-6.6999999999994841E-4</v>
      </c>
      <c r="O53" s="6">
        <f t="shared" si="6"/>
        <v>-6.9000000000007944E-4</v>
      </c>
      <c r="P53" s="6">
        <f t="shared" si="6"/>
        <v>1.7000000000000348E-4</v>
      </c>
      <c r="Q53" s="6">
        <f t="shared" si="6"/>
        <v>1.7730000000000024E-2</v>
      </c>
      <c r="R53" s="6">
        <f t="shared" si="6"/>
        <v>-6.4299999999999358E-3</v>
      </c>
      <c r="S53" s="6">
        <f t="shared" si="6"/>
        <v>-8.0459999999999976E-2</v>
      </c>
      <c r="T53" s="6">
        <f t="shared" si="6"/>
        <v>-8.7919999999999998E-2</v>
      </c>
      <c r="U53" s="6">
        <f t="shared" si="6"/>
        <v>-6.366000000000005E-2</v>
      </c>
      <c r="V53" s="6">
        <f t="shared" si="6"/>
        <v>-3.2129999999999992E-2</v>
      </c>
      <c r="W53" s="6">
        <f t="shared" si="6"/>
        <v>-8.2680000000000087E-2</v>
      </c>
      <c r="X53" s="6">
        <f t="shared" si="6"/>
        <v>-6.3180000000000014E-2</v>
      </c>
      <c r="Y53" s="6">
        <f t="shared" si="6"/>
        <v>-7.7600000000000113E-2</v>
      </c>
      <c r="Z53" s="6">
        <f t="shared" si="6"/>
        <v>-6.5530000000000088E-2</v>
      </c>
    </row>
    <row r="54" spans="1:26" x14ac:dyDescent="0.2">
      <c r="A54" s="1" t="s">
        <v>116</v>
      </c>
      <c r="B54" s="15"/>
      <c r="C54" s="6">
        <f t="shared" ref="C54:Z54" si="7">(C30)</f>
        <v>5.2200000000000024E-2</v>
      </c>
      <c r="D54" s="6">
        <f t="shared" si="7"/>
        <v>3.8259999999999961E-2</v>
      </c>
      <c r="E54" s="6">
        <f t="shared" si="7"/>
        <v>0.98302999999999985</v>
      </c>
      <c r="F54" s="6">
        <f t="shared" si="7"/>
        <v>0.83092999999999995</v>
      </c>
      <c r="G54" s="6">
        <f t="shared" si="7"/>
        <v>7.7380000000000004E-2</v>
      </c>
      <c r="H54" s="6">
        <f t="shared" si="7"/>
        <v>7.7239999999999975E-2</v>
      </c>
      <c r="I54" s="6">
        <f t="shared" si="7"/>
        <v>0.78990999999999989</v>
      </c>
      <c r="J54" s="6">
        <f t="shared" si="7"/>
        <v>6.1719999999999997E-2</v>
      </c>
      <c r="K54" s="6">
        <f t="shared" si="7"/>
        <v>6.0610000000000053E-2</v>
      </c>
      <c r="L54" s="6">
        <f t="shared" si="7"/>
        <v>-1.0559999999999903E-2</v>
      </c>
      <c r="M54" s="6">
        <f t="shared" si="7"/>
        <v>-1.2479999999999825E-2</v>
      </c>
      <c r="N54" s="6">
        <f t="shared" si="7"/>
        <v>-7.6899999999999746E-3</v>
      </c>
      <c r="O54" s="6">
        <f t="shared" si="7"/>
        <v>-7.8799999999998871E-3</v>
      </c>
      <c r="P54" s="6">
        <f t="shared" si="7"/>
        <v>3.3680000000000154E-2</v>
      </c>
      <c r="Q54" s="6">
        <f t="shared" si="7"/>
        <v>2.5770000000000071E-2</v>
      </c>
      <c r="R54" s="6">
        <f t="shared" si="7"/>
        <v>-1.9660000000000011E-2</v>
      </c>
      <c r="S54" s="6">
        <f t="shared" si="7"/>
        <v>-0.10490999999999984</v>
      </c>
      <c r="T54" s="6">
        <f t="shared" si="7"/>
        <v>-0.11188999999999982</v>
      </c>
      <c r="U54" s="6">
        <f t="shared" si="7"/>
        <v>-9.1909999999999936E-2</v>
      </c>
      <c r="V54" s="6">
        <f t="shared" si="7"/>
        <v>-3.4849999999999826E-2</v>
      </c>
      <c r="W54" s="6">
        <f t="shared" si="7"/>
        <v>-0.10194999999999999</v>
      </c>
      <c r="X54" s="6">
        <f t="shared" si="7"/>
        <v>-7.128000000000001E-2</v>
      </c>
      <c r="Y54" s="6">
        <f t="shared" si="7"/>
        <v>-0.10051999999999994</v>
      </c>
      <c r="Z54" s="6">
        <f t="shared" si="7"/>
        <v>-7.7529999999999877E-2</v>
      </c>
    </row>
    <row r="55" spans="1:26" x14ac:dyDescent="0.2">
      <c r="A55" s="1" t="s">
        <v>117</v>
      </c>
      <c r="B55" s="15"/>
      <c r="C55" s="6">
        <f t="shared" ref="C55:Z55" si="8">(C31)</f>
        <v>2.5660000000000016E-2</v>
      </c>
      <c r="D55" s="6">
        <f t="shared" si="8"/>
        <v>1.0340000000000016E-2</v>
      </c>
      <c r="E55" s="6">
        <f t="shared" si="8"/>
        <v>0.98140000000000005</v>
      </c>
      <c r="F55" s="6">
        <f t="shared" si="8"/>
        <v>0.83633000000000002</v>
      </c>
      <c r="G55" s="6">
        <f t="shared" si="8"/>
        <v>5.0159999999999982E-2</v>
      </c>
      <c r="H55" s="6">
        <f t="shared" si="8"/>
        <v>5.5639999999999912E-2</v>
      </c>
      <c r="I55" s="6">
        <f t="shared" si="8"/>
        <v>0.79981000000000013</v>
      </c>
      <c r="J55" s="6">
        <f t="shared" si="8"/>
        <v>3.3889999999999976E-2</v>
      </c>
      <c r="K55" s="6">
        <f t="shared" si="8"/>
        <v>3.1889999999999974E-2</v>
      </c>
      <c r="L55" s="6">
        <f t="shared" si="8"/>
        <v>-4.2910000000000004E-2</v>
      </c>
      <c r="M55" s="6">
        <f t="shared" si="8"/>
        <v>-4.4289999999999941E-2</v>
      </c>
      <c r="N55" s="6">
        <f t="shared" si="8"/>
        <v>-3.9260000000000073E-2</v>
      </c>
      <c r="O55" s="6">
        <f t="shared" si="8"/>
        <v>-3.9460000000000051E-2</v>
      </c>
      <c r="P55" s="6">
        <f t="shared" si="8"/>
        <v>4.1360000000000063E-2</v>
      </c>
      <c r="Q55" s="6">
        <f t="shared" si="8"/>
        <v>-3.6700000000000621E-3</v>
      </c>
      <c r="R55" s="6">
        <f t="shared" si="8"/>
        <v>-5.092999999999992E-2</v>
      </c>
      <c r="S55" s="6">
        <f t="shared" si="8"/>
        <v>-0.13694000000000006</v>
      </c>
      <c r="T55" s="6">
        <f t="shared" si="8"/>
        <v>-0.14409999999999989</v>
      </c>
      <c r="U55" s="6">
        <f t="shared" si="8"/>
        <v>-0.12460000000000004</v>
      </c>
      <c r="V55" s="6">
        <f t="shared" si="8"/>
        <v>-5.5609999999999937E-2</v>
      </c>
      <c r="W55" s="6">
        <f t="shared" si="8"/>
        <v>-0.13285999999999998</v>
      </c>
      <c r="X55" s="6">
        <f t="shared" si="8"/>
        <v>-9.8340000000000094E-2</v>
      </c>
      <c r="Y55" s="6">
        <f t="shared" si="8"/>
        <v>-0.13290000000000002</v>
      </c>
      <c r="Z55" s="6">
        <f t="shared" si="8"/>
        <v>-0.1067499999999999</v>
      </c>
    </row>
    <row r="56" spans="1:26" x14ac:dyDescent="0.2">
      <c r="A56" s="1" t="s">
        <v>81</v>
      </c>
      <c r="B56" s="15"/>
      <c r="C56" s="6" cm="1">
        <f t="array" ref="C56">AVERAGE(IF(ISNUMBER(C50:C55),ABS(C50:C55),""))</f>
        <v>3.283666666666666E-2</v>
      </c>
      <c r="D56" s="6" cm="1">
        <f t="array" ref="D56">AVERAGE(IF(ISNUMBER(D50:D55),ABS(D50:D55),""))</f>
        <v>1.7095000000000009E-2</v>
      </c>
      <c r="E56" s="6" cm="1">
        <f t="array" ref="E56">AVERAGE(IF(ISNUMBER(E50:E55),ABS(E50:E55),""))</f>
        <v>0.37925999999999993</v>
      </c>
      <c r="F56" s="6" cm="1">
        <f t="array" ref="F56">AVERAGE(IF(ISNUMBER(F50:F55),ABS(F50:F55),""))</f>
        <v>0.30664833333333336</v>
      </c>
      <c r="G56" s="6" cm="1">
        <f t="array" ref="G56">AVERAGE(IF(ISNUMBER(G50:G55),ABS(G50:G55),""))</f>
        <v>4.5496666666666664E-2</v>
      </c>
      <c r="H56" s="6" cm="1">
        <f t="array" ref="H56">AVERAGE(IF(ISNUMBER(H50:H55),ABS(H50:H55),""))</f>
        <v>3.8558333333333285E-2</v>
      </c>
      <c r="I56" s="6" cm="1">
        <f t="array" ref="I56">AVERAGE(IF(ISNUMBER(I50:I55),ABS(I50:I55),""))</f>
        <v>0.28624833333333327</v>
      </c>
      <c r="J56" s="6" cm="1">
        <f t="array" ref="J56">AVERAGE(IF(ISNUMBER(J50:J55),ABS(J50:J55),""))</f>
        <v>3.4136666666666628E-2</v>
      </c>
      <c r="K56" s="6" cm="1">
        <f t="array" ref="K56">AVERAGE(IF(ISNUMBER(K50:K55),ABS(K50:K55),""))</f>
        <v>2.7001666666666663E-2</v>
      </c>
      <c r="L56" s="6" cm="1">
        <f t="array" ref="L56">AVERAGE(IF(ISNUMBER(L50:L55),ABS(L50:L55),""))</f>
        <v>1.3896666666666632E-2</v>
      </c>
      <c r="M56" s="6" cm="1">
        <f t="array" ref="M56">AVERAGE(IF(ISNUMBER(M50:M55),ABS(M50:M55),""))</f>
        <v>2.1414999999999962E-2</v>
      </c>
      <c r="N56" s="6" cm="1">
        <f t="array" ref="N56">AVERAGE(IF(ISNUMBER(N50:N55),ABS(N50:N55),""))</f>
        <v>1.5686666666666665E-2</v>
      </c>
      <c r="O56" s="6" cm="1">
        <f t="array" ref="O56">AVERAGE(IF(ISNUMBER(O50:O55),ABS(O50:O55),""))</f>
        <v>1.6411666666666675E-2</v>
      </c>
      <c r="P56" s="6" cm="1">
        <f t="array" ref="P56">AVERAGE(IF(ISNUMBER(P50:P55),ABS(P50:P55),""))</f>
        <v>1.9740000000000018E-2</v>
      </c>
      <c r="Q56" s="6" cm="1">
        <f t="array" ref="Q56">AVERAGE(IF(ISNUMBER(Q50:Q55),ABS(Q50:Q55),""))</f>
        <v>1.3669999999999996E-2</v>
      </c>
      <c r="R56" s="6" cm="1">
        <f t="array" ref="R56">AVERAGE(IF(ISNUMBER(R50:R55),ABS(R50:R55),""))</f>
        <v>2.7118333333333317E-2</v>
      </c>
      <c r="S56" s="6" cm="1">
        <f t="array" ref="S56">AVERAGE(IF(ISNUMBER(S50:S55),ABS(S50:S55),""))</f>
        <v>7.6141666666666663E-2</v>
      </c>
      <c r="T56" s="6" cm="1">
        <f t="array" ref="T56">AVERAGE(IF(ISNUMBER(T50:T55),ABS(T50:T55),""))</f>
        <v>8.670666666666664E-2</v>
      </c>
      <c r="U56" s="6" cm="1">
        <f t="array" ref="U56">AVERAGE(IF(ISNUMBER(U50:U55),ABS(U50:U55),""))</f>
        <v>7.1613333333333348E-2</v>
      </c>
      <c r="V56" s="6" cm="1">
        <f t="array" ref="V56">AVERAGE(IF(ISNUMBER(V50:V55),ABS(V50:V55),""))</f>
        <v>3.3656666666666633E-2</v>
      </c>
      <c r="W56" s="6" cm="1">
        <f t="array" ref="W56">AVERAGE(IF(ISNUMBER(W50:W55),ABS(W50:W55),""))</f>
        <v>7.9168333333333354E-2</v>
      </c>
      <c r="X56" s="6" cm="1">
        <f t="array" ref="X56">AVERAGE(IF(ISNUMBER(X50:X55),ABS(X50:X55),""))</f>
        <v>4.9381666666666692E-2</v>
      </c>
      <c r="Y56" s="6" cm="1">
        <f t="array" ref="Y56">AVERAGE(IF(ISNUMBER(Y50:Y55),ABS(Y50:Y55),""))</f>
        <v>7.7568333333333309E-2</v>
      </c>
      <c r="Z56" s="6" cm="1">
        <f t="array" ref="Z56">AVERAGE(IF(ISNUMBER(Z50:Z55),ABS(Z50:Z55),""))</f>
        <v>6.185999999999995E-2</v>
      </c>
    </row>
    <row r="57" spans="1:26" x14ac:dyDescent="0.2">
      <c r="A57" s="1" t="s">
        <v>82</v>
      </c>
      <c r="B57" s="15"/>
      <c r="C57" s="6" cm="1">
        <f t="array" ref="C57">AVERAGE(IF(ISNUMBER(C50:C55),C50:C55,""))</f>
        <v>3.283666666666666E-2</v>
      </c>
      <c r="D57" s="6" cm="1">
        <f t="array" ref="D57">AVERAGE(IF(ISNUMBER(D50:D55),D50:D55,""))</f>
        <v>1.2184999999999965E-2</v>
      </c>
      <c r="E57" s="6" cm="1">
        <f t="array" ref="E57">AVERAGE(IF(ISNUMBER(E50:E55),E50:E55,""))</f>
        <v>0.37925999999999993</v>
      </c>
      <c r="F57" s="6" cm="1">
        <f t="array" ref="F57">AVERAGE(IF(ISNUMBER(F50:F55),F50:F55,""))</f>
        <v>0.30664833333333336</v>
      </c>
      <c r="G57" s="6" cm="1">
        <f t="array" ref="G57">AVERAGE(IF(ISNUMBER(G50:G55),G50:G55,""))</f>
        <v>4.5496666666666664E-2</v>
      </c>
      <c r="H57" s="6" cm="1">
        <f t="array" ref="H57">AVERAGE(IF(ISNUMBER(H50:H55),H50:H55,""))</f>
        <v>3.2208333333333283E-2</v>
      </c>
      <c r="I57" s="6" cm="1">
        <f t="array" ref="I57">AVERAGE(IF(ISNUMBER(I50:I55),I50:I55,""))</f>
        <v>0.28474833333333333</v>
      </c>
      <c r="J57" s="6" cm="1">
        <f t="array" ref="J57">AVERAGE(IF(ISNUMBER(J50:J55),J50:J55,""))</f>
        <v>3.4136666666666628E-2</v>
      </c>
      <c r="K57" s="6" cm="1">
        <f t="array" ref="K57">AVERAGE(IF(ISNUMBER(K50:K55),K50:K55,""))</f>
        <v>2.4018333333333326E-2</v>
      </c>
      <c r="L57" s="6" cm="1">
        <f t="array" ref="L57">AVERAGE(IF(ISNUMBER(L50:L55),L50:L55,""))</f>
        <v>-1.3700000000000009E-2</v>
      </c>
      <c r="M57" s="6" cm="1">
        <f t="array" ref="M57">AVERAGE(IF(ISNUMBER(M50:M55),M50:M55,""))</f>
        <v>-2.1414999999999962E-2</v>
      </c>
      <c r="N57" s="6" cm="1">
        <f t="array" ref="N57">AVERAGE(IF(ISNUMBER(N50:N55),N50:N55,""))</f>
        <v>-1.5686666666666665E-2</v>
      </c>
      <c r="O57" s="6" cm="1">
        <f t="array" ref="O57">AVERAGE(IF(ISNUMBER(O50:O55),O50:O55,""))</f>
        <v>-1.6411666666666675E-2</v>
      </c>
      <c r="P57" s="6" cm="1">
        <f t="array" ref="P57">AVERAGE(IF(ISNUMBER(P50:P55),P50:P55,""))</f>
        <v>1.3856666666666703E-2</v>
      </c>
      <c r="Q57" s="6" cm="1">
        <f t="array" ref="Q57">AVERAGE(IF(ISNUMBER(Q50:Q55),Q50:Q55,""))</f>
        <v>1.8533333333333364E-3</v>
      </c>
      <c r="R57" s="6" cm="1">
        <f t="array" ref="R57">AVERAGE(IF(ISNUMBER(R50:R55),R50:R55,""))</f>
        <v>-1.1828333333333366E-2</v>
      </c>
      <c r="S57" s="6" cm="1">
        <f t="array" ref="S57">AVERAGE(IF(ISNUMBER(S50:S55),S50:S55,""))</f>
        <v>-7.6141666666666663E-2</v>
      </c>
      <c r="T57" s="6" cm="1">
        <f t="array" ref="T57">AVERAGE(IF(ISNUMBER(T50:T55),T50:T55,""))</f>
        <v>-8.670666666666664E-2</v>
      </c>
      <c r="U57" s="6" cm="1">
        <f t="array" ref="U57">AVERAGE(IF(ISNUMBER(U50:U55),U50:U55,""))</f>
        <v>-7.1613333333333348E-2</v>
      </c>
      <c r="V57" s="6" cm="1">
        <f t="array" ref="V57">AVERAGE(IF(ISNUMBER(V50:V55),V50:V55,""))</f>
        <v>-3.3656666666666633E-2</v>
      </c>
      <c r="W57" s="6" cm="1">
        <f t="array" ref="W57">AVERAGE(IF(ISNUMBER(W50:W55),W50:W55,""))</f>
        <v>-7.9168333333333354E-2</v>
      </c>
      <c r="X57" s="6" cm="1">
        <f t="array" ref="X57">AVERAGE(IF(ISNUMBER(X50:X55),X50:X55,""))</f>
        <v>-4.9381666666666692E-2</v>
      </c>
      <c r="Y57" s="6" cm="1">
        <f t="array" ref="Y57">AVERAGE(IF(ISNUMBER(Y50:Y55),Y50:Y55,""))</f>
        <v>-7.7568333333333309E-2</v>
      </c>
      <c r="Z57" s="6" cm="1">
        <f t="array" ref="Z57">AVERAGE(IF(ISNUMBER(Z50:Z55),Z50:Z55,""))</f>
        <v>-5.7863333333333301E-2</v>
      </c>
    </row>
    <row r="58" spans="1:26" x14ac:dyDescent="0.2">
      <c r="A58" s="1" t="s">
        <v>83</v>
      </c>
      <c r="B58" s="15"/>
      <c r="C58" s="6" cm="1">
        <f t="array" ref="C58">SQRT(AVERAGE(IF(ISNUMBER(C50:C55),C50:C55^2,"")))</f>
        <v>3.5506447771261676E-2</v>
      </c>
      <c r="D58" s="6" cm="1">
        <f t="array" ref="D58">SQRT(AVERAGE(IF(ISNUMBER(D50:D55),D50:D55^2,"")))</f>
        <v>2.1345030256869318E-2</v>
      </c>
      <c r="E58" s="6" cm="1">
        <f t="array" ref="E58">SQRT(AVERAGE(IF(ISNUMBER(E50:E55),E50:E55^2,"")))</f>
        <v>0.57093862253310557</v>
      </c>
      <c r="F58" s="6" cm="1">
        <f t="array" ref="F58">SQRT(AVERAGE(IF(ISNUMBER(F50:F55),F50:F55^2,"")))</f>
        <v>0.48338473850202041</v>
      </c>
      <c r="G58" s="6" cm="1">
        <f t="array" ref="G58">SQRT(AVERAGE(IF(ISNUMBER(G50:G55),G50:G55^2,"")))</f>
        <v>4.9054075263937041E-2</v>
      </c>
      <c r="H58" s="6" cm="1">
        <f t="array" ref="H58">SQRT(AVERAGE(IF(ISNUMBER(H50:H55),H50:H55^2,"")))</f>
        <v>4.5875099818238313E-2</v>
      </c>
      <c r="I58" s="6" cm="1">
        <f t="array" ref="I58">SQRT(AVERAGE(IF(ISNUMBER(I50:I55),I50:I55^2,"")))</f>
        <v>0.46010812133309131</v>
      </c>
      <c r="J58" s="6" cm="1">
        <f t="array" ref="J58">SQRT(AVERAGE(IF(ISNUMBER(J50:J55),J50:J55^2,"")))</f>
        <v>3.7638646805289527E-2</v>
      </c>
      <c r="K58" s="6" cm="1">
        <f t="array" ref="K58">SQRT(AVERAGE(IF(ISNUMBER(K50:K55),K50:K55^2,"")))</f>
        <v>3.3559594008271305E-2</v>
      </c>
      <c r="L58" s="6" cm="1">
        <f t="array" ref="L58">SQRT(AVERAGE(IF(ISNUMBER(L50:L55),L50:L55^2,"")))</f>
        <v>2.0125958362274335E-2</v>
      </c>
      <c r="M58" s="6" cm="1">
        <f t="array" ref="M58">SQRT(AVERAGE(IF(ISNUMBER(M50:M55),M50:M55^2,"")))</f>
        <v>2.4727328673622047E-2</v>
      </c>
      <c r="N58" s="6" cm="1">
        <f t="array" ref="N58">SQRT(AVERAGE(IF(ISNUMBER(N50:N55),N50:N55^2,"")))</f>
        <v>2.0479344065016669E-2</v>
      </c>
      <c r="O58" s="6" cm="1">
        <f t="array" ref="O58">SQRT(AVERAGE(IF(ISNUMBER(O50:O55),O50:O55^2,"")))</f>
        <v>2.0797632477440008E-2</v>
      </c>
      <c r="P58" s="6" cm="1">
        <f t="array" ref="P58">SQRT(AVERAGE(IF(ISNUMBER(P50:P55),P50:P55^2,"")))</f>
        <v>2.4682141317154835E-2</v>
      </c>
      <c r="Q58" s="6" cm="1">
        <f t="array" ref="Q58">SQRT(AVERAGE(IF(ISNUMBER(Q50:Q55),Q50:Q55^2,"")))</f>
        <v>1.5845507249690693E-2</v>
      </c>
      <c r="R58" s="6" cm="1">
        <f t="array" ref="R58">SQRT(AVERAGE(IF(ISNUMBER(R50:R55),R50:R55^2,"")))</f>
        <v>3.1547943144786254E-2</v>
      </c>
      <c r="S58" s="6" cm="1">
        <f t="array" ref="S58">SQRT(AVERAGE(IF(ISNUMBER(S50:S55),S50:S55^2,"")))</f>
        <v>8.5642203478580953E-2</v>
      </c>
      <c r="T58" s="6" cm="1">
        <f t="array" ref="T58">SQRT(AVERAGE(IF(ISNUMBER(T50:T55),T50:T55^2,"")))</f>
        <v>9.3384903669347555E-2</v>
      </c>
      <c r="U58" s="6" cm="1">
        <f t="array" ref="U58">SQRT(AVERAGE(IF(ISNUMBER(U50:U55),U50:U55^2,"")))</f>
        <v>7.6963945888101834E-2</v>
      </c>
      <c r="V58" s="6" cm="1">
        <f t="array" ref="V58">SQRT(AVERAGE(IF(ISNUMBER(V50:V55),V50:V55^2,"")))</f>
        <v>3.545894151456485E-2</v>
      </c>
      <c r="W58" s="6" cm="1">
        <f t="array" ref="W58">SQRT(AVERAGE(IF(ISNUMBER(W50:W55),W50:W55^2,"")))</f>
        <v>8.6551152409042681E-2</v>
      </c>
      <c r="X58" s="6" cm="1">
        <f t="array" ref="X58">SQRT(AVERAGE(IF(ISNUMBER(X50:X55),X50:X55^2,"")))</f>
        <v>5.8153816297814909E-2</v>
      </c>
      <c r="Y58" s="6" cm="1">
        <f t="array" ref="Y58">SQRT(AVERAGE(IF(ISNUMBER(Y50:Y55),Y50:Y55^2,"")))</f>
        <v>8.3488541429348237E-2</v>
      </c>
      <c r="Z58" s="6" cm="1">
        <f t="array" ref="Z58">SQRT(AVERAGE(IF(ISNUMBER(Z50:Z55),Z50:Z55^2,"")))</f>
        <v>6.8109223555501849E-2</v>
      </c>
    </row>
    <row r="59" spans="1:26" x14ac:dyDescent="0.2">
      <c r="A59" s="1"/>
      <c r="B59" s="1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1" t="s">
        <v>118</v>
      </c>
      <c r="C60" s="6">
        <f t="shared" ref="C60:Z60" si="9">(C32)</f>
        <v>2.4800000000000377E-3</v>
      </c>
      <c r="D60" s="6">
        <f t="shared" si="9"/>
        <v>-4.6399999999999775E-3</v>
      </c>
      <c r="E60" s="6">
        <f t="shared" si="9"/>
        <v>3.8140000000000063E-2</v>
      </c>
      <c r="F60" s="6">
        <f t="shared" si="9"/>
        <v>2.7400000000000091E-2</v>
      </c>
      <c r="G60" s="6">
        <f t="shared" si="9"/>
        <v>9.400000000000075E-3</v>
      </c>
      <c r="H60" s="6">
        <f t="shared" si="9"/>
        <v>-1.2909999999999977E-2</v>
      </c>
      <c r="I60" s="6">
        <f t="shared" si="9"/>
        <v>1.4569999999999972E-2</v>
      </c>
      <c r="J60" s="6">
        <f t="shared" si="9"/>
        <v>-2.1899999999999142E-3</v>
      </c>
      <c r="K60" s="6">
        <f t="shared" si="9"/>
        <v>-1.4049999999999896E-2</v>
      </c>
      <c r="L60" s="6">
        <f t="shared" si="9"/>
        <v>-2.9409999999999936E-2</v>
      </c>
      <c r="M60" s="6">
        <f t="shared" si="9"/>
        <v>-3.770999999999991E-2</v>
      </c>
      <c r="N60" s="6">
        <f t="shared" si="9"/>
        <v>-3.0899999999999928E-2</v>
      </c>
      <c r="O60" s="6">
        <f t="shared" si="9"/>
        <v>-3.1179999999999986E-2</v>
      </c>
      <c r="P60" s="6">
        <f t="shared" si="9"/>
        <v>-1.868000000000003E-2</v>
      </c>
      <c r="Q60" s="6">
        <f t="shared" si="9"/>
        <v>-2.1689999999999987E-2</v>
      </c>
      <c r="R60" s="6">
        <f t="shared" si="9"/>
        <v>-1.2209999999999832E-2</v>
      </c>
      <c r="S60" s="6">
        <f t="shared" si="9"/>
        <v>-6.2799999999999967E-2</v>
      </c>
      <c r="T60" s="6">
        <f t="shared" si="9"/>
        <v>-7.3839999999999906E-2</v>
      </c>
      <c r="U60" s="6">
        <f t="shared" si="9"/>
        <v>-3.0969999999999942E-2</v>
      </c>
      <c r="V60" s="6">
        <f t="shared" si="9"/>
        <v>-3.1590000000000007E-2</v>
      </c>
      <c r="W60" s="6">
        <f t="shared" si="9"/>
        <v>-1.0109999999999841E-2</v>
      </c>
      <c r="X60" s="6">
        <f t="shared" si="9"/>
        <v>1.4550000000000063E-2</v>
      </c>
      <c r="Y60" s="6">
        <f t="shared" si="9"/>
        <v>-4.6669999999999989E-2</v>
      </c>
      <c r="Z60" s="6">
        <f t="shared" si="9"/>
        <v>-1.3199999999999878E-3</v>
      </c>
    </row>
    <row r="61" spans="1:26" x14ac:dyDescent="0.2">
      <c r="A61" s="1" t="s">
        <v>119</v>
      </c>
      <c r="C61" s="6">
        <f t="shared" ref="C61:Z61" si="10">(C33)</f>
        <v>1.9360000000000044E-2</v>
      </c>
      <c r="D61" s="6">
        <f t="shared" si="10"/>
        <v>1.7730000000000024E-2</v>
      </c>
      <c r="E61" s="6">
        <f t="shared" si="10"/>
        <v>7.3739999999999917E-2</v>
      </c>
      <c r="F61" s="6">
        <f t="shared" si="10"/>
        <v>7.6280000000000125E-2</v>
      </c>
      <c r="G61" s="6">
        <f t="shared" si="10"/>
        <v>3.6520000000000108E-2</v>
      </c>
      <c r="H61" s="6">
        <f t="shared" si="10"/>
        <v>4.4780000000000042E-2</v>
      </c>
      <c r="I61" s="6">
        <f t="shared" si="10"/>
        <v>6.0550000000000104E-2</v>
      </c>
      <c r="J61" s="6">
        <f t="shared" si="10"/>
        <v>2.7719999999999967E-2</v>
      </c>
      <c r="K61" s="6">
        <f t="shared" si="10"/>
        <v>2.9200000000000115E-2</v>
      </c>
      <c r="L61" s="6">
        <f t="shared" si="10"/>
        <v>-1.3560000000000016E-2</v>
      </c>
      <c r="M61" s="6">
        <f t="shared" si="10"/>
        <v>-1.3419999999999987E-2</v>
      </c>
      <c r="N61" s="6">
        <f t="shared" si="10"/>
        <v>-1.6299999999999981E-2</v>
      </c>
      <c r="O61" s="6">
        <f t="shared" si="10"/>
        <v>-1.5900000000000025E-2</v>
      </c>
      <c r="P61" s="6">
        <f t="shared" si="10"/>
        <v>2.0159999999999956E-2</v>
      </c>
      <c r="Q61" s="6">
        <f t="shared" si="10"/>
        <v>1.0129999999999972E-2</v>
      </c>
      <c r="R61" s="6">
        <f t="shared" si="10"/>
        <v>-2.5060000000000082E-2</v>
      </c>
      <c r="S61" s="6">
        <f t="shared" si="10"/>
        <v>-8.5839999999999916E-2</v>
      </c>
      <c r="T61" s="6">
        <f t="shared" si="10"/>
        <v>-8.3979999999999944E-2</v>
      </c>
      <c r="U61" s="6">
        <f t="shared" si="10"/>
        <v>-6.0920000000000085E-2</v>
      </c>
      <c r="V61" s="6">
        <f t="shared" si="10"/>
        <v>-2.7360000000000051E-2</v>
      </c>
      <c r="W61" s="6">
        <f t="shared" si="10"/>
        <v>-5.1749999999999963E-2</v>
      </c>
      <c r="X61" s="6">
        <f t="shared" si="10"/>
        <v>-3.8589999999999902E-2</v>
      </c>
      <c r="Y61" s="6">
        <f t="shared" si="10"/>
        <v>-6.2829999999999941E-2</v>
      </c>
      <c r="Z61" s="6">
        <f t="shared" si="10"/>
        <v>-2.2990000000000066E-2</v>
      </c>
    </row>
    <row r="62" spans="1:26" x14ac:dyDescent="0.2">
      <c r="A62" s="1" t="s">
        <v>120</v>
      </c>
      <c r="C62" s="6">
        <f t="shared" ref="C62:Z62" si="11">(C34)</f>
        <v>5.6000000000000494E-3</v>
      </c>
      <c r="D62" s="6">
        <f t="shared" si="11"/>
        <v>-3.3499999999999641E-3</v>
      </c>
      <c r="E62" s="6">
        <f t="shared" si="11"/>
        <v>9.3849999999999989E-2</v>
      </c>
      <c r="F62" s="6">
        <f t="shared" si="11"/>
        <v>8.8940000000000019E-2</v>
      </c>
      <c r="G62" s="6">
        <f t="shared" si="11"/>
        <v>4.0629999999999944E-2</v>
      </c>
      <c r="H62" s="6">
        <f t="shared" si="11"/>
        <v>4.1749999999999954E-2</v>
      </c>
      <c r="I62" s="6">
        <f t="shared" si="11"/>
        <v>6.2259999999999982E-2</v>
      </c>
      <c r="J62" s="6">
        <f t="shared" si="11"/>
        <v>2.3819999999999952E-2</v>
      </c>
      <c r="K62" s="6">
        <f t="shared" si="11"/>
        <v>2.1679999999999922E-2</v>
      </c>
      <c r="L62" s="6">
        <f t="shared" si="11"/>
        <v>-4.1809999999999903E-2</v>
      </c>
      <c r="M62" s="6">
        <f t="shared" si="11"/>
        <v>-4.2529999999999957E-2</v>
      </c>
      <c r="N62" s="6">
        <f t="shared" si="11"/>
        <v>-5.4319999999999924E-2</v>
      </c>
      <c r="O62" s="6">
        <f t="shared" si="11"/>
        <v>-5.3430000000000089E-2</v>
      </c>
      <c r="P62" s="6">
        <f t="shared" si="11"/>
        <v>4.0310000000000068E-2</v>
      </c>
      <c r="Q62" s="6">
        <f t="shared" si="11"/>
        <v>-1.5300000000000313E-3</v>
      </c>
      <c r="R62" s="6">
        <f t="shared" si="11"/>
        <v>-6.2279999999999891E-2</v>
      </c>
      <c r="S62" s="6">
        <f t="shared" si="11"/>
        <v>-9.0030000000000054E-2</v>
      </c>
      <c r="T62" s="6">
        <f t="shared" si="11"/>
        <v>-8.3190000000000097E-2</v>
      </c>
      <c r="U62" s="6">
        <f t="shared" si="11"/>
        <v>-6.9259999999999877E-2</v>
      </c>
      <c r="V62" s="6">
        <f t="shared" si="11"/>
        <v>-8.2899999999999974E-2</v>
      </c>
      <c r="W62" s="6">
        <f t="shared" si="11"/>
        <v>-8.6549999999999905E-2</v>
      </c>
      <c r="X62" s="6">
        <f t="shared" si="11"/>
        <v>-8.3699999999999886E-2</v>
      </c>
      <c r="Y62" s="6">
        <f t="shared" si="11"/>
        <v>-9.6940000000000026E-2</v>
      </c>
      <c r="Z62" s="6">
        <f t="shared" si="11"/>
        <v>-6.4929999999999932E-2</v>
      </c>
    </row>
    <row r="63" spans="1:26" x14ac:dyDescent="0.2">
      <c r="A63" s="1" t="s">
        <v>121</v>
      </c>
      <c r="C63" s="6">
        <f t="shared" ref="C63:Z63" si="12">(C35)</f>
        <v>-3.7499999999999201E-3</v>
      </c>
      <c r="D63" s="6">
        <f t="shared" si="12"/>
        <v>-7.8400000000000691E-3</v>
      </c>
      <c r="E63" s="6">
        <f t="shared" si="12"/>
        <v>4.8989999999999867E-2</v>
      </c>
      <c r="F63" s="6">
        <f t="shared" si="12"/>
        <v>4.7830000000000039E-2</v>
      </c>
      <c r="G63" s="6">
        <f t="shared" si="12"/>
        <v>1.4440000000000008E-2</v>
      </c>
      <c r="H63" s="6">
        <f t="shared" si="12"/>
        <v>1.5940000000000065E-2</v>
      </c>
      <c r="I63" s="6">
        <f t="shared" si="12"/>
        <v>3.078000000000003E-2</v>
      </c>
      <c r="J63" s="6">
        <f t="shared" si="12"/>
        <v>4.469999999999974E-3</v>
      </c>
      <c r="K63" s="6">
        <f t="shared" si="12"/>
        <v>3.7799999999998946E-3</v>
      </c>
      <c r="L63" s="6">
        <f t="shared" si="12"/>
        <v>-3.6089999999999955E-2</v>
      </c>
      <c r="M63" s="6">
        <f t="shared" si="12"/>
        <v>-3.7819999999999965E-2</v>
      </c>
      <c r="N63" s="6">
        <f t="shared" si="12"/>
        <v>-3.9470000000000116E-2</v>
      </c>
      <c r="O63" s="6">
        <f t="shared" si="12"/>
        <v>-3.8980000000000015E-2</v>
      </c>
      <c r="P63" s="6">
        <f t="shared" si="12"/>
        <v>7.4300000000000477E-3</v>
      </c>
      <c r="Q63" s="6">
        <f t="shared" si="12"/>
        <v>-1.3360000000000039E-2</v>
      </c>
      <c r="R63" s="6">
        <f t="shared" si="12"/>
        <v>-4.8210000000000086E-2</v>
      </c>
      <c r="S63" s="6">
        <f t="shared" si="12"/>
        <v>-0.10850000000000004</v>
      </c>
      <c r="T63" s="6">
        <f t="shared" si="12"/>
        <v>-0.10240000000000005</v>
      </c>
      <c r="U63" s="6">
        <f t="shared" si="12"/>
        <v>-8.3860000000000046E-2</v>
      </c>
      <c r="V63" s="6">
        <f t="shared" si="12"/>
        <v>-4.9449999999999994E-2</v>
      </c>
      <c r="W63" s="6">
        <f t="shared" si="12"/>
        <v>-7.5339999999999963E-2</v>
      </c>
      <c r="X63" s="6">
        <f t="shared" si="12"/>
        <v>-6.8840000000000012E-2</v>
      </c>
      <c r="Y63" s="6">
        <f t="shared" si="12"/>
        <v>-8.4820000000000118E-2</v>
      </c>
      <c r="Z63" s="6">
        <f t="shared" si="12"/>
        <v>-4.6769999999999978E-2</v>
      </c>
    </row>
    <row r="64" spans="1:26" x14ac:dyDescent="0.2">
      <c r="A64" s="1" t="s">
        <v>122</v>
      </c>
      <c r="C64" s="6">
        <f t="shared" ref="C64:Z64" si="13">(C36)</f>
        <v>1.5419999999999989E-2</v>
      </c>
      <c r="D64" s="6">
        <f t="shared" si="13"/>
        <v>-5.2799999999999514E-3</v>
      </c>
      <c r="E64" s="6">
        <f t="shared" si="13"/>
        <v>6.3570000000000126E-2</v>
      </c>
      <c r="F64" s="6">
        <f t="shared" si="13"/>
        <v>2.9309999999999947E-2</v>
      </c>
      <c r="G64" s="6">
        <f t="shared" si="13"/>
        <v>2.302000000000004E-2</v>
      </c>
      <c r="H64" s="6">
        <f t="shared" si="13"/>
        <v>3.2999999999994145E-4</v>
      </c>
      <c r="I64" s="6">
        <f t="shared" si="13"/>
        <v>1.6490000000000116E-2</v>
      </c>
      <c r="J64" s="6">
        <f t="shared" si="13"/>
        <v>1.1179999999999968E-2</v>
      </c>
      <c r="K64" s="6">
        <f t="shared" si="13"/>
        <v>-2.3199999999998777E-3</v>
      </c>
      <c r="L64" s="6">
        <f t="shared" si="13"/>
        <v>-2.3889999999999967E-2</v>
      </c>
      <c r="M64" s="6">
        <f t="shared" si="13"/>
        <v>-3.3649999999999958E-2</v>
      </c>
      <c r="N64" s="6">
        <f t="shared" si="13"/>
        <v>-3.6170000000000035E-2</v>
      </c>
      <c r="O64" s="6">
        <f t="shared" si="13"/>
        <v>-3.6219999999999919E-2</v>
      </c>
      <c r="P64" s="6">
        <f t="shared" si="13"/>
        <v>-1.8909999999999982E-2</v>
      </c>
      <c r="Q64" s="6">
        <f t="shared" si="13"/>
        <v>-2.0549999999999846E-2</v>
      </c>
      <c r="R64" s="6">
        <f t="shared" si="13"/>
        <v>-1.8219999999999903E-2</v>
      </c>
      <c r="S64" s="6">
        <f t="shared" si="13"/>
        <v>-8.8899999999999979E-2</v>
      </c>
      <c r="T64" s="6">
        <f t="shared" si="13"/>
        <v>-9.0579999999999883E-2</v>
      </c>
      <c r="U64" s="6">
        <f t="shared" si="13"/>
        <v>-5.9539999999999926E-2</v>
      </c>
      <c r="V64" s="6">
        <f t="shared" si="13"/>
        <v>-4.705999999999988E-2</v>
      </c>
      <c r="W64" s="6">
        <f t="shared" si="13"/>
        <v>-1.9779999999999909E-2</v>
      </c>
      <c r="X64" s="6">
        <f t="shared" si="13"/>
        <v>5.6500000000001549E-3</v>
      </c>
      <c r="Y64" s="6">
        <f t="shared" si="13"/>
        <v>-6.3719999999999999E-2</v>
      </c>
      <c r="Z64" s="6">
        <f t="shared" si="13"/>
        <v>-4.229999999999956E-3</v>
      </c>
    </row>
    <row r="65" spans="1:26" x14ac:dyDescent="0.2">
      <c r="A65" s="1" t="s">
        <v>123</v>
      </c>
      <c r="C65" s="6">
        <f t="shared" ref="C65:Z65" si="14">(C37)</f>
        <v>2.4820000000000064E-2</v>
      </c>
      <c r="D65" s="6">
        <f t="shared" si="14"/>
        <v>2.0700000000000163E-2</v>
      </c>
      <c r="E65" s="6">
        <f t="shared" si="14"/>
        <v>3.7519999999999998E-2</v>
      </c>
      <c r="F65" s="6">
        <f t="shared" si="14"/>
        <v>3.2499999999999973E-2</v>
      </c>
      <c r="G65" s="6">
        <f t="shared" si="14"/>
        <v>2.7780000000000138E-2</v>
      </c>
      <c r="H65" s="6">
        <f t="shared" si="14"/>
        <v>2.3930000000000007E-2</v>
      </c>
      <c r="I65" s="6">
        <f t="shared" si="14"/>
        <v>1.273000000000013E-2</v>
      </c>
      <c r="J65" s="6">
        <f t="shared" si="14"/>
        <v>2.2530000000000161E-2</v>
      </c>
      <c r="K65" s="6">
        <f t="shared" si="14"/>
        <v>2.0290000000000141E-2</v>
      </c>
      <c r="L65" s="6">
        <f t="shared" si="14"/>
        <v>1.2440000000000007E-2</v>
      </c>
      <c r="M65" s="6">
        <f t="shared" si="14"/>
        <v>1.0520000000000085E-2</v>
      </c>
      <c r="N65" s="6">
        <f t="shared" si="14"/>
        <v>-4.8000000000003595E-4</v>
      </c>
      <c r="O65" s="6">
        <f t="shared" si="14"/>
        <v>-4.6999999999997044E-4</v>
      </c>
      <c r="P65" s="6">
        <f t="shared" si="14"/>
        <v>1.9300000000000095E-2</v>
      </c>
      <c r="Q65" s="6">
        <f t="shared" si="14"/>
        <v>1.5540000000000109E-2</v>
      </c>
      <c r="R65" s="6">
        <f t="shared" si="14"/>
        <v>1.9170000000000131E-2</v>
      </c>
      <c r="S65" s="6">
        <f t="shared" si="14"/>
        <v>3.2140000000000057E-2</v>
      </c>
      <c r="T65" s="6">
        <f t="shared" si="14"/>
        <v>3.4030000000000005E-2</v>
      </c>
      <c r="U65" s="6">
        <f t="shared" si="14"/>
        <v>8.7860000000000049E-2</v>
      </c>
      <c r="V65" s="6">
        <f t="shared" si="14"/>
        <v>5.1799999999999624E-3</v>
      </c>
      <c r="W65" s="6">
        <f t="shared" si="14"/>
        <v>6.977000000000011E-2</v>
      </c>
      <c r="X65" s="6">
        <f t="shared" si="14"/>
        <v>-4.0000000000040004E-5</v>
      </c>
      <c r="Y65" s="6">
        <f t="shared" si="14"/>
        <v>6.7430000000000101E-2</v>
      </c>
      <c r="Z65" s="6">
        <f t="shared" si="14"/>
        <v>9.8210000000000131E-2</v>
      </c>
    </row>
    <row r="66" spans="1:26" x14ac:dyDescent="0.2">
      <c r="A66" s="1" t="s">
        <v>84</v>
      </c>
      <c r="C66" s="6" cm="1">
        <f t="array" ref="C66">AVERAGE(IF(ISNUMBER(C60:C65),ABS(C60:C65),""))</f>
        <v>1.1905000000000018E-2</v>
      </c>
      <c r="D66" s="6" cm="1">
        <f t="array" ref="D66">AVERAGE(IF(ISNUMBER(D60:D65),ABS(D60:D65),""))</f>
        <v>9.9233333333333586E-3</v>
      </c>
      <c r="E66" s="6" cm="1">
        <f t="array" ref="E66">AVERAGE(IF(ISNUMBER(E60:E65),ABS(E60:E65),""))</f>
        <v>5.9301666666666662E-2</v>
      </c>
      <c r="F66" s="6" cm="1">
        <f t="array" ref="F66">AVERAGE(IF(ISNUMBER(F60:F65),ABS(F60:F65),""))</f>
        <v>5.0376666666666702E-2</v>
      </c>
      <c r="G66" s="6" cm="1">
        <f t="array" ref="G66">AVERAGE(IF(ISNUMBER(G60:G65),ABS(G60:G65),""))</f>
        <v>2.5298333333333384E-2</v>
      </c>
      <c r="H66" s="6" cm="1">
        <f t="array" ref="H66">AVERAGE(IF(ISNUMBER(H60:H65),ABS(H60:H65),""))</f>
        <v>2.327333333333333E-2</v>
      </c>
      <c r="I66" s="6" cm="1">
        <f t="array" ref="I66">AVERAGE(IF(ISNUMBER(I60:I65),ABS(I60:I65),""))</f>
        <v>3.289666666666672E-2</v>
      </c>
      <c r="J66" s="6" cm="1">
        <f t="array" ref="J66">AVERAGE(IF(ISNUMBER(J60:J65),ABS(J60:J65),""))</f>
        <v>1.5318333333333323E-2</v>
      </c>
      <c r="K66" s="6" cm="1">
        <f t="array" ref="K66">AVERAGE(IF(ISNUMBER(K60:K65),ABS(K60:K65),""))</f>
        <v>1.5219999999999975E-2</v>
      </c>
      <c r="L66" s="6" cm="1">
        <f t="array" ref="L66">AVERAGE(IF(ISNUMBER(L60:L65),ABS(L60:L65),""))</f>
        <v>2.6199999999999963E-2</v>
      </c>
      <c r="M66" s="6" cm="1">
        <f t="array" ref="M66">AVERAGE(IF(ISNUMBER(M60:M65),ABS(M60:M65),""))</f>
        <v>2.9274999999999978E-2</v>
      </c>
      <c r="N66" s="6" cm="1">
        <f t="array" ref="N66">AVERAGE(IF(ISNUMBER(N60:N65),ABS(N60:N65),""))</f>
        <v>2.960666666666667E-2</v>
      </c>
      <c r="O66" s="6" cm="1">
        <f t="array" ref="O66">AVERAGE(IF(ISNUMBER(O60:O65),ABS(O60:O65),""))</f>
        <v>2.9363333333333335E-2</v>
      </c>
      <c r="P66" s="6" cm="1">
        <f t="array" ref="P66">AVERAGE(IF(ISNUMBER(P60:P65),ABS(P60:P65),""))</f>
        <v>2.0798333333333363E-2</v>
      </c>
      <c r="Q66" s="6" cm="1">
        <f t="array" ref="Q66">AVERAGE(IF(ISNUMBER(Q60:Q65),ABS(Q60:Q65),""))</f>
        <v>1.3799999999999998E-2</v>
      </c>
      <c r="R66" s="6" cm="1">
        <f t="array" ref="R66">AVERAGE(IF(ISNUMBER(R60:R65),ABS(R60:R65),""))</f>
        <v>3.0858333333333321E-2</v>
      </c>
      <c r="S66" s="6" cm="1">
        <f t="array" ref="S66">AVERAGE(IF(ISNUMBER(S60:S65),ABS(S60:S65),""))</f>
        <v>7.8035000000000007E-2</v>
      </c>
      <c r="T66" s="6" cm="1">
        <f t="array" ref="T66">AVERAGE(IF(ISNUMBER(T60:T65),ABS(T60:T65),""))</f>
        <v>7.8003333333333313E-2</v>
      </c>
      <c r="U66" s="6" cm="1">
        <f t="array" ref="U66">AVERAGE(IF(ISNUMBER(U60:U65),ABS(U60:U65),""))</f>
        <v>6.540166666666665E-2</v>
      </c>
      <c r="V66" s="6" cm="1">
        <f t="array" ref="V66">AVERAGE(IF(ISNUMBER(V60:V65),ABS(V60:V65),""))</f>
        <v>4.058999999999998E-2</v>
      </c>
      <c r="W66" s="6" cm="1">
        <f t="array" ref="W66">AVERAGE(IF(ISNUMBER(W60:W65),ABS(W60:W65),""))</f>
        <v>5.2216666666666613E-2</v>
      </c>
      <c r="X66" s="6" cm="1">
        <f t="array" ref="X66">AVERAGE(IF(ISNUMBER(X60:X65),ABS(X60:X65),""))</f>
        <v>3.5228333333333341E-2</v>
      </c>
      <c r="Y66" s="6" cm="1">
        <f t="array" ref="Y66">AVERAGE(IF(ISNUMBER(Y60:Y65),ABS(Y60:Y65),""))</f>
        <v>7.0401666666666696E-2</v>
      </c>
      <c r="Z66" s="6" cm="1">
        <f t="array" ref="Z66">AVERAGE(IF(ISNUMBER(Z60:Z65),ABS(Z60:Z65),""))</f>
        <v>3.9741666666666675E-2</v>
      </c>
    </row>
    <row r="67" spans="1:26" x14ac:dyDescent="0.2">
      <c r="A67" s="1" t="s">
        <v>85</v>
      </c>
      <c r="C67" s="6" cm="1">
        <f t="array" ref="C67">AVERAGE(IF(ISNUMBER(C60:C65),C60:C65,""))</f>
        <v>1.0655000000000045E-2</v>
      </c>
      <c r="D67" s="6" cm="1">
        <f t="array" ref="D67">AVERAGE(IF(ISNUMBER(D60:D65),D60:D65,""))</f>
        <v>2.886666666666704E-3</v>
      </c>
      <c r="E67" s="6" cm="1">
        <f t="array" ref="E67">AVERAGE(IF(ISNUMBER(E60:E65),E60:E65,""))</f>
        <v>5.9301666666666662E-2</v>
      </c>
      <c r="F67" s="6" cm="1">
        <f t="array" ref="F67">AVERAGE(IF(ISNUMBER(F60:F65),F60:F65,""))</f>
        <v>5.0376666666666702E-2</v>
      </c>
      <c r="G67" s="6" cm="1">
        <f t="array" ref="G67">AVERAGE(IF(ISNUMBER(G60:G65),G60:G65,""))</f>
        <v>2.5298333333333384E-2</v>
      </c>
      <c r="H67" s="6" cm="1">
        <f t="array" ref="H67">AVERAGE(IF(ISNUMBER(H60:H65),H60:H65,""))</f>
        <v>1.8970000000000004E-2</v>
      </c>
      <c r="I67" s="6" cm="1">
        <f t="array" ref="I67">AVERAGE(IF(ISNUMBER(I60:I65),I60:I65,""))</f>
        <v>3.289666666666672E-2</v>
      </c>
      <c r="J67" s="6" cm="1">
        <f t="array" ref="J67">AVERAGE(IF(ISNUMBER(J60:J65),J60:J65,""))</f>
        <v>1.4588333333333351E-2</v>
      </c>
      <c r="K67" s="6" cm="1">
        <f t="array" ref="K67">AVERAGE(IF(ISNUMBER(K60:K65),K60:K65,""))</f>
        <v>9.7633333333333825E-3</v>
      </c>
      <c r="L67" s="6" cm="1">
        <f t="array" ref="L67">AVERAGE(IF(ISNUMBER(L60:L65),L60:L65,""))</f>
        <v>-2.2053333333333296E-2</v>
      </c>
      <c r="M67" s="6" cm="1">
        <f t="array" ref="M67">AVERAGE(IF(ISNUMBER(M60:M65),M60:M65,""))</f>
        <v>-2.5768333333333282E-2</v>
      </c>
      <c r="N67" s="6" cm="1">
        <f t="array" ref="N67">AVERAGE(IF(ISNUMBER(N60:N65),N60:N65,""))</f>
        <v>-2.960666666666667E-2</v>
      </c>
      <c r="O67" s="6" cm="1">
        <f t="array" ref="O67">AVERAGE(IF(ISNUMBER(O60:O65),O60:O65,""))</f>
        <v>-2.9363333333333335E-2</v>
      </c>
      <c r="P67" s="6" cm="1">
        <f t="array" ref="P67">AVERAGE(IF(ISNUMBER(P60:P65),P60:P65,""))</f>
        <v>8.2683333333333584E-3</v>
      </c>
      <c r="Q67" s="6" cm="1">
        <f t="array" ref="Q67">AVERAGE(IF(ISNUMBER(Q60:Q65),Q60:Q65,""))</f>
        <v>-5.2433333333333039E-3</v>
      </c>
      <c r="R67" s="6" cm="1">
        <f t="array" ref="R67">AVERAGE(IF(ISNUMBER(R60:R65),R60:R65,""))</f>
        <v>-2.4468333333333276E-2</v>
      </c>
      <c r="S67" s="6" cm="1">
        <f t="array" ref="S67">AVERAGE(IF(ISNUMBER(S60:S65),S60:S65,""))</f>
        <v>-6.7321666666666655E-2</v>
      </c>
      <c r="T67" s="6" cm="1">
        <f t="array" ref="T67">AVERAGE(IF(ISNUMBER(T60:T65),T60:T65,""))</f>
        <v>-6.6659999999999983E-2</v>
      </c>
      <c r="U67" s="6" cm="1">
        <f t="array" ref="U67">AVERAGE(IF(ISNUMBER(U60:U65),U60:U65,""))</f>
        <v>-3.6114999999999974E-2</v>
      </c>
      <c r="V67" s="6" cm="1">
        <f t="array" ref="V67">AVERAGE(IF(ISNUMBER(V60:V65),V60:V65,""))</f>
        <v>-3.8863333333333326E-2</v>
      </c>
      <c r="W67" s="6" cm="1">
        <f t="array" ref="W67">AVERAGE(IF(ISNUMBER(W60:W65),W60:W65,""))</f>
        <v>-2.8959999999999913E-2</v>
      </c>
      <c r="X67" s="6" cm="1">
        <f t="array" ref="X67">AVERAGE(IF(ISNUMBER(X60:X65),X60:X65,""))</f>
        <v>-2.8494999999999937E-2</v>
      </c>
      <c r="Y67" s="6" cm="1">
        <f t="array" ref="Y67">AVERAGE(IF(ISNUMBER(Y60:Y65),Y60:Y65,""))</f>
        <v>-4.7924999999999995E-2</v>
      </c>
      <c r="Z67" s="6" cm="1">
        <f t="array" ref="Z67">AVERAGE(IF(ISNUMBER(Z60:Z65),Z60:Z65,""))</f>
        <v>-7.0049999999999652E-3</v>
      </c>
    </row>
    <row r="68" spans="1:26" x14ac:dyDescent="0.2">
      <c r="A68" s="1" t="s">
        <v>86</v>
      </c>
      <c r="C68" s="6" cm="1">
        <f t="array" ref="C68">SQRT(AVERAGE(IF(ISNUMBER(C60:C65),C60:C65^2,"")))</f>
        <v>1.4607026277331998E-2</v>
      </c>
      <c r="D68" s="6" cm="1">
        <f t="array" ref="D68">SQRT(AVERAGE(IF(ISNUMBER(D60:D65),D60:D65^2,"")))</f>
        <v>1.2006519062576018E-2</v>
      </c>
      <c r="E68" s="6" cm="1">
        <f t="array" ref="E68">SQRT(AVERAGE(IF(ISNUMBER(E60:E65),E60:E65^2,"")))</f>
        <v>6.2648470452198582E-2</v>
      </c>
      <c r="F68" s="6" cm="1">
        <f t="array" ref="F68">SQRT(AVERAGE(IF(ISNUMBER(F60:F65),F60:F65^2,"")))</f>
        <v>5.5801369457508285E-2</v>
      </c>
      <c r="G68" s="6" cm="1">
        <f t="array" ref="G68">SQRT(AVERAGE(IF(ISNUMBER(G60:G65),G60:G65^2,"")))</f>
        <v>2.7637624415519795E-2</v>
      </c>
      <c r="H68" s="6" cm="1">
        <f t="array" ref="H68">SQRT(AVERAGE(IF(ISNUMBER(H60:H65),H60:H65^2,"")))</f>
        <v>2.8112323513600469E-2</v>
      </c>
      <c r="I68" s="6" cm="1">
        <f t="array" ref="I68">SQRT(AVERAGE(IF(ISNUMBER(I60:I65),I60:I65^2,"")))</f>
        <v>3.9021951941610206E-2</v>
      </c>
      <c r="J68" s="6" cm="1">
        <f t="array" ref="J68">SQRT(AVERAGE(IF(ISNUMBER(J60:J65),J60:J65^2,"")))</f>
        <v>1.8226176688122687E-2</v>
      </c>
      <c r="K68" s="6" cm="1">
        <f t="array" ref="K68">SQRT(AVERAGE(IF(ISNUMBER(K60:K65),K60:K65^2,"")))</f>
        <v>1.8034318210937005E-2</v>
      </c>
      <c r="L68" s="6" cm="1">
        <f t="array" ref="L68">SQRT(AVERAGE(IF(ISNUMBER(L60:L65),L60:L65^2,"")))</f>
        <v>2.8357455221981114E-2</v>
      </c>
      <c r="M68" s="6" cm="1">
        <f t="array" ref="M68">SQRT(AVERAGE(IF(ISNUMBER(M60:M65),M60:M65^2,"")))</f>
        <v>3.1844116934424967E-2</v>
      </c>
      <c r="N68" s="6" cm="1">
        <f t="array" ref="N68">SQRT(AVERAGE(IF(ISNUMBER(N60:N65),N60:N65^2,"")))</f>
        <v>3.4247974635979082E-2</v>
      </c>
      <c r="O68" s="6" cm="1">
        <f t="array" ref="O68">SQRT(AVERAGE(IF(ISNUMBER(O60:O65),O60:O65^2,"")))</f>
        <v>3.3939448532153076E-2</v>
      </c>
      <c r="P68" s="6" cm="1">
        <f t="array" ref="P68">SQRT(AVERAGE(IF(ISNUMBER(P60:P65),P60:P65^2,"")))</f>
        <v>2.2969353132670817E-2</v>
      </c>
      <c r="Q68" s="6" cm="1">
        <f t="array" ref="Q68">SQRT(AVERAGE(IF(ISNUMBER(Q60:Q65),Q60:Q65^2,"")))</f>
        <v>1.5371497433019752E-2</v>
      </c>
      <c r="R68" s="6" cm="1">
        <f t="array" ref="R68">SQRT(AVERAGE(IF(ISNUMBER(R60:R65),R60:R65^2,"")))</f>
        <v>3.5776033644513094E-2</v>
      </c>
      <c r="S68" s="6" cm="1">
        <f t="array" ref="S68">SQRT(AVERAGE(IF(ISNUMBER(S60:S65),S60:S65^2,"")))</f>
        <v>8.1778344831216376E-2</v>
      </c>
      <c r="T68" s="6" cm="1">
        <f t="array" ref="T68">SQRT(AVERAGE(IF(ISNUMBER(T60:T65),T60:T65^2,"")))</f>
        <v>8.0905396812161606E-2</v>
      </c>
      <c r="U68" s="6" cm="1">
        <f t="array" ref="U68">SQRT(AVERAGE(IF(ISNUMBER(U60:U65),U60:U65^2,"")))</f>
        <v>6.8024781881311461E-2</v>
      </c>
      <c r="V68" s="6" cm="1">
        <f t="array" ref="V68">SQRT(AVERAGE(IF(ISNUMBER(V60:V65),V60:V65^2,"")))</f>
        <v>4.7091553028825291E-2</v>
      </c>
      <c r="W68" s="6" cm="1">
        <f t="array" ref="W68">SQRT(AVERAGE(IF(ISNUMBER(W60:W65),W60:W65^2,"")))</f>
        <v>5.9450811600851985E-2</v>
      </c>
      <c r="X68" s="6" cm="1">
        <f t="array" ref="X68">SQRT(AVERAGE(IF(ISNUMBER(X60:X65),X60:X65^2,"")))</f>
        <v>4.7394532560904784E-2</v>
      </c>
      <c r="Y68" s="6" cm="1">
        <f t="array" ref="Y68">SQRT(AVERAGE(IF(ISNUMBER(Y60:Y65),Y60:Y65^2,"")))</f>
        <v>7.2254800417227219E-2</v>
      </c>
      <c r="Z68" s="6" cm="1">
        <f t="array" ref="Z68">SQRT(AVERAGE(IF(ISNUMBER(Z60:Z65),Z60:Z65^2,"")))</f>
        <v>5.2593911719893999E-2</v>
      </c>
    </row>
    <row r="69" spans="1:26" x14ac:dyDescent="0.2">
      <c r="A69" s="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1" t="s">
        <v>124</v>
      </c>
      <c r="C70" s="6">
        <f t="shared" ref="C70:Z70" si="15">(C38)</f>
        <v>-1.2769999999999948E-2</v>
      </c>
      <c r="D70" s="6">
        <f t="shared" si="15"/>
        <v>-1.4539999999999997E-2</v>
      </c>
      <c r="E70" s="6">
        <f t="shared" si="15"/>
        <v>9.440000000000115E-3</v>
      </c>
      <c r="F70" s="6">
        <f t="shared" si="15"/>
        <v>8.0599999999999561E-3</v>
      </c>
      <c r="G70" s="6">
        <f t="shared" si="15"/>
        <v>7.6199999999999601E-3</v>
      </c>
      <c r="H70" s="6">
        <f t="shared" si="15"/>
        <v>5.2400000000001334E-3</v>
      </c>
      <c r="I70" s="6">
        <f t="shared" si="15"/>
        <v>-1.0709999999999997E-2</v>
      </c>
      <c r="J70" s="6">
        <f t="shared" si="15"/>
        <v>3.2099999999999351E-3</v>
      </c>
      <c r="K70" s="6">
        <f t="shared" si="15"/>
        <v>2.0000000000000018E-3</v>
      </c>
      <c r="L70" s="6">
        <f t="shared" si="15"/>
        <v>-1.9160000000000066E-2</v>
      </c>
      <c r="M70" s="6">
        <f t="shared" si="15"/>
        <v>-2.0499999999999963E-2</v>
      </c>
      <c r="N70" s="6">
        <f t="shared" si="15"/>
        <v>-2.1369999999999889E-2</v>
      </c>
      <c r="O70" s="6">
        <f t="shared" si="15"/>
        <v>-2.1120000000000028E-2</v>
      </c>
      <c r="P70" s="6">
        <f t="shared" si="15"/>
        <v>3.2099999999999351E-3</v>
      </c>
      <c r="Q70" s="6">
        <f t="shared" si="15"/>
        <v>-7.0999999999998842E-3</v>
      </c>
      <c r="R70" s="6">
        <f t="shared" si="15"/>
        <v>-4.1649999999999965E-2</v>
      </c>
      <c r="S70" s="6">
        <f t="shared" si="15"/>
        <v>-6.1509999999999954E-2</v>
      </c>
      <c r="T70" s="6">
        <f t="shared" si="15"/>
        <v>-6.0370000000000035E-2</v>
      </c>
      <c r="U70" s="6">
        <f t="shared" si="15"/>
        <v>-7.386999999999988E-2</v>
      </c>
      <c r="V70" s="6">
        <f t="shared" si="15"/>
        <v>-3.6980000000000013E-2</v>
      </c>
      <c r="W70" s="6">
        <f t="shared" si="15"/>
        <v>-4.5800000000000063E-2</v>
      </c>
      <c r="X70" s="6">
        <f t="shared" si="15"/>
        <v>-0.12400999999999995</v>
      </c>
      <c r="Y70" s="6">
        <f t="shared" si="15"/>
        <v>2.2610000000000019E-2</v>
      </c>
      <c r="Z70" s="6">
        <f t="shared" si="15"/>
        <v>2.6890000000000081E-2</v>
      </c>
    </row>
    <row r="71" spans="1:26" x14ac:dyDescent="0.2">
      <c r="A71" s="1" t="s">
        <v>125</v>
      </c>
      <c r="C71" s="6">
        <f t="shared" ref="C71:Z71" si="16">(C39)</f>
        <v>1.2050000000000116E-2</v>
      </c>
      <c r="D71" s="6">
        <f t="shared" si="16"/>
        <v>-7.6700000000000657E-3</v>
      </c>
      <c r="E71" s="6">
        <f t="shared" si="16"/>
        <v>8.7329999999999908E-2</v>
      </c>
      <c r="F71" s="6">
        <f t="shared" si="16"/>
        <v>4.5970000000000066E-2</v>
      </c>
      <c r="G71" s="6">
        <f t="shared" si="16"/>
        <v>4.3810000000000127E-2</v>
      </c>
      <c r="H71" s="6">
        <f t="shared" si="16"/>
        <v>1.9600000000000062E-2</v>
      </c>
      <c r="I71" s="6">
        <f t="shared" si="16"/>
        <v>1.036999999999999E-2</v>
      </c>
      <c r="J71" s="6">
        <f t="shared" si="16"/>
        <v>3.3039999999999958E-2</v>
      </c>
      <c r="K71" s="6">
        <f t="shared" si="16"/>
        <v>1.9090000000000051E-2</v>
      </c>
      <c r="L71" s="6">
        <f t="shared" si="16"/>
        <v>-2.0939999999999959E-2</v>
      </c>
      <c r="M71" s="6">
        <f t="shared" si="16"/>
        <v>-2.9479999999999951E-2</v>
      </c>
      <c r="N71" s="6">
        <f t="shared" si="16"/>
        <v>-4.1719999999999979E-2</v>
      </c>
      <c r="O71" s="6">
        <f t="shared" si="16"/>
        <v>-4.1959999999999997E-2</v>
      </c>
      <c r="P71" s="6">
        <f t="shared" si="16"/>
        <v>7.8499999999999126E-3</v>
      </c>
      <c r="Q71" s="6">
        <f t="shared" si="16"/>
        <v>-1.6499999999999959E-2</v>
      </c>
      <c r="R71" s="6">
        <f t="shared" si="16"/>
        <v>-4.9339999999999939E-2</v>
      </c>
      <c r="S71" s="6">
        <f t="shared" si="16"/>
        <v>-8.9169999999999972E-2</v>
      </c>
      <c r="T71" s="6">
        <f t="shared" si="16"/>
        <v>-7.4179999999999913E-2</v>
      </c>
      <c r="U71" s="6">
        <f t="shared" si="16"/>
        <v>-2.0829999999999904E-2</v>
      </c>
      <c r="V71" s="6">
        <f t="shared" si="16"/>
        <v>-4.6229999999999993E-2</v>
      </c>
      <c r="W71" s="6">
        <f t="shared" si="16"/>
        <v>0.5093700000000001</v>
      </c>
      <c r="X71" s="6">
        <f t="shared" si="16"/>
        <v>-0.17727999999999988</v>
      </c>
      <c r="Y71" s="6">
        <f t="shared" si="16"/>
        <v>0.42460999999999993</v>
      </c>
      <c r="Z71" s="6">
        <f t="shared" si="16"/>
        <v>0.50430000000000019</v>
      </c>
    </row>
    <row r="72" spans="1:26" x14ac:dyDescent="0.2">
      <c r="A72" s="1" t="s">
        <v>126</v>
      </c>
      <c r="B72" s="15"/>
      <c r="C72" s="6">
        <f t="shared" ref="C72:Z72" si="17">(C40)</f>
        <v>5.2649999999999864E-2</v>
      </c>
      <c r="D72" s="6">
        <f t="shared" si="17"/>
        <v>2.9749999999999943E-2</v>
      </c>
      <c r="E72" s="6">
        <f t="shared" si="17"/>
        <v>0.17715999999999998</v>
      </c>
      <c r="F72" s="6">
        <f t="shared" si="17"/>
        <v>0.14062999999999981</v>
      </c>
      <c r="G72" s="6">
        <f t="shared" si="17"/>
        <v>0.11557999999999979</v>
      </c>
      <c r="H72" s="6">
        <f t="shared" si="17"/>
        <v>9.2700000000000005E-2</v>
      </c>
      <c r="I72" s="6">
        <f t="shared" si="17"/>
        <v>5.8159999999999989E-2</v>
      </c>
      <c r="J72" s="6">
        <f t="shared" si="17"/>
        <v>7.1509999999999962E-2</v>
      </c>
      <c r="K72" s="6">
        <f t="shared" si="17"/>
        <v>5.7149999999999812E-2</v>
      </c>
      <c r="L72" s="6">
        <f t="shared" si="17"/>
        <v>-1.872000000000007E-2</v>
      </c>
      <c r="M72" s="6">
        <f t="shared" si="17"/>
        <v>-4.5440000000000147E-2</v>
      </c>
      <c r="N72" s="6">
        <f t="shared" si="17"/>
        <v>-7.2930000000000161E-2</v>
      </c>
      <c r="O72" s="6">
        <f t="shared" si="17"/>
        <v>-7.2820000000000107E-2</v>
      </c>
      <c r="P72" s="6">
        <f t="shared" si="17"/>
        <v>5.0429999999999975E-2</v>
      </c>
      <c r="Q72" s="6">
        <f t="shared" si="17"/>
        <v>1.9429999999999836E-2</v>
      </c>
      <c r="R72" s="6">
        <f t="shared" si="17"/>
        <v>-0.10505000000000009</v>
      </c>
      <c r="S72" s="6">
        <f t="shared" si="17"/>
        <v>-0.19768000000000008</v>
      </c>
      <c r="T72" s="6">
        <f t="shared" si="17"/>
        <v>-0.17518000000000011</v>
      </c>
      <c r="U72" s="6">
        <f t="shared" si="17"/>
        <v>0.45602999999999994</v>
      </c>
      <c r="V72" s="6">
        <f t="shared" si="17"/>
        <v>-5.8720000000000105E-2</v>
      </c>
      <c r="W72" s="6">
        <f t="shared" si="17"/>
        <v>0.69894999999999974</v>
      </c>
      <c r="X72" s="6">
        <f t="shared" si="17"/>
        <v>0.45382000000000011</v>
      </c>
      <c r="Y72" s="6">
        <f t="shared" si="17"/>
        <v>0.37454999999999994</v>
      </c>
      <c r="Z72" s="6">
        <f t="shared" si="17"/>
        <v>0.52872000000000008</v>
      </c>
    </row>
    <row r="73" spans="1:26" x14ac:dyDescent="0.2">
      <c r="A73" s="1" t="s">
        <v>127</v>
      </c>
      <c r="B73" s="15"/>
      <c r="C73" s="6">
        <f t="shared" ref="C73:Z73" si="18">(C41)</f>
        <v>8.3530000000000104E-2</v>
      </c>
      <c r="D73" s="6">
        <f t="shared" si="18"/>
        <v>3.9390000000000036E-2</v>
      </c>
      <c r="E73" s="6">
        <f t="shared" si="18"/>
        <v>0.21414000000000022</v>
      </c>
      <c r="F73" s="6">
        <f t="shared" si="18"/>
        <v>0.16384000000000021</v>
      </c>
      <c r="G73" s="6">
        <f t="shared" si="18"/>
        <v>0.15542000000000011</v>
      </c>
      <c r="H73" s="6">
        <f t="shared" si="18"/>
        <v>0.11197000000000012</v>
      </c>
      <c r="I73" s="6">
        <f t="shared" si="18"/>
        <v>8.4270000000000067E-2</v>
      </c>
      <c r="J73" s="6">
        <f t="shared" si="18"/>
        <v>0.13379000000000008</v>
      </c>
      <c r="K73" s="6">
        <f t="shared" si="18"/>
        <v>0.11617000000000011</v>
      </c>
      <c r="L73" s="6">
        <f t="shared" si="18"/>
        <v>-2.2119999999999918E-2</v>
      </c>
      <c r="M73" s="6">
        <f t="shared" si="18"/>
        <v>-4.0569999999999995E-2</v>
      </c>
      <c r="N73" s="6">
        <f t="shared" si="18"/>
        <v>-0.10407999999999995</v>
      </c>
      <c r="O73" s="6">
        <f t="shared" si="18"/>
        <v>-0.10407999999999995</v>
      </c>
      <c r="P73" s="6">
        <f t="shared" si="18"/>
        <v>8.4380000000000122E-2</v>
      </c>
      <c r="Q73" s="6">
        <f t="shared" si="18"/>
        <v>1.9400000000000084E-2</v>
      </c>
      <c r="R73" s="6">
        <f t="shared" si="18"/>
        <v>-0.14236000000000004</v>
      </c>
      <c r="S73" s="6">
        <f t="shared" si="18"/>
        <v>-0.19294999999999995</v>
      </c>
      <c r="T73" s="6">
        <f t="shared" si="18"/>
        <v>-0.15094000000000007</v>
      </c>
      <c r="U73" s="6">
        <f t="shared" si="18"/>
        <v>0.21230000000000016</v>
      </c>
      <c r="V73" s="6">
        <f t="shared" si="18"/>
        <v>-7.2740000000000027E-2</v>
      </c>
      <c r="W73" s="6">
        <f t="shared" si="18"/>
        <v>0.39262000000000019</v>
      </c>
      <c r="X73" s="6">
        <f t="shared" si="18"/>
        <v>0.37581999999999982</v>
      </c>
      <c r="Y73" s="6">
        <f t="shared" si="18"/>
        <v>0.31852000000000014</v>
      </c>
      <c r="Z73" s="6">
        <f t="shared" si="18"/>
        <v>0.47197</v>
      </c>
    </row>
    <row r="74" spans="1:26" x14ac:dyDescent="0.2">
      <c r="A74" s="1" t="s">
        <v>128</v>
      </c>
      <c r="B74" s="15"/>
      <c r="C74" s="6">
        <f t="shared" ref="C74:Z74" si="19">(C42)</f>
        <v>7.8140000000000098E-2</v>
      </c>
      <c r="D74" s="6">
        <f t="shared" si="19"/>
        <v>1.6340000000000021E-2</v>
      </c>
      <c r="E74" s="6">
        <f t="shared" si="19"/>
        <v>0.21644000000000019</v>
      </c>
      <c r="F74" s="6">
        <f t="shared" si="19"/>
        <v>0.12872999999999979</v>
      </c>
      <c r="G74" s="6">
        <f t="shared" si="19"/>
        <v>0.14233000000000007</v>
      </c>
      <c r="H74" s="6">
        <f t="shared" si="19"/>
        <v>7.6669999999999794E-2</v>
      </c>
      <c r="I74" s="6">
        <f t="shared" si="19"/>
        <v>5.9730000000000061E-2</v>
      </c>
      <c r="J74" s="6">
        <f t="shared" si="19"/>
        <v>0.11658000000000013</v>
      </c>
      <c r="K74" s="6">
        <f t="shared" si="19"/>
        <v>7.6570000000000027E-2</v>
      </c>
      <c r="L74" s="6">
        <f t="shared" si="19"/>
        <v>-2.3760000000000003E-2</v>
      </c>
      <c r="M74" s="6">
        <f t="shared" si="19"/>
        <v>-5.4070000000000062E-2</v>
      </c>
      <c r="N74" s="6">
        <f t="shared" si="19"/>
        <v>-0.11978</v>
      </c>
      <c r="O74" s="6">
        <f t="shared" si="19"/>
        <v>-0.12138999999999989</v>
      </c>
      <c r="P74" s="6">
        <f t="shared" si="19"/>
        <v>5.2459999999999951E-2</v>
      </c>
      <c r="Q74" s="6">
        <f t="shared" si="19"/>
        <v>8.5699999999999665E-3</v>
      </c>
      <c r="R74" s="6">
        <f t="shared" si="19"/>
        <v>-0.22553000000000001</v>
      </c>
      <c r="S74" s="6">
        <f t="shared" si="19"/>
        <v>-0.29013</v>
      </c>
      <c r="T74" s="6">
        <f t="shared" si="19"/>
        <v>-0.19127999999999989</v>
      </c>
      <c r="U74" s="6">
        <f t="shared" si="19"/>
        <v>0.36530000000000018</v>
      </c>
      <c r="V74" s="6">
        <f t="shared" si="19"/>
        <v>-8.8770000000000016E-2</v>
      </c>
      <c r="W74" s="6">
        <f t="shared" si="19"/>
        <v>0.36078999999999994</v>
      </c>
      <c r="X74" s="6">
        <f t="shared" si="19"/>
        <v>0.38897999999999988</v>
      </c>
      <c r="Y74" s="6">
        <f t="shared" si="19"/>
        <v>0.31182000000000021</v>
      </c>
      <c r="Z74" s="6">
        <f t="shared" si="19"/>
        <v>0.45754000000000006</v>
      </c>
    </row>
    <row r="75" spans="1:26" x14ac:dyDescent="0.2">
      <c r="A75" s="1" t="s">
        <v>129</v>
      </c>
      <c r="B75" s="15"/>
      <c r="C75" s="6">
        <f t="shared" ref="C75:Z75" si="20">(C43)</f>
        <v>3.3339999999999925E-2</v>
      </c>
      <c r="D75" s="6">
        <f t="shared" si="20"/>
        <v>-4.6380000000000088E-2</v>
      </c>
      <c r="E75" s="6">
        <f t="shared" si="20"/>
        <v>0.16354999999999986</v>
      </c>
      <c r="F75" s="6">
        <f t="shared" si="20"/>
        <v>6.6440000000000055E-2</v>
      </c>
      <c r="G75" s="6">
        <f t="shared" si="20"/>
        <v>8.421999999999974E-2</v>
      </c>
      <c r="H75" s="6">
        <f t="shared" si="20"/>
        <v>5.5199999999999694E-3</v>
      </c>
      <c r="I75" s="6">
        <f t="shared" si="20"/>
        <v>-5.2600000000000424E-3</v>
      </c>
      <c r="J75" s="6">
        <f t="shared" si="20"/>
        <v>5.6950000000000056E-2</v>
      </c>
      <c r="K75" s="6">
        <f t="shared" si="20"/>
        <v>6.5199999999998592E-3</v>
      </c>
      <c r="L75" s="6">
        <f t="shared" si="20"/>
        <v>-8.9510000000000201E-2</v>
      </c>
      <c r="M75" s="6">
        <f t="shared" si="20"/>
        <v>-0.12358000000000002</v>
      </c>
      <c r="N75" s="6">
        <f t="shared" si="20"/>
        <v>-0.16664000000000012</v>
      </c>
      <c r="O75" s="6">
        <f t="shared" si="20"/>
        <v>-0.16781000000000001</v>
      </c>
      <c r="P75" s="6">
        <f t="shared" si="20"/>
        <v>-2.9720000000000191E-2</v>
      </c>
      <c r="Q75" s="6">
        <f t="shared" si="20"/>
        <v>-6.3830000000000053E-2</v>
      </c>
      <c r="R75" s="6">
        <f t="shared" si="20"/>
        <v>-0.1849400000000001</v>
      </c>
      <c r="S75" s="6">
        <f t="shared" si="20"/>
        <v>-0.25804000000000005</v>
      </c>
      <c r="T75" s="6">
        <f t="shared" si="20"/>
        <v>-0.23677000000000015</v>
      </c>
      <c r="U75" s="6">
        <f t="shared" si="20"/>
        <v>0.34477000000000002</v>
      </c>
      <c r="V75" s="6">
        <f t="shared" si="20"/>
        <v>-0.14158000000000004</v>
      </c>
      <c r="W75" s="6">
        <f t="shared" si="20"/>
        <v>0.30586000000000002</v>
      </c>
      <c r="X75" s="6">
        <f t="shared" si="20"/>
        <v>0.34193999999999969</v>
      </c>
      <c r="Y75" s="6">
        <f t="shared" si="20"/>
        <v>0.26649000000000012</v>
      </c>
      <c r="Z75" s="6">
        <f t="shared" si="20"/>
        <v>0.37767999999999979</v>
      </c>
    </row>
    <row r="76" spans="1:26" x14ac:dyDescent="0.2">
      <c r="A76" s="1" t="s">
        <v>87</v>
      </c>
      <c r="C76" s="6" cm="1">
        <f t="array" ref="C76">AVERAGE(IF(ISNUMBER(C70:C75),ABS(C70:C75),""))</f>
        <v>4.541333333333334E-2</v>
      </c>
      <c r="D76" s="6" cm="1">
        <f t="array" ref="D76">AVERAGE(IF(ISNUMBER(D70:D75),ABS(D70:D75),""))</f>
        <v>2.5678333333333359E-2</v>
      </c>
      <c r="E76" s="6" cm="1">
        <f t="array" ref="E76">AVERAGE(IF(ISNUMBER(E70:E75),ABS(E70:E75),""))</f>
        <v>0.1446766666666667</v>
      </c>
      <c r="F76" s="6" cm="1">
        <f t="array" ref="F76">AVERAGE(IF(ISNUMBER(F70:F75),ABS(F70:F75),""))</f>
        <v>9.2278333333333309E-2</v>
      </c>
      <c r="G76" s="6" cm="1">
        <f t="array" ref="G76">AVERAGE(IF(ISNUMBER(G70:G75),ABS(G70:G75),""))</f>
        <v>9.1496666666666629E-2</v>
      </c>
      <c r="H76" s="6" cm="1">
        <f t="array" ref="H76">AVERAGE(IF(ISNUMBER(H70:H75),ABS(H70:H75),""))</f>
        <v>5.1950000000000017E-2</v>
      </c>
      <c r="I76" s="6" cm="1">
        <f t="array" ref="I76">AVERAGE(IF(ISNUMBER(I70:I75),ABS(I70:I75),""))</f>
        <v>3.8083333333333358E-2</v>
      </c>
      <c r="J76" s="6" cm="1">
        <f t="array" ref="J76">AVERAGE(IF(ISNUMBER(J70:J75),ABS(J70:J75),""))</f>
        <v>6.9180000000000019E-2</v>
      </c>
      <c r="K76" s="6" cm="1">
        <f t="array" ref="K76">AVERAGE(IF(ISNUMBER(K70:K75),ABS(K70:K75),""))</f>
        <v>4.6249999999999979E-2</v>
      </c>
      <c r="L76" s="6" cm="1">
        <f t="array" ref="L76">AVERAGE(IF(ISNUMBER(L70:L75),ABS(L70:L75),""))</f>
        <v>3.2368333333333367E-2</v>
      </c>
      <c r="M76" s="6" cm="1">
        <f t="array" ref="M76">AVERAGE(IF(ISNUMBER(M70:M75),ABS(M70:M75),""))</f>
        <v>5.2273333333333359E-2</v>
      </c>
      <c r="N76" s="6" cm="1">
        <f t="array" ref="N76">AVERAGE(IF(ISNUMBER(N70:N75),ABS(N70:N75),""))</f>
        <v>8.775333333333335E-2</v>
      </c>
      <c r="O76" s="6" cm="1">
        <f t="array" ref="O76">AVERAGE(IF(ISNUMBER(O70:O75),ABS(O70:O75),""))</f>
        <v>8.8196666666666659E-2</v>
      </c>
      <c r="P76" s="6" cm="1">
        <f t="array" ref="P76">AVERAGE(IF(ISNUMBER(P70:P75),ABS(P70:P75),""))</f>
        <v>3.8008333333333345E-2</v>
      </c>
      <c r="Q76" s="6" cm="1">
        <f t="array" ref="Q76">AVERAGE(IF(ISNUMBER(Q70:Q75),ABS(Q70:Q75),""))</f>
        <v>2.2471666666666629E-2</v>
      </c>
      <c r="R76" s="6" cm="1">
        <f t="array" ref="R76">AVERAGE(IF(ISNUMBER(R70:R75),ABS(R70:R75),""))</f>
        <v>0.1248116666666667</v>
      </c>
      <c r="S76" s="6" cm="1">
        <f t="array" ref="S76">AVERAGE(IF(ISNUMBER(S70:S75),ABS(S70:S75),""))</f>
        <v>0.18157999999999999</v>
      </c>
      <c r="T76" s="6" cm="1">
        <f t="array" ref="T76">AVERAGE(IF(ISNUMBER(T70:T75),ABS(T70:T75),""))</f>
        <v>0.14812000000000003</v>
      </c>
      <c r="U76" s="6" cm="1">
        <f t="array" ref="U76">AVERAGE(IF(ISNUMBER(U70:U75),ABS(U70:U75),""))</f>
        <v>0.24551666666666669</v>
      </c>
      <c r="V76" s="6" cm="1">
        <f t="array" ref="V76">AVERAGE(IF(ISNUMBER(V70:V75),ABS(V70:V75),""))</f>
        <v>7.4170000000000028E-2</v>
      </c>
      <c r="W76" s="6" cm="1">
        <f t="array" ref="W76">AVERAGE(IF(ISNUMBER(W70:W75),ABS(W70:W75),""))</f>
        <v>0.38556499999999999</v>
      </c>
      <c r="X76" s="6" cm="1">
        <f t="array" ref="X76">AVERAGE(IF(ISNUMBER(X70:X75),ABS(X70:X75),""))</f>
        <v>0.31030833333333324</v>
      </c>
      <c r="Y76" s="6" cm="1">
        <f t="array" ref="Y76">AVERAGE(IF(ISNUMBER(Y70:Y75),ABS(Y70:Y75),""))</f>
        <v>0.28643333333333337</v>
      </c>
      <c r="Z76" s="6" cm="1">
        <f t="array" ref="Z76">AVERAGE(IF(ISNUMBER(Z70:Z75),ABS(Z70:Z75),""))</f>
        <v>0.39451666666666668</v>
      </c>
    </row>
    <row r="77" spans="1:26" x14ac:dyDescent="0.2">
      <c r="A77" s="1" t="s">
        <v>88</v>
      </c>
      <c r="C77" s="6" cm="1">
        <f t="array" ref="C77">AVERAGE(IF(ISNUMBER(C70:C75),C70:C75,""))</f>
        <v>4.1156666666666696E-2</v>
      </c>
      <c r="D77" s="6" cm="1">
        <f t="array" ref="D77">AVERAGE(IF(ISNUMBER(D70:D75),D70:D75,""))</f>
        <v>2.8149999999999751E-3</v>
      </c>
      <c r="E77" s="6" cm="1">
        <f t="array" ref="E77">AVERAGE(IF(ISNUMBER(E70:E75),E70:E75,""))</f>
        <v>0.1446766666666667</v>
      </c>
      <c r="F77" s="6" cm="1">
        <f t="array" ref="F77">AVERAGE(IF(ISNUMBER(F70:F75),F70:F75,""))</f>
        <v>9.2278333333333309E-2</v>
      </c>
      <c r="G77" s="6" cm="1">
        <f t="array" ref="G77">AVERAGE(IF(ISNUMBER(G70:G75),G70:G75,""))</f>
        <v>9.1496666666666629E-2</v>
      </c>
      <c r="H77" s="6" cm="1">
        <f t="array" ref="H77">AVERAGE(IF(ISNUMBER(H70:H75),H70:H75,""))</f>
        <v>5.1950000000000017E-2</v>
      </c>
      <c r="I77" s="6" cm="1">
        <f t="array" ref="I77">AVERAGE(IF(ISNUMBER(I70:I75),I70:I75,""))</f>
        <v>3.2760000000000011E-2</v>
      </c>
      <c r="J77" s="6" cm="1">
        <f t="array" ref="J77">AVERAGE(IF(ISNUMBER(J70:J75),J70:J75,""))</f>
        <v>6.9180000000000019E-2</v>
      </c>
      <c r="K77" s="6" cm="1">
        <f t="array" ref="K77">AVERAGE(IF(ISNUMBER(K70:K75),K70:K75,""))</f>
        <v>4.6249999999999979E-2</v>
      </c>
      <c r="L77" s="6" cm="1">
        <f t="array" ref="L77">AVERAGE(IF(ISNUMBER(L70:L75),L70:L75,""))</f>
        <v>-3.2368333333333367E-2</v>
      </c>
      <c r="M77" s="6" cm="1">
        <f t="array" ref="M77">AVERAGE(IF(ISNUMBER(M70:M75),M70:M75,""))</f>
        <v>-5.2273333333333359E-2</v>
      </c>
      <c r="N77" s="6" cm="1">
        <f t="array" ref="N77">AVERAGE(IF(ISNUMBER(N70:N75),N70:N75,""))</f>
        <v>-8.775333333333335E-2</v>
      </c>
      <c r="O77" s="6" cm="1">
        <f t="array" ref="O77">AVERAGE(IF(ISNUMBER(O70:O75),O70:O75,""))</f>
        <v>-8.8196666666666659E-2</v>
      </c>
      <c r="P77" s="6" cm="1">
        <f t="array" ref="P77">AVERAGE(IF(ISNUMBER(P70:P75),P70:P75,""))</f>
        <v>2.8101666666666619E-2</v>
      </c>
      <c r="Q77" s="6" cm="1">
        <f t="array" ref="Q77">AVERAGE(IF(ISNUMBER(Q70:Q75),Q70:Q75,""))</f>
        <v>-6.6716666666666686E-3</v>
      </c>
      <c r="R77" s="6" cm="1">
        <f t="array" ref="R77">AVERAGE(IF(ISNUMBER(R70:R75),R70:R75,""))</f>
        <v>-0.1248116666666667</v>
      </c>
      <c r="S77" s="6" cm="1">
        <f t="array" ref="S77">AVERAGE(IF(ISNUMBER(S70:S75),S70:S75,""))</f>
        <v>-0.18157999999999999</v>
      </c>
      <c r="T77" s="6" cm="1">
        <f t="array" ref="T77">AVERAGE(IF(ISNUMBER(T70:T75),T70:T75,""))</f>
        <v>-0.14812000000000003</v>
      </c>
      <c r="U77" s="6" cm="1">
        <f t="array" ref="U77">AVERAGE(IF(ISNUMBER(U70:U75),U70:U75,""))</f>
        <v>0.21395000000000008</v>
      </c>
      <c r="V77" s="6" cm="1">
        <f t="array" ref="V77">AVERAGE(IF(ISNUMBER(V70:V75),V70:V75,""))</f>
        <v>-7.4170000000000028E-2</v>
      </c>
      <c r="W77" s="6" cm="1">
        <f t="array" ref="W77">AVERAGE(IF(ISNUMBER(W70:W75),W70:W75,""))</f>
        <v>0.37029833333333334</v>
      </c>
      <c r="X77" s="6" cm="1">
        <f t="array" ref="X77">AVERAGE(IF(ISNUMBER(X70:X75),X70:X75,""))</f>
        <v>0.20987833333333328</v>
      </c>
      <c r="Y77" s="6" cm="1">
        <f t="array" ref="Y77">AVERAGE(IF(ISNUMBER(Y70:Y75),Y70:Y75,""))</f>
        <v>0.28643333333333337</v>
      </c>
      <c r="Z77" s="6" cm="1">
        <f t="array" ref="Z77">AVERAGE(IF(ISNUMBER(Z70:Z75),Z70:Z75,""))</f>
        <v>0.39451666666666668</v>
      </c>
    </row>
    <row r="78" spans="1:26" x14ac:dyDescent="0.2">
      <c r="A78" s="1" t="s">
        <v>89</v>
      </c>
      <c r="C78" s="6" cm="1">
        <f t="array" ref="C78">SQRT(AVERAGE(IF(ISNUMBER(C70:C75),C70:C75^2,"")))</f>
        <v>5.3657826394043727E-2</v>
      </c>
      <c r="D78" s="6" cm="1">
        <f t="array" ref="D78">SQRT(AVERAGE(IF(ISNUMBER(D70:D75),D70:D75^2,"")))</f>
        <v>2.9226058863053499E-2</v>
      </c>
      <c r="E78" s="6" cm="1">
        <f t="array" ref="E78">SQRT(AVERAGE(IF(ISNUMBER(E70:E75),E70:E75^2,"")))</f>
        <v>0.1625587708081809</v>
      </c>
      <c r="F78" s="6" cm="1">
        <f t="array" ref="F78">SQRT(AVERAGE(IF(ISNUMBER(F70:F75),F70:F75^2,"")))</f>
        <v>0.10784574902764285</v>
      </c>
      <c r="G78" s="6" cm="1">
        <f t="array" ref="G78">SQRT(AVERAGE(IF(ISNUMBER(G70:G75),G70:G75^2,"")))</f>
        <v>0.10554803851011789</v>
      </c>
      <c r="H78" s="6" cm="1">
        <f t="array" ref="H78">SQRT(AVERAGE(IF(ISNUMBER(H70:H75),H70:H75^2,"")))</f>
        <v>6.7639914005464749E-2</v>
      </c>
      <c r="I78" s="6" cm="1">
        <f t="array" ref="I78">SQRT(AVERAGE(IF(ISNUMBER(I70:I75),I70:I75^2,"")))</f>
        <v>4.8822126131499055E-2</v>
      </c>
      <c r="J78" s="6" cm="1">
        <f t="array" ref="J78">SQRT(AVERAGE(IF(ISNUMBER(J70:J75),J70:J75^2,"")))</f>
        <v>8.261314342564792E-2</v>
      </c>
      <c r="K78" s="6" cm="1">
        <f t="array" ref="K78">SQRT(AVERAGE(IF(ISNUMBER(K70:K75),K70:K75^2,"")))</f>
        <v>6.1961674713756194E-2</v>
      </c>
      <c r="L78" s="6" cm="1">
        <f t="array" ref="L78">SQRT(AVERAGE(IF(ISNUMBER(L70:L75),L70:L75^2,"")))</f>
        <v>4.1275294668845261E-2</v>
      </c>
      <c r="M78" s="6" cm="1">
        <f t="array" ref="M78">SQRT(AVERAGE(IF(ISNUMBER(M70:M75),M70:M75^2,"")))</f>
        <v>6.2176657195445975E-2</v>
      </c>
      <c r="N78" s="6" cm="1">
        <f t="array" ref="N78">SQRT(AVERAGE(IF(ISNUMBER(N70:N75),N70:N75^2,"")))</f>
        <v>0.10038658990788232</v>
      </c>
      <c r="O78" s="6" cm="1">
        <f t="array" ref="O78">SQRT(AVERAGE(IF(ISNUMBER(O70:O75),O70:O75^2,"")))</f>
        <v>0.10102625318863079</v>
      </c>
      <c r="P78" s="6" cm="1">
        <f t="array" ref="P78">SQRT(AVERAGE(IF(ISNUMBER(P70:P75),P70:P75^2,"")))</f>
        <v>4.7205977552283257E-2</v>
      </c>
      <c r="Q78" s="6" cm="1">
        <f t="array" ref="Q78">SQRT(AVERAGE(IF(ISNUMBER(Q70:Q75),Q70:Q75^2,"")))</f>
        <v>2.9507791908804922E-2</v>
      </c>
      <c r="R78" s="6" cm="1">
        <f t="array" ref="R78">SQRT(AVERAGE(IF(ISNUMBER(R70:R75),R70:R75^2,"")))</f>
        <v>0.14173779471263129</v>
      </c>
      <c r="S78" s="6" cm="1">
        <f t="array" ref="S78">SQRT(AVERAGE(IF(ISNUMBER(S70:S75),S70:S75^2,"")))</f>
        <v>0.19950017226391895</v>
      </c>
      <c r="T78" s="6" cm="1">
        <f t="array" ref="T78">SQRT(AVERAGE(IF(ISNUMBER(T70:T75),T70:T75^2,"")))</f>
        <v>0.16086546998449774</v>
      </c>
      <c r="U78" s="6" cm="1">
        <f t="array" ref="U78">SQRT(AVERAGE(IF(ISNUMBER(U70:U75),U70:U75^2,"")))</f>
        <v>0.29190059940557395</v>
      </c>
      <c r="V78" s="6" cm="1">
        <f t="array" ref="V78">SQRT(AVERAGE(IF(ISNUMBER(V70:V75),V70:V75^2,"")))</f>
        <v>8.1821847734371483E-2</v>
      </c>
      <c r="W78" s="6" cm="1">
        <f t="array" ref="W78">SQRT(AVERAGE(IF(ISNUMBER(W70:W75),W70:W75^2,"")))</f>
        <v>0.43358135866678271</v>
      </c>
      <c r="X78" s="6" cm="1">
        <f t="array" ref="X78">SQRT(AVERAGE(IF(ISNUMBER(X70:X75),X70:X75^2,"")))</f>
        <v>0.33222190056747702</v>
      </c>
      <c r="Y78" s="6" cm="1">
        <f t="array" ref="Y78">SQRT(AVERAGE(IF(ISNUMBER(Y70:Y75),Y70:Y75^2,"")))</f>
        <v>0.31379297570213394</v>
      </c>
      <c r="Z78" s="6" cm="1">
        <f t="array" ref="Z78">SQRT(AVERAGE(IF(ISNUMBER(Z70:Z75),Z70:Z75^2,"")))</f>
        <v>0.42998587484551942</v>
      </c>
    </row>
  </sheetData>
  <mergeCells count="4">
    <mergeCell ref="N3:Q3"/>
    <mergeCell ref="A1:D1"/>
    <mergeCell ref="A3:C3"/>
    <mergeCell ref="A2:F2"/>
  </mergeCells>
  <phoneticPr fontId="7" type="noConversion"/>
  <conditionalFormatting sqref="D44:F4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4:H4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4:I4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4:K4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4:Z4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4:Z4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4:Z4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Z5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Z5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Z5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6:Z6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6:Z6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6:Z6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6:Z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6:Z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6:Z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A100-195F-9E40-AFA5-BA63AAF9D1AB}">
  <dimension ref="A1:W4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22" sqref="H22"/>
    </sheetView>
  </sheetViews>
  <sheetFormatPr baseColWidth="10" defaultRowHeight="16" x14ac:dyDescent="0.2"/>
  <cols>
    <col min="1" max="1" width="28.33203125" customWidth="1"/>
    <col min="2" max="23" width="15.33203125" customWidth="1"/>
  </cols>
  <sheetData>
    <row r="1" spans="1:23" ht="22" thickBot="1" x14ac:dyDescent="0.25">
      <c r="A1" s="65" t="s">
        <v>75</v>
      </c>
      <c r="B1" s="65"/>
      <c r="C1" s="65"/>
      <c r="D1" s="65"/>
    </row>
    <row r="2" spans="1:23" ht="17" thickBot="1" x14ac:dyDescent="0.25">
      <c r="A2" s="34" t="s">
        <v>138</v>
      </c>
      <c r="B2" s="35"/>
      <c r="I2" s="5" t="s">
        <v>54</v>
      </c>
      <c r="J2" s="5" t="s">
        <v>53</v>
      </c>
      <c r="K2" s="5" t="s">
        <v>55</v>
      </c>
      <c r="L2" s="5" t="s">
        <v>54</v>
      </c>
      <c r="M2" s="5" t="s">
        <v>54</v>
      </c>
      <c r="N2" s="5" t="s">
        <v>53</v>
      </c>
    </row>
    <row r="3" spans="1:23" ht="17" x14ac:dyDescent="0.2">
      <c r="A3" s="7" t="s">
        <v>56</v>
      </c>
      <c r="B3" s="7" t="s">
        <v>76</v>
      </c>
      <c r="C3" s="13" t="s">
        <v>27</v>
      </c>
      <c r="D3" s="13" t="s">
        <v>28</v>
      </c>
      <c r="E3" s="13" t="s">
        <v>29</v>
      </c>
      <c r="F3" s="13" t="s">
        <v>30</v>
      </c>
      <c r="G3" s="13" t="s">
        <v>31</v>
      </c>
      <c r="H3" s="13" t="s">
        <v>32</v>
      </c>
      <c r="I3" s="13" t="s">
        <v>33</v>
      </c>
      <c r="J3" s="13" t="s">
        <v>34</v>
      </c>
      <c r="K3" s="13" t="s">
        <v>35</v>
      </c>
      <c r="L3" s="13" t="s">
        <v>36</v>
      </c>
      <c r="M3" s="13" t="s">
        <v>37</v>
      </c>
      <c r="N3" s="13" t="s">
        <v>38</v>
      </c>
      <c r="O3" s="13" t="s">
        <v>39</v>
      </c>
      <c r="P3" s="13"/>
      <c r="Q3" s="13" t="s">
        <v>30</v>
      </c>
      <c r="R3" s="13" t="s">
        <v>31</v>
      </c>
      <c r="S3" s="13" t="s">
        <v>32</v>
      </c>
      <c r="T3" s="13" t="s">
        <v>49</v>
      </c>
      <c r="U3" s="13" t="s">
        <v>50</v>
      </c>
      <c r="V3" s="13" t="s">
        <v>51</v>
      </c>
      <c r="W3" s="13" t="s">
        <v>52</v>
      </c>
    </row>
    <row r="4" spans="1:23" x14ac:dyDescent="0.2">
      <c r="A4" s="1" t="s">
        <v>112</v>
      </c>
      <c r="B4" s="16">
        <v>1.673</v>
      </c>
      <c r="C4" s="32">
        <v>1.71007</v>
      </c>
      <c r="D4" s="32">
        <v>1.6835500000000001</v>
      </c>
      <c r="E4" s="38">
        <v>1.67144</v>
      </c>
      <c r="F4" s="38">
        <v>1.7089000000000001</v>
      </c>
      <c r="G4" s="38">
        <v>1.70672</v>
      </c>
      <c r="H4" s="39" t="s">
        <v>137</v>
      </c>
      <c r="I4" s="38">
        <v>1.7099800000000001</v>
      </c>
      <c r="J4" s="39" t="s">
        <v>137</v>
      </c>
      <c r="K4" s="32">
        <v>1.66307</v>
      </c>
      <c r="L4" s="32">
        <v>1.6447000000000001</v>
      </c>
      <c r="M4" s="32">
        <v>1.7075899999999999</v>
      </c>
      <c r="N4" s="39" t="s">
        <v>137</v>
      </c>
      <c r="O4" s="32">
        <v>1.72404</v>
      </c>
      <c r="P4" s="6"/>
    </row>
    <row r="5" spans="1:23" x14ac:dyDescent="0.2">
      <c r="A5" s="1" t="s">
        <v>113</v>
      </c>
      <c r="B5" s="16">
        <v>1.704</v>
      </c>
      <c r="C5" s="32">
        <v>1.7308399999999999</v>
      </c>
      <c r="D5" s="32">
        <v>1.71967</v>
      </c>
      <c r="E5" s="38">
        <v>1.7345999999999999</v>
      </c>
      <c r="F5" s="32">
        <v>1.72967</v>
      </c>
      <c r="G5" s="38">
        <v>1.7243599999999999</v>
      </c>
      <c r="H5" s="32">
        <v>1.71885</v>
      </c>
      <c r="I5" s="38">
        <v>1.7291300000000001</v>
      </c>
      <c r="J5" s="32">
        <v>1.72333</v>
      </c>
      <c r="K5" s="32">
        <v>1.70126</v>
      </c>
      <c r="L5" s="32">
        <v>1.7022200000000001</v>
      </c>
      <c r="M5" s="32">
        <v>1.7254</v>
      </c>
      <c r="N5" s="32">
        <v>1.72732</v>
      </c>
      <c r="O5" s="32">
        <v>1.7432300000000001</v>
      </c>
      <c r="P5" s="6"/>
    </row>
    <row r="6" spans="1:23" x14ac:dyDescent="0.2">
      <c r="A6" s="1" t="s">
        <v>114</v>
      </c>
      <c r="B6" s="16">
        <v>1.7130000000000001</v>
      </c>
      <c r="C6" s="32">
        <v>1.7240500000000001</v>
      </c>
      <c r="D6" s="32">
        <v>1.69414</v>
      </c>
      <c r="E6" s="38">
        <v>1.7157100000000001</v>
      </c>
      <c r="F6" s="32">
        <v>1.7234400000000001</v>
      </c>
      <c r="G6" s="38">
        <v>1.7237</v>
      </c>
      <c r="H6" s="32">
        <v>1.71261</v>
      </c>
      <c r="I6" s="38">
        <v>1.72787</v>
      </c>
      <c r="J6" s="32">
        <v>1.72923</v>
      </c>
      <c r="K6" s="32">
        <v>1.73512</v>
      </c>
      <c r="L6" s="32">
        <v>1.7167300000000001</v>
      </c>
      <c r="M6" s="32">
        <v>1.7249399999999999</v>
      </c>
      <c r="N6" s="32">
        <v>1.72577</v>
      </c>
      <c r="O6" s="32">
        <v>1.7548299999999999</v>
      </c>
      <c r="P6" s="6"/>
    </row>
    <row r="7" spans="1:23" x14ac:dyDescent="0.2">
      <c r="A7" s="1" t="s">
        <v>115</v>
      </c>
      <c r="B7" s="15">
        <v>1.7234</v>
      </c>
      <c r="C7" s="31">
        <v>1.7657700000000001</v>
      </c>
      <c r="D7" s="31">
        <v>1.71035</v>
      </c>
      <c r="E7" s="36">
        <v>1.73238</v>
      </c>
      <c r="F7" s="31">
        <v>1.76495</v>
      </c>
      <c r="G7" s="36">
        <v>1.7652600000000001</v>
      </c>
      <c r="H7" s="37" t="s">
        <v>137</v>
      </c>
      <c r="I7" s="36">
        <v>1.7663199999999999</v>
      </c>
      <c r="J7" s="31">
        <v>1.76085</v>
      </c>
      <c r="K7" s="31">
        <v>1.7312099999999999</v>
      </c>
      <c r="L7" s="31">
        <v>1.7196100000000001</v>
      </c>
      <c r="M7" s="31">
        <v>1.7642599999999999</v>
      </c>
      <c r="N7" s="31">
        <v>1.7608900000000001</v>
      </c>
      <c r="O7" s="36">
        <v>1.79501</v>
      </c>
      <c r="P7" s="12"/>
    </row>
    <row r="8" spans="1:23" x14ac:dyDescent="0.2">
      <c r="A8" s="1" t="s">
        <v>116</v>
      </c>
      <c r="B8" s="15">
        <v>1.7707999999999999</v>
      </c>
      <c r="C8" s="31">
        <v>1.8246599999999999</v>
      </c>
      <c r="D8" s="31">
        <v>1.73454</v>
      </c>
      <c r="E8" s="36">
        <v>1.7701899999999999</v>
      </c>
      <c r="F8" s="31">
        <v>1.82117</v>
      </c>
      <c r="G8" s="36">
        <v>1.8212900000000001</v>
      </c>
      <c r="H8" s="37" t="s">
        <v>137</v>
      </c>
      <c r="I8" s="36">
        <v>1.8253999999999999</v>
      </c>
      <c r="J8" s="37" t="s">
        <v>137</v>
      </c>
      <c r="K8" s="31">
        <v>1.7665900000000001</v>
      </c>
      <c r="L8" s="31">
        <v>1.7518100000000001</v>
      </c>
      <c r="M8" s="31">
        <v>1.82185</v>
      </c>
      <c r="N8" s="31">
        <v>1.8188200000000001</v>
      </c>
      <c r="O8" s="31">
        <v>1.86192</v>
      </c>
      <c r="P8" s="6"/>
    </row>
    <row r="9" spans="1:23" x14ac:dyDescent="0.2">
      <c r="A9" s="1" t="s">
        <v>117</v>
      </c>
      <c r="B9" s="15">
        <v>1.8065</v>
      </c>
      <c r="C9" s="31">
        <v>1.8337399999999999</v>
      </c>
      <c r="D9" s="31">
        <v>1.7379599999999999</v>
      </c>
      <c r="E9" s="36">
        <v>1.7750300000000001</v>
      </c>
      <c r="F9" s="31">
        <v>1.83039</v>
      </c>
      <c r="G9" s="36">
        <v>1.83135</v>
      </c>
      <c r="H9" s="37" t="s">
        <v>137</v>
      </c>
      <c r="I9" s="36">
        <v>1.8351500000000001</v>
      </c>
      <c r="J9" s="37" t="s">
        <v>137</v>
      </c>
      <c r="K9" s="31">
        <v>1.7721100000000001</v>
      </c>
      <c r="L9" s="31">
        <v>1.7557199999999999</v>
      </c>
      <c r="M9" s="31">
        <v>1.8335900000000001</v>
      </c>
      <c r="N9" s="31">
        <v>1.8064499999999999</v>
      </c>
      <c r="O9" s="31">
        <v>1.8708199999999999</v>
      </c>
      <c r="P9" s="6"/>
    </row>
    <row r="10" spans="1:23" x14ac:dyDescent="0.2">
      <c r="A10" s="1" t="s">
        <v>118</v>
      </c>
      <c r="B10" s="15">
        <v>1.6960999999999999</v>
      </c>
      <c r="C10" s="31">
        <v>1.69967</v>
      </c>
      <c r="D10" s="31">
        <v>1.6905399999999999</v>
      </c>
      <c r="E10" s="36">
        <v>1.7069799999999999</v>
      </c>
      <c r="F10" s="31">
        <v>1.69611</v>
      </c>
      <c r="G10" s="36">
        <v>1.69265</v>
      </c>
      <c r="H10" s="37" t="s">
        <v>137</v>
      </c>
      <c r="I10" s="36">
        <v>1.6993199999999999</v>
      </c>
      <c r="J10" s="31">
        <v>1.69699</v>
      </c>
      <c r="K10" s="31">
        <v>1.6976500000000001</v>
      </c>
      <c r="L10" s="31">
        <v>1.6859599999999999</v>
      </c>
      <c r="M10" s="31">
        <v>1.70218</v>
      </c>
      <c r="N10" s="31">
        <v>1.7073100000000001</v>
      </c>
      <c r="O10" s="31">
        <v>1.7239100000000001</v>
      </c>
      <c r="P10" s="6"/>
    </row>
    <row r="11" spans="1:23" x14ac:dyDescent="0.2">
      <c r="A11" s="1" t="s">
        <v>119</v>
      </c>
      <c r="B11" s="15">
        <v>1.7119</v>
      </c>
      <c r="C11" s="31">
        <v>1.7311700000000001</v>
      </c>
      <c r="D11" s="31">
        <v>1.68442</v>
      </c>
      <c r="E11" s="36">
        <v>1.7240500000000001</v>
      </c>
      <c r="F11" s="31">
        <v>1.7260500000000001</v>
      </c>
      <c r="G11" s="36">
        <v>1.72539</v>
      </c>
      <c r="H11" s="37" t="s">
        <v>137</v>
      </c>
      <c r="I11" s="36">
        <v>1.73204</v>
      </c>
      <c r="J11" s="31">
        <v>1.73176</v>
      </c>
      <c r="K11" s="31">
        <v>1.70827</v>
      </c>
      <c r="L11" s="31">
        <v>1.71763</v>
      </c>
      <c r="M11" s="31">
        <v>1.72665</v>
      </c>
      <c r="N11" s="31">
        <v>1.7299100000000001</v>
      </c>
      <c r="O11" s="36">
        <v>1.76373</v>
      </c>
      <c r="P11" s="12" t="s">
        <v>111</v>
      </c>
    </row>
    <row r="12" spans="1:23" x14ac:dyDescent="0.2">
      <c r="A12" s="1" t="s">
        <v>120</v>
      </c>
      <c r="B12" s="15">
        <v>1.7239</v>
      </c>
      <c r="C12" s="31">
        <v>1.73207</v>
      </c>
      <c r="D12" s="31">
        <v>1.69407</v>
      </c>
      <c r="E12" s="36">
        <v>1.6721999999999999</v>
      </c>
      <c r="F12" s="31">
        <v>1.73593</v>
      </c>
      <c r="G12" s="36">
        <v>1.7359199999999999</v>
      </c>
      <c r="H12" s="37" t="s">
        <v>137</v>
      </c>
      <c r="I12" s="36">
        <v>1.7413799999999999</v>
      </c>
      <c r="J12" s="31">
        <v>1.73959</v>
      </c>
      <c r="K12" s="31">
        <v>1.6989700000000001</v>
      </c>
      <c r="L12" s="31">
        <v>1.69821</v>
      </c>
      <c r="M12" s="31">
        <v>1.7131000000000001</v>
      </c>
      <c r="N12" s="31">
        <v>1.73105</v>
      </c>
      <c r="O12" s="31">
        <v>1.74396</v>
      </c>
      <c r="P12" s="6"/>
    </row>
    <row r="13" spans="1:23" x14ac:dyDescent="0.2">
      <c r="A13" s="1" t="s">
        <v>121</v>
      </c>
      <c r="B13" s="15">
        <v>1.7336</v>
      </c>
      <c r="C13" s="31">
        <v>1.7305999999999999</v>
      </c>
      <c r="D13" s="31">
        <v>1.6870499999999999</v>
      </c>
      <c r="E13" s="36">
        <v>1.72475</v>
      </c>
      <c r="F13" s="31">
        <v>1.72834</v>
      </c>
      <c r="G13" s="36">
        <v>1.7266999999999999</v>
      </c>
      <c r="H13" s="37" t="s">
        <v>137</v>
      </c>
      <c r="I13" s="36">
        <v>1.73298</v>
      </c>
      <c r="J13" s="31">
        <v>1.7312700000000001</v>
      </c>
      <c r="K13" s="31">
        <v>1.73129</v>
      </c>
      <c r="L13" s="31">
        <v>1.7154</v>
      </c>
      <c r="M13" s="31">
        <v>1.72814</v>
      </c>
      <c r="N13" s="31">
        <v>1.7296800000000001</v>
      </c>
      <c r="O13" s="31">
        <v>1.7643599999999999</v>
      </c>
      <c r="P13" s="6"/>
    </row>
    <row r="14" spans="1:23" x14ac:dyDescent="0.2">
      <c r="A14" s="1" t="s">
        <v>122</v>
      </c>
      <c r="B14" s="15">
        <v>1.7343</v>
      </c>
      <c r="C14" s="31">
        <v>1.7495099999999999</v>
      </c>
      <c r="D14" s="31">
        <v>1.7169000000000001</v>
      </c>
      <c r="E14" s="36">
        <v>1.75614</v>
      </c>
      <c r="F14" s="31">
        <v>1.7485299999999999</v>
      </c>
      <c r="G14" s="36">
        <v>1.74664</v>
      </c>
      <c r="H14" s="37" t="s">
        <v>137</v>
      </c>
      <c r="I14" s="36">
        <v>1.7516700000000001</v>
      </c>
      <c r="J14" s="31">
        <v>1.74857</v>
      </c>
      <c r="K14" s="31">
        <v>1.7422599999999999</v>
      </c>
      <c r="L14" s="31">
        <v>1.7374700000000001</v>
      </c>
      <c r="M14" s="31">
        <v>1.74647</v>
      </c>
      <c r="N14" s="31">
        <v>1.74783</v>
      </c>
      <c r="O14" s="31">
        <v>1.7799100000000001</v>
      </c>
      <c r="P14" s="6"/>
    </row>
    <row r="15" spans="1:23" x14ac:dyDescent="0.2">
      <c r="A15" s="1" t="s">
        <v>123</v>
      </c>
      <c r="B15" s="15">
        <v>1.8028999999999999</v>
      </c>
      <c r="C15" s="31">
        <v>1.82782</v>
      </c>
      <c r="D15" s="31">
        <v>1.8919699999999999</v>
      </c>
      <c r="E15" s="36">
        <v>1.87256</v>
      </c>
      <c r="F15" s="31">
        <v>1.8311200000000001</v>
      </c>
      <c r="G15" s="36">
        <v>1.8287899999999999</v>
      </c>
      <c r="H15" s="31">
        <v>1.8284</v>
      </c>
      <c r="I15" s="36">
        <v>1.83249</v>
      </c>
      <c r="J15" s="31">
        <v>1.83158</v>
      </c>
      <c r="K15" s="31">
        <v>1.88544</v>
      </c>
      <c r="L15" s="36">
        <v>1.8876900000000001</v>
      </c>
      <c r="M15" s="31">
        <v>1.82412</v>
      </c>
      <c r="N15" s="31">
        <v>1.8255999999999999</v>
      </c>
      <c r="O15" s="31">
        <v>1.8784400000000001</v>
      </c>
      <c r="P15" s="6"/>
    </row>
    <row r="16" spans="1:23" x14ac:dyDescent="0.2">
      <c r="A16" s="1" t="s">
        <v>124</v>
      </c>
      <c r="B16" s="15">
        <v>1.6273</v>
      </c>
      <c r="C16" s="31">
        <v>1.61399</v>
      </c>
      <c r="D16" s="31">
        <v>1.68405</v>
      </c>
      <c r="E16" s="36">
        <v>1.6272500000000001</v>
      </c>
      <c r="F16" s="31">
        <v>1.60619</v>
      </c>
      <c r="G16" s="36">
        <v>1.6058300000000001</v>
      </c>
      <c r="H16" s="31">
        <v>1.6096699999999999</v>
      </c>
      <c r="I16" s="36">
        <v>1.61511</v>
      </c>
      <c r="J16" s="31">
        <v>1.61524</v>
      </c>
      <c r="K16" s="31">
        <v>1.6088899999999999</v>
      </c>
      <c r="L16" s="31">
        <v>1.63002</v>
      </c>
      <c r="M16" s="31">
        <v>1.60747</v>
      </c>
      <c r="N16" s="31">
        <v>1.6121000000000001</v>
      </c>
      <c r="O16" s="31">
        <v>1.6462399999999999</v>
      </c>
      <c r="P16" s="6"/>
    </row>
    <row r="17" spans="1:23" x14ac:dyDescent="0.2">
      <c r="A17" s="1" t="s">
        <v>125</v>
      </c>
      <c r="B17" s="15">
        <v>1.7199</v>
      </c>
      <c r="C17" s="31">
        <v>1.72987</v>
      </c>
      <c r="D17" s="31">
        <v>1.7789699999999999</v>
      </c>
      <c r="E17" s="36">
        <v>1.78267</v>
      </c>
      <c r="F17" s="31">
        <v>1.7369300000000001</v>
      </c>
      <c r="G17" s="36">
        <v>1.7360100000000001</v>
      </c>
      <c r="H17" s="31">
        <v>1.7339</v>
      </c>
      <c r="I17" s="36">
        <v>1.73613</v>
      </c>
      <c r="J17" s="31">
        <v>1.7276499999999999</v>
      </c>
      <c r="K17" s="31">
        <v>1.75515</v>
      </c>
      <c r="L17" s="36">
        <v>1.7342599999999999</v>
      </c>
      <c r="M17" s="31">
        <v>1.7336100000000001</v>
      </c>
      <c r="N17" s="31">
        <v>1.7280500000000001</v>
      </c>
      <c r="O17" s="31">
        <v>1.7899499999999999</v>
      </c>
      <c r="P17" s="6"/>
      <c r="Q17" s="6"/>
      <c r="R17" s="6"/>
      <c r="S17" s="6"/>
      <c r="T17" s="6"/>
      <c r="U17" s="6"/>
      <c r="V17" s="6"/>
      <c r="W17" s="6"/>
    </row>
    <row r="18" spans="1:23" x14ac:dyDescent="0.2">
      <c r="A18" s="1" t="s">
        <v>126</v>
      </c>
      <c r="B18" s="15">
        <v>1.8297000000000001</v>
      </c>
      <c r="C18" s="31">
        <v>1.8831</v>
      </c>
      <c r="D18" s="31">
        <v>2.0225200000000001</v>
      </c>
      <c r="E18" s="36">
        <v>2.0799500000000002</v>
      </c>
      <c r="F18" s="31">
        <v>1.90096</v>
      </c>
      <c r="G18" s="36">
        <v>1.88165</v>
      </c>
      <c r="H18" s="31">
        <v>1.8774299999999999</v>
      </c>
      <c r="I18" s="36">
        <v>1.86429</v>
      </c>
      <c r="J18" s="31">
        <v>1.8626199999999999</v>
      </c>
      <c r="K18" s="31">
        <v>2.01152</v>
      </c>
      <c r="L18" s="36">
        <v>1.97546</v>
      </c>
      <c r="M18" s="31">
        <v>1.87965</v>
      </c>
      <c r="N18" s="31">
        <v>1.8652599999999999</v>
      </c>
      <c r="O18" s="31">
        <v>2.113</v>
      </c>
      <c r="P18" s="6"/>
      <c r="Q18" s="15">
        <v>1.90096</v>
      </c>
      <c r="R18" s="18">
        <v>1.88165</v>
      </c>
      <c r="S18" s="15">
        <v>1.8774299999999999</v>
      </c>
      <c r="T18" s="15">
        <v>1.8846000000000001</v>
      </c>
      <c r="U18" s="15">
        <v>1.87982</v>
      </c>
      <c r="V18" s="15">
        <v>1.8798600000000001</v>
      </c>
      <c r="W18" s="15">
        <v>1.8798600000000001</v>
      </c>
    </row>
    <row r="19" spans="1:23" x14ac:dyDescent="0.2">
      <c r="A19" s="1" t="s">
        <v>127</v>
      </c>
      <c r="B19" s="15">
        <v>1.8934</v>
      </c>
      <c r="C19" s="31">
        <v>1.9732099999999999</v>
      </c>
      <c r="D19" s="31">
        <v>2.1076800000000002</v>
      </c>
      <c r="E19" s="36">
        <v>2.1148500000000001</v>
      </c>
      <c r="F19" s="36">
        <v>1.99848</v>
      </c>
      <c r="G19" s="36">
        <v>1.9882899999999999</v>
      </c>
      <c r="H19" s="31">
        <v>1.9828600000000001</v>
      </c>
      <c r="I19" s="36">
        <v>1.98875</v>
      </c>
      <c r="J19" s="31">
        <v>1.9769399999999999</v>
      </c>
      <c r="K19" s="31">
        <v>2.0776699999999999</v>
      </c>
      <c r="L19" s="31">
        <v>2.0145599999999999</v>
      </c>
      <c r="M19" s="31">
        <v>2.0009999999999999</v>
      </c>
      <c r="N19" s="31">
        <v>1.98038</v>
      </c>
      <c r="O19" s="31">
        <v>2.1225499999999999</v>
      </c>
      <c r="P19" s="6"/>
    </row>
    <row r="20" spans="1:23" x14ac:dyDescent="0.2">
      <c r="A20" s="1" t="s">
        <v>128</v>
      </c>
      <c r="B20" s="15">
        <v>1.9315</v>
      </c>
      <c r="C20" s="31">
        <v>1.9744600000000001</v>
      </c>
      <c r="D20" s="36">
        <v>1.9315199999999999</v>
      </c>
      <c r="E20" s="36">
        <v>2.1649099999999999</v>
      </c>
      <c r="F20" s="31">
        <v>2.0332599999999998</v>
      </c>
      <c r="G20" s="36">
        <v>2.0229900000000001</v>
      </c>
      <c r="H20" s="31">
        <v>2.0156900000000002</v>
      </c>
      <c r="I20" s="36">
        <v>2.0209800000000002</v>
      </c>
      <c r="J20" s="31">
        <v>1.9315199999999999</v>
      </c>
      <c r="K20" s="36">
        <v>2.0860599999999998</v>
      </c>
      <c r="L20" s="31">
        <v>2.04345</v>
      </c>
      <c r="M20" s="31">
        <v>2.0380799999999999</v>
      </c>
      <c r="N20" s="37" t="s">
        <v>137</v>
      </c>
      <c r="O20" s="31">
        <v>2.21001</v>
      </c>
      <c r="P20" s="6"/>
    </row>
    <row r="21" spans="1:23" x14ac:dyDescent="0.2">
      <c r="A21" s="1" t="s">
        <v>129</v>
      </c>
      <c r="B21" s="15">
        <v>1.9870000000000001</v>
      </c>
      <c r="C21" s="31">
        <v>2.0137999999999998</v>
      </c>
      <c r="D21" s="31">
        <v>2.0804100000000001</v>
      </c>
      <c r="E21" s="36">
        <v>2.1587299999999998</v>
      </c>
      <c r="F21" s="31">
        <v>2.0438000000000001</v>
      </c>
      <c r="G21" s="36">
        <v>2.0295899999999998</v>
      </c>
      <c r="H21" s="31">
        <v>2.0302199999999999</v>
      </c>
      <c r="I21" s="36">
        <v>2.0308799999999998</v>
      </c>
      <c r="J21" s="31">
        <v>2.02</v>
      </c>
      <c r="K21" s="31">
        <v>2.1248499999999999</v>
      </c>
      <c r="L21" s="31">
        <v>2.0444399999999998</v>
      </c>
      <c r="M21" s="31">
        <v>2.0488400000000002</v>
      </c>
      <c r="N21" s="31">
        <v>2.0271699999999999</v>
      </c>
      <c r="O21" s="31">
        <v>2.2276699999999998</v>
      </c>
      <c r="P21" s="6"/>
    </row>
    <row r="22" spans="1:23" x14ac:dyDescent="0.2">
      <c r="B22" s="19"/>
      <c r="D22" s="16"/>
      <c r="F22" s="6"/>
      <c r="G22" s="16"/>
      <c r="H22" s="2" t="s">
        <v>140</v>
      </c>
      <c r="I22" s="16"/>
      <c r="J22" s="2" t="s">
        <v>140</v>
      </c>
      <c r="K22" s="16"/>
      <c r="L22" s="16"/>
      <c r="M22" s="16"/>
      <c r="N22" s="2" t="s">
        <v>140</v>
      </c>
    </row>
    <row r="24" spans="1:23" ht="19" x14ac:dyDescent="0.2">
      <c r="A24" s="69" t="s">
        <v>77</v>
      </c>
      <c r="B24" s="69"/>
      <c r="C24" s="69"/>
    </row>
    <row r="25" spans="1:23" s="2" customFormat="1" ht="17" x14ac:dyDescent="0.2">
      <c r="A25" s="4" t="s">
        <v>56</v>
      </c>
      <c r="B25" s="7"/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  <c r="H25" s="13" t="s">
        <v>32</v>
      </c>
      <c r="I25" s="13" t="s">
        <v>33</v>
      </c>
      <c r="J25" s="13" t="s">
        <v>34</v>
      </c>
      <c r="K25" s="13" t="s">
        <v>35</v>
      </c>
      <c r="L25" s="13" t="s">
        <v>36</v>
      </c>
      <c r="M25" s="13" t="s">
        <v>37</v>
      </c>
      <c r="N25" s="13" t="s">
        <v>38</v>
      </c>
      <c r="O25" s="13" t="s">
        <v>39</v>
      </c>
      <c r="P25" s="13"/>
      <c r="Q25" s="13" t="s">
        <v>30</v>
      </c>
      <c r="R25" s="13" t="s">
        <v>31</v>
      </c>
      <c r="S25" s="13" t="s">
        <v>32</v>
      </c>
      <c r="T25" s="13" t="s">
        <v>49</v>
      </c>
      <c r="U25" s="13" t="s">
        <v>50</v>
      </c>
      <c r="V25" s="13" t="s">
        <v>51</v>
      </c>
      <c r="W25" s="13" t="s">
        <v>52</v>
      </c>
    </row>
    <row r="26" spans="1:23" x14ac:dyDescent="0.2">
      <c r="A26" s="1" t="s">
        <v>112</v>
      </c>
      <c r="B26" s="15"/>
      <c r="C26" s="6">
        <f>C4-$B4</f>
        <v>3.7069999999999936E-2</v>
      </c>
      <c r="D26" s="6">
        <f t="shared" ref="D26:O26" si="0">D4-$B4</f>
        <v>1.0550000000000059E-2</v>
      </c>
      <c r="E26" s="6">
        <f t="shared" si="0"/>
        <v>-1.5600000000000058E-3</v>
      </c>
      <c r="F26" s="6">
        <f t="shared" si="0"/>
        <v>3.5900000000000043E-2</v>
      </c>
      <c r="G26" s="6">
        <f t="shared" si="0"/>
        <v>3.3719999999999972E-2</v>
      </c>
      <c r="H26" s="6" t="e">
        <f t="shared" si="0"/>
        <v>#VALUE!</v>
      </c>
      <c r="I26" s="6">
        <f t="shared" si="0"/>
        <v>3.6980000000000013E-2</v>
      </c>
      <c r="J26" s="6" t="e">
        <f t="shared" si="0"/>
        <v>#VALUE!</v>
      </c>
      <c r="K26" s="6">
        <f t="shared" si="0"/>
        <v>-9.9299999999999944E-3</v>
      </c>
      <c r="L26" s="6">
        <f t="shared" si="0"/>
        <v>-2.8299999999999992E-2</v>
      </c>
      <c r="M26" s="6">
        <f t="shared" si="0"/>
        <v>3.4589999999999899E-2</v>
      </c>
      <c r="N26" s="6" t="e">
        <f t="shared" si="0"/>
        <v>#VALUE!</v>
      </c>
      <c r="O26" s="6">
        <f t="shared" si="0"/>
        <v>5.1039999999999974E-2</v>
      </c>
      <c r="P26" s="6"/>
    </row>
    <row r="27" spans="1:23" x14ac:dyDescent="0.2">
      <c r="A27" s="1" t="s">
        <v>113</v>
      </c>
      <c r="B27" s="15"/>
      <c r="C27" s="6">
        <f t="shared" ref="C27:O43" si="1">C5-$B5</f>
        <v>2.6839999999999975E-2</v>
      </c>
      <c r="D27" s="6">
        <f t="shared" si="1"/>
        <v>1.5670000000000073E-2</v>
      </c>
      <c r="E27" s="6">
        <f t="shared" si="1"/>
        <v>3.0599999999999961E-2</v>
      </c>
      <c r="F27" s="6">
        <f t="shared" si="1"/>
        <v>2.5670000000000082E-2</v>
      </c>
      <c r="G27" s="6">
        <f t="shared" si="1"/>
        <v>2.0359999999999934E-2</v>
      </c>
      <c r="H27" s="6">
        <f t="shared" si="1"/>
        <v>1.485000000000003E-2</v>
      </c>
      <c r="I27" s="6">
        <f t="shared" si="1"/>
        <v>2.5130000000000097E-2</v>
      </c>
      <c r="J27" s="6">
        <f t="shared" si="1"/>
        <v>1.9330000000000069E-2</v>
      </c>
      <c r="K27" s="6">
        <f t="shared" si="1"/>
        <v>-2.7399999999999647E-3</v>
      </c>
      <c r="L27" s="6">
        <f t="shared" si="1"/>
        <v>-1.7799999999998928E-3</v>
      </c>
      <c r="M27" s="6">
        <f t="shared" si="1"/>
        <v>2.1400000000000086E-2</v>
      </c>
      <c r="N27" s="6">
        <f t="shared" si="1"/>
        <v>2.3320000000000007E-2</v>
      </c>
      <c r="O27" s="6">
        <f t="shared" si="1"/>
        <v>3.9230000000000098E-2</v>
      </c>
      <c r="P27" s="6"/>
    </row>
    <row r="28" spans="1:23" x14ac:dyDescent="0.2">
      <c r="A28" s="1" t="s">
        <v>114</v>
      </c>
      <c r="B28" s="15"/>
      <c r="C28" s="6">
        <f t="shared" si="1"/>
        <v>1.1050000000000004E-2</v>
      </c>
      <c r="D28" s="6">
        <f t="shared" si="1"/>
        <v>-1.8860000000000099E-2</v>
      </c>
      <c r="E28" s="6">
        <f t="shared" si="1"/>
        <v>2.7099999999999902E-3</v>
      </c>
      <c r="F28" s="6">
        <f t="shared" si="1"/>
        <v>1.0440000000000005E-2</v>
      </c>
      <c r="G28" s="6">
        <f t="shared" si="1"/>
        <v>1.0699999999999932E-2</v>
      </c>
      <c r="H28" s="6">
        <f t="shared" si="1"/>
        <v>-3.9000000000011248E-4</v>
      </c>
      <c r="I28" s="6">
        <f t="shared" si="1"/>
        <v>1.4869999999999939E-2</v>
      </c>
      <c r="J28" s="6">
        <f t="shared" si="1"/>
        <v>1.6229999999999967E-2</v>
      </c>
      <c r="K28" s="6">
        <f t="shared" si="1"/>
        <v>2.2119999999999918E-2</v>
      </c>
      <c r="L28" s="6">
        <f t="shared" si="1"/>
        <v>3.7300000000000111E-3</v>
      </c>
      <c r="M28" s="6">
        <f t="shared" si="1"/>
        <v>1.193999999999984E-2</v>
      </c>
      <c r="N28" s="6">
        <f t="shared" si="1"/>
        <v>1.2769999999999948E-2</v>
      </c>
      <c r="O28" s="6">
        <f t="shared" si="1"/>
        <v>4.1829999999999812E-2</v>
      </c>
      <c r="P28" s="6"/>
    </row>
    <row r="29" spans="1:23" x14ac:dyDescent="0.2">
      <c r="A29" s="1" t="s">
        <v>115</v>
      </c>
      <c r="B29" s="15"/>
      <c r="C29" s="6">
        <f t="shared" si="1"/>
        <v>4.2370000000000019E-2</v>
      </c>
      <c r="D29" s="6">
        <f t="shared" si="1"/>
        <v>-1.3050000000000006E-2</v>
      </c>
      <c r="E29" s="6">
        <f t="shared" si="1"/>
        <v>8.979999999999988E-3</v>
      </c>
      <c r="F29" s="6">
        <f t="shared" si="1"/>
        <v>4.1549999999999976E-2</v>
      </c>
      <c r="G29" s="6">
        <f t="shared" si="1"/>
        <v>4.1860000000000008E-2</v>
      </c>
      <c r="H29" s="6" t="e">
        <f t="shared" si="1"/>
        <v>#VALUE!</v>
      </c>
      <c r="I29" s="6">
        <f t="shared" si="1"/>
        <v>4.2919999999999847E-2</v>
      </c>
      <c r="J29" s="6">
        <f t="shared" si="1"/>
        <v>3.7449999999999983E-2</v>
      </c>
      <c r="K29" s="6">
        <f t="shared" si="1"/>
        <v>7.8099999999998726E-3</v>
      </c>
      <c r="L29" s="6">
        <f t="shared" si="1"/>
        <v>-3.7899999999999601E-3</v>
      </c>
      <c r="M29" s="6">
        <f t="shared" si="1"/>
        <v>4.0859999999999896E-2</v>
      </c>
      <c r="N29" s="6">
        <f t="shared" si="1"/>
        <v>3.7490000000000023E-2</v>
      </c>
      <c r="O29" s="6">
        <f t="shared" si="1"/>
        <v>7.1609999999999951E-2</v>
      </c>
      <c r="P29" s="6"/>
    </row>
    <row r="30" spans="1:23" x14ac:dyDescent="0.2">
      <c r="A30" s="1" t="s">
        <v>116</v>
      </c>
      <c r="B30" s="15"/>
      <c r="C30" s="6">
        <f t="shared" si="1"/>
        <v>5.3860000000000019E-2</v>
      </c>
      <c r="D30" s="6">
        <f t="shared" si="1"/>
        <v>-3.6259999999999959E-2</v>
      </c>
      <c r="E30" s="6">
        <f t="shared" si="1"/>
        <v>-6.0999999999999943E-4</v>
      </c>
      <c r="F30" s="6">
        <f t="shared" si="1"/>
        <v>5.0370000000000026E-2</v>
      </c>
      <c r="G30" s="6">
        <f t="shared" si="1"/>
        <v>5.0490000000000146E-2</v>
      </c>
      <c r="H30" s="6" t="e">
        <f t="shared" si="1"/>
        <v>#VALUE!</v>
      </c>
      <c r="I30" s="6">
        <f t="shared" si="1"/>
        <v>5.4599999999999982E-2</v>
      </c>
      <c r="J30" s="6" t="e">
        <f t="shared" si="1"/>
        <v>#VALUE!</v>
      </c>
      <c r="K30" s="6">
        <f t="shared" si="1"/>
        <v>-4.209999999999825E-3</v>
      </c>
      <c r="L30" s="6">
        <f t="shared" si="1"/>
        <v>-1.898999999999984E-2</v>
      </c>
      <c r="M30" s="6">
        <f t="shared" si="1"/>
        <v>5.105000000000004E-2</v>
      </c>
      <c r="N30" s="6">
        <f t="shared" si="1"/>
        <v>4.8020000000000174E-2</v>
      </c>
      <c r="O30" s="6">
        <f t="shared" si="1"/>
        <v>9.112000000000009E-2</v>
      </c>
      <c r="P30" s="6"/>
    </row>
    <row r="31" spans="1:23" x14ac:dyDescent="0.2">
      <c r="A31" s="1" t="s">
        <v>117</v>
      </c>
      <c r="B31" s="15"/>
      <c r="C31" s="6">
        <f t="shared" si="1"/>
        <v>2.7239999999999931E-2</v>
      </c>
      <c r="D31" s="6">
        <f t="shared" si="1"/>
        <v>-6.8540000000000045E-2</v>
      </c>
      <c r="E31" s="6">
        <f t="shared" si="1"/>
        <v>-3.1469999999999887E-2</v>
      </c>
      <c r="F31" s="6">
        <f t="shared" si="1"/>
        <v>2.3889999999999967E-2</v>
      </c>
      <c r="G31" s="6">
        <f t="shared" si="1"/>
        <v>2.4850000000000039E-2</v>
      </c>
      <c r="H31" s="6" t="e">
        <f t="shared" si="1"/>
        <v>#VALUE!</v>
      </c>
      <c r="I31" s="6">
        <f t="shared" si="1"/>
        <v>2.8650000000000064E-2</v>
      </c>
      <c r="J31" s="6" t="e">
        <f t="shared" si="1"/>
        <v>#VALUE!</v>
      </c>
      <c r="K31" s="6">
        <f t="shared" si="1"/>
        <v>-3.4389999999999921E-2</v>
      </c>
      <c r="L31" s="6">
        <f t="shared" si="1"/>
        <v>-5.0780000000000047E-2</v>
      </c>
      <c r="M31" s="6">
        <f t="shared" si="1"/>
        <v>2.7090000000000058E-2</v>
      </c>
      <c r="N31" s="6">
        <f t="shared" si="1"/>
        <v>-5.0000000000105516E-5</v>
      </c>
      <c r="O31" s="6">
        <f t="shared" si="1"/>
        <v>6.4319999999999933E-2</v>
      </c>
      <c r="P31" s="6"/>
    </row>
    <row r="32" spans="1:23" x14ac:dyDescent="0.2">
      <c r="A32" s="1" t="s">
        <v>118</v>
      </c>
      <c r="B32" s="15"/>
      <c r="C32" s="6">
        <f t="shared" si="1"/>
        <v>3.5700000000000731E-3</v>
      </c>
      <c r="D32" s="6">
        <f t="shared" si="1"/>
        <v>-5.5600000000000094E-3</v>
      </c>
      <c r="E32" s="6">
        <f t="shared" si="1"/>
        <v>1.0880000000000001E-2</v>
      </c>
      <c r="F32" s="6">
        <f t="shared" si="1"/>
        <v>1.0000000000065512E-5</v>
      </c>
      <c r="G32" s="6">
        <f t="shared" si="1"/>
        <v>-3.4499999999999531E-3</v>
      </c>
      <c r="H32" s="6" t="e">
        <f t="shared" si="1"/>
        <v>#VALUE!</v>
      </c>
      <c r="I32" s="6">
        <f t="shared" si="1"/>
        <v>3.2200000000000006E-3</v>
      </c>
      <c r="J32" s="6">
        <f t="shared" si="1"/>
        <v>8.9000000000005741E-4</v>
      </c>
      <c r="K32" s="6">
        <f t="shared" si="1"/>
        <v>1.5500000000001624E-3</v>
      </c>
      <c r="L32" s="6">
        <f t="shared" si="1"/>
        <v>-1.0140000000000038E-2</v>
      </c>
      <c r="M32" s="6">
        <f t="shared" si="1"/>
        <v>6.0800000000000853E-3</v>
      </c>
      <c r="N32" s="6">
        <f t="shared" si="1"/>
        <v>1.1210000000000164E-2</v>
      </c>
      <c r="O32" s="6">
        <f t="shared" si="1"/>
        <v>2.7810000000000112E-2</v>
      </c>
      <c r="P32" s="6"/>
    </row>
    <row r="33" spans="1:23" x14ac:dyDescent="0.2">
      <c r="A33" s="1" t="s">
        <v>119</v>
      </c>
      <c r="B33" s="15"/>
      <c r="C33" s="6">
        <f t="shared" si="1"/>
        <v>1.927000000000012E-2</v>
      </c>
      <c r="D33" s="6">
        <f t="shared" si="1"/>
        <v>-2.7479999999999949E-2</v>
      </c>
      <c r="E33" s="6">
        <f t="shared" si="1"/>
        <v>1.2150000000000105E-2</v>
      </c>
      <c r="F33" s="6">
        <f t="shared" si="1"/>
        <v>1.4150000000000107E-2</v>
      </c>
      <c r="G33" s="6">
        <f t="shared" si="1"/>
        <v>1.3490000000000002E-2</v>
      </c>
      <c r="H33" s="6" t="e">
        <f t="shared" si="1"/>
        <v>#VALUE!</v>
      </c>
      <c r="I33" s="6">
        <f t="shared" si="1"/>
        <v>2.0140000000000047E-2</v>
      </c>
      <c r="J33" s="6">
        <f t="shared" si="1"/>
        <v>1.9859999999999989E-2</v>
      </c>
      <c r="K33" s="6">
        <f t="shared" si="1"/>
        <v>-3.6300000000000221E-3</v>
      </c>
      <c r="L33" s="6">
        <f t="shared" si="1"/>
        <v>5.7300000000000129E-3</v>
      </c>
      <c r="M33" s="6">
        <f t="shared" si="1"/>
        <v>1.4750000000000041E-2</v>
      </c>
      <c r="N33" s="6">
        <f t="shared" si="1"/>
        <v>1.8010000000000081E-2</v>
      </c>
      <c r="O33" s="6">
        <f t="shared" si="1"/>
        <v>5.1830000000000043E-2</v>
      </c>
      <c r="P33" s="6"/>
    </row>
    <row r="34" spans="1:23" x14ac:dyDescent="0.2">
      <c r="A34" s="1" t="s">
        <v>120</v>
      </c>
      <c r="B34" s="15"/>
      <c r="C34" s="6">
        <f t="shared" si="1"/>
        <v>8.1700000000000106E-3</v>
      </c>
      <c r="D34" s="6">
        <f t="shared" si="1"/>
        <v>-2.9830000000000023E-2</v>
      </c>
      <c r="E34" s="6">
        <f t="shared" si="1"/>
        <v>-5.1700000000000079E-2</v>
      </c>
      <c r="F34" s="6">
        <f t="shared" si="1"/>
        <v>1.2029999999999985E-2</v>
      </c>
      <c r="G34" s="6">
        <f t="shared" si="1"/>
        <v>1.201999999999992E-2</v>
      </c>
      <c r="H34" s="6" t="e">
        <f t="shared" si="1"/>
        <v>#VALUE!</v>
      </c>
      <c r="I34" s="6">
        <f t="shared" si="1"/>
        <v>1.747999999999994E-2</v>
      </c>
      <c r="J34" s="6">
        <f t="shared" si="1"/>
        <v>1.5689999999999982E-2</v>
      </c>
      <c r="K34" s="6">
        <f t="shared" si="1"/>
        <v>-2.4929999999999897E-2</v>
      </c>
      <c r="L34" s="6">
        <f t="shared" si="1"/>
        <v>-2.5689999999999991E-2</v>
      </c>
      <c r="M34" s="6">
        <f t="shared" si="1"/>
        <v>-1.0799999999999921E-2</v>
      </c>
      <c r="N34" s="6">
        <f t="shared" si="1"/>
        <v>7.1499999999999897E-3</v>
      </c>
      <c r="O34" s="6">
        <f t="shared" si="1"/>
        <v>2.0059999999999967E-2</v>
      </c>
      <c r="P34" s="6"/>
    </row>
    <row r="35" spans="1:23" x14ac:dyDescent="0.2">
      <c r="A35" s="1" t="s">
        <v>121</v>
      </c>
      <c r="B35" s="15"/>
      <c r="C35" s="6">
        <f t="shared" si="1"/>
        <v>-3.0000000000001137E-3</v>
      </c>
      <c r="D35" s="6">
        <f t="shared" si="1"/>
        <v>-4.6550000000000091E-2</v>
      </c>
      <c r="E35" s="6">
        <f t="shared" si="1"/>
        <v>-8.8500000000000245E-3</v>
      </c>
      <c r="F35" s="6">
        <f t="shared" si="1"/>
        <v>-5.2600000000000424E-3</v>
      </c>
      <c r="G35" s="6">
        <f t="shared" si="1"/>
        <v>-6.9000000000001283E-3</v>
      </c>
      <c r="H35" s="6" t="e">
        <f t="shared" si="1"/>
        <v>#VALUE!</v>
      </c>
      <c r="I35" s="6">
        <f t="shared" si="1"/>
        <v>-6.2000000000006494E-4</v>
      </c>
      <c r="J35" s="6">
        <f t="shared" si="1"/>
        <v>-2.3299999999999432E-3</v>
      </c>
      <c r="K35" s="6">
        <f t="shared" si="1"/>
        <v>-2.3100000000000342E-3</v>
      </c>
      <c r="L35" s="6">
        <f t="shared" si="1"/>
        <v>-1.8199999999999994E-2</v>
      </c>
      <c r="M35" s="6">
        <f t="shared" si="1"/>
        <v>-5.4600000000000204E-3</v>
      </c>
      <c r="N35" s="6">
        <f t="shared" si="1"/>
        <v>-3.9199999999999235E-3</v>
      </c>
      <c r="O35" s="6">
        <f t="shared" si="1"/>
        <v>3.0759999999999899E-2</v>
      </c>
      <c r="P35" s="6"/>
    </row>
    <row r="36" spans="1:23" x14ac:dyDescent="0.2">
      <c r="A36" s="1" t="s">
        <v>122</v>
      </c>
      <c r="B36" s="15"/>
      <c r="C36" s="6">
        <f t="shared" si="1"/>
        <v>1.5209999999999946E-2</v>
      </c>
      <c r="D36" s="6">
        <f t="shared" si="1"/>
        <v>-1.739999999999986E-2</v>
      </c>
      <c r="E36" s="6">
        <f t="shared" si="1"/>
        <v>2.1840000000000082E-2</v>
      </c>
      <c r="F36" s="6">
        <f t="shared" si="1"/>
        <v>1.4229999999999965E-2</v>
      </c>
      <c r="G36" s="6">
        <f t="shared" si="1"/>
        <v>1.2340000000000018E-2</v>
      </c>
      <c r="H36" s="6" t="e">
        <f t="shared" si="1"/>
        <v>#VALUE!</v>
      </c>
      <c r="I36" s="6">
        <f t="shared" si="1"/>
        <v>1.7370000000000108E-2</v>
      </c>
      <c r="J36" s="6">
        <f t="shared" si="1"/>
        <v>1.4270000000000005E-2</v>
      </c>
      <c r="K36" s="6">
        <f t="shared" si="1"/>
        <v>7.9599999999999671E-3</v>
      </c>
      <c r="L36" s="6">
        <f t="shared" si="1"/>
        <v>3.1700000000001172E-3</v>
      </c>
      <c r="M36" s="6">
        <f t="shared" si="1"/>
        <v>1.2170000000000014E-2</v>
      </c>
      <c r="N36" s="6">
        <f t="shared" si="1"/>
        <v>1.3530000000000042E-2</v>
      </c>
      <c r="O36" s="6">
        <f t="shared" si="1"/>
        <v>4.561000000000015E-2</v>
      </c>
      <c r="P36" s="6"/>
    </row>
    <row r="37" spans="1:23" x14ac:dyDescent="0.2">
      <c r="A37" s="1" t="s">
        <v>123</v>
      </c>
      <c r="B37" s="15"/>
      <c r="C37" s="6">
        <f t="shared" si="1"/>
        <v>2.4920000000000053E-2</v>
      </c>
      <c r="D37" s="6">
        <f t="shared" si="1"/>
        <v>8.9069999999999983E-2</v>
      </c>
      <c r="E37" s="6">
        <f t="shared" si="1"/>
        <v>6.9660000000000055E-2</v>
      </c>
      <c r="F37" s="6">
        <f t="shared" si="1"/>
        <v>2.8220000000000134E-2</v>
      </c>
      <c r="G37" s="6">
        <f t="shared" si="1"/>
        <v>2.5889999999999969E-2</v>
      </c>
      <c r="H37" s="6">
        <f t="shared" si="1"/>
        <v>2.5500000000000078E-2</v>
      </c>
      <c r="I37" s="6">
        <f t="shared" si="1"/>
        <v>2.9590000000000005E-2</v>
      </c>
      <c r="J37" s="6">
        <f t="shared" si="1"/>
        <v>2.8680000000000039E-2</v>
      </c>
      <c r="K37" s="6">
        <f t="shared" si="1"/>
        <v>8.2540000000000058E-2</v>
      </c>
      <c r="L37" s="6">
        <f t="shared" si="1"/>
        <v>8.4790000000000143E-2</v>
      </c>
      <c r="M37" s="6">
        <f t="shared" si="1"/>
        <v>2.1220000000000017E-2</v>
      </c>
      <c r="N37" s="6">
        <f t="shared" si="1"/>
        <v>2.2699999999999942E-2</v>
      </c>
      <c r="O37" s="6">
        <f t="shared" si="1"/>
        <v>7.5540000000000163E-2</v>
      </c>
      <c r="P37" s="6"/>
    </row>
    <row r="38" spans="1:23" x14ac:dyDescent="0.2">
      <c r="A38" s="1" t="s">
        <v>124</v>
      </c>
      <c r="B38" s="15"/>
      <c r="C38" s="6">
        <f t="shared" si="1"/>
        <v>-1.3309999999999933E-2</v>
      </c>
      <c r="D38" s="6">
        <f t="shared" si="1"/>
        <v>5.6750000000000078E-2</v>
      </c>
      <c r="E38" s="6">
        <f t="shared" si="1"/>
        <v>-4.9999999999883471E-5</v>
      </c>
      <c r="F38" s="6">
        <f t="shared" si="1"/>
        <v>-2.1109999999999962E-2</v>
      </c>
      <c r="G38" s="6">
        <f t="shared" si="1"/>
        <v>-2.1469999999999878E-2</v>
      </c>
      <c r="H38" s="6">
        <f t="shared" si="1"/>
        <v>-1.7630000000000035E-2</v>
      </c>
      <c r="I38" s="6">
        <f t="shared" si="1"/>
        <v>-1.2189999999999923E-2</v>
      </c>
      <c r="J38" s="6">
        <f t="shared" si="1"/>
        <v>-1.205999999999996E-2</v>
      </c>
      <c r="K38" s="6">
        <f t="shared" si="1"/>
        <v>-1.8410000000000037E-2</v>
      </c>
      <c r="L38" s="6">
        <f t="shared" si="1"/>
        <v>2.7200000000000557E-3</v>
      </c>
      <c r="M38" s="6">
        <f t="shared" si="1"/>
        <v>-1.9830000000000014E-2</v>
      </c>
      <c r="N38" s="6">
        <f t="shared" si="1"/>
        <v>-1.519999999999988E-2</v>
      </c>
      <c r="O38" s="6">
        <f t="shared" si="1"/>
        <v>1.8939999999999957E-2</v>
      </c>
      <c r="P38" s="6"/>
    </row>
    <row r="39" spans="1:23" x14ac:dyDescent="0.2">
      <c r="A39" s="1" t="s">
        <v>125</v>
      </c>
      <c r="B39" s="15"/>
      <c r="C39" s="6">
        <f t="shared" si="1"/>
        <v>9.9700000000000344E-3</v>
      </c>
      <c r="D39" s="6">
        <f t="shared" si="1"/>
        <v>5.9069999999999956E-2</v>
      </c>
      <c r="E39" s="6">
        <f t="shared" si="1"/>
        <v>6.2769999999999992E-2</v>
      </c>
      <c r="F39" s="6">
        <f t="shared" si="1"/>
        <v>1.7030000000000101E-2</v>
      </c>
      <c r="G39" s="6">
        <f t="shared" si="1"/>
        <v>1.6110000000000069E-2</v>
      </c>
      <c r="H39" s="6">
        <f t="shared" si="1"/>
        <v>1.4000000000000012E-2</v>
      </c>
      <c r="I39" s="6">
        <f t="shared" si="1"/>
        <v>1.6229999999999967E-2</v>
      </c>
      <c r="J39" s="6">
        <f t="shared" si="1"/>
        <v>7.7499999999999236E-3</v>
      </c>
      <c r="K39" s="6">
        <f t="shared" si="1"/>
        <v>3.5250000000000004E-2</v>
      </c>
      <c r="L39" s="6">
        <f t="shared" si="1"/>
        <v>1.4359999999999928E-2</v>
      </c>
      <c r="M39" s="6">
        <f t="shared" si="1"/>
        <v>1.3710000000000111E-2</v>
      </c>
      <c r="N39" s="6">
        <f t="shared" si="1"/>
        <v>8.1500000000001016E-3</v>
      </c>
      <c r="O39" s="6">
        <f t="shared" si="1"/>
        <v>7.0049999999999946E-2</v>
      </c>
      <c r="P39" s="6"/>
    </row>
    <row r="40" spans="1:23" x14ac:dyDescent="0.2">
      <c r="A40" s="1" t="s">
        <v>126</v>
      </c>
      <c r="B40" s="15"/>
      <c r="C40" s="6">
        <f t="shared" si="1"/>
        <v>5.3399999999999892E-2</v>
      </c>
      <c r="D40" s="6">
        <f t="shared" si="1"/>
        <v>0.19281999999999999</v>
      </c>
      <c r="E40" s="6">
        <f t="shared" si="1"/>
        <v>0.25025000000000008</v>
      </c>
      <c r="F40" s="6">
        <f t="shared" si="1"/>
        <v>7.1259999999999879E-2</v>
      </c>
      <c r="G40" s="6">
        <f t="shared" si="1"/>
        <v>5.1949999999999941E-2</v>
      </c>
      <c r="H40" s="6">
        <f t="shared" si="1"/>
        <v>4.7729999999999828E-2</v>
      </c>
      <c r="I40" s="6">
        <f t="shared" si="1"/>
        <v>3.4589999999999899E-2</v>
      </c>
      <c r="J40" s="6">
        <f t="shared" si="1"/>
        <v>3.2919999999999838E-2</v>
      </c>
      <c r="K40" s="6">
        <f t="shared" si="1"/>
        <v>0.18181999999999987</v>
      </c>
      <c r="L40" s="6">
        <f t="shared" si="1"/>
        <v>0.14575999999999989</v>
      </c>
      <c r="M40" s="6">
        <f t="shared" si="1"/>
        <v>4.9949999999999939E-2</v>
      </c>
      <c r="N40" s="6">
        <f t="shared" si="1"/>
        <v>3.5559999999999814E-2</v>
      </c>
      <c r="O40" s="6">
        <f t="shared" si="1"/>
        <v>0.28329999999999989</v>
      </c>
      <c r="P40" s="6"/>
      <c r="Q40" s="6">
        <f>Q18-$B18</f>
        <v>7.1259999999999879E-2</v>
      </c>
      <c r="R40" s="6">
        <f t="shared" ref="R40:W40" si="2">R18-$B18</f>
        <v>5.1949999999999941E-2</v>
      </c>
      <c r="S40" s="6">
        <f t="shared" si="2"/>
        <v>4.7729999999999828E-2</v>
      </c>
      <c r="T40" s="6">
        <f t="shared" si="2"/>
        <v>5.4899999999999949E-2</v>
      </c>
      <c r="U40" s="6">
        <f t="shared" si="2"/>
        <v>5.0119999999999942E-2</v>
      </c>
      <c r="V40" s="6">
        <f t="shared" si="2"/>
        <v>5.0159999999999982E-2</v>
      </c>
      <c r="W40" s="6">
        <f t="shared" si="2"/>
        <v>5.0159999999999982E-2</v>
      </c>
    </row>
    <row r="41" spans="1:23" x14ac:dyDescent="0.2">
      <c r="A41" s="1" t="s">
        <v>127</v>
      </c>
      <c r="B41" s="15"/>
      <c r="C41" s="6">
        <f t="shared" si="1"/>
        <v>7.9809999999999937E-2</v>
      </c>
      <c r="D41" s="6">
        <f t="shared" si="1"/>
        <v>0.21428000000000025</v>
      </c>
      <c r="E41" s="6">
        <f t="shared" si="1"/>
        <v>0.22145000000000015</v>
      </c>
      <c r="F41" s="6">
        <f t="shared" si="1"/>
        <v>0.10508000000000006</v>
      </c>
      <c r="G41" s="6">
        <f t="shared" si="1"/>
        <v>9.4889999999999919E-2</v>
      </c>
      <c r="H41" s="6">
        <f t="shared" si="1"/>
        <v>8.9460000000000095E-2</v>
      </c>
      <c r="I41" s="6">
        <f t="shared" si="1"/>
        <v>9.5350000000000046E-2</v>
      </c>
      <c r="J41" s="6">
        <f t="shared" si="1"/>
        <v>8.3539999999999948E-2</v>
      </c>
      <c r="K41" s="6">
        <f t="shared" si="1"/>
        <v>0.18426999999999993</v>
      </c>
      <c r="L41" s="6">
        <f t="shared" si="1"/>
        <v>0.12115999999999993</v>
      </c>
      <c r="M41" s="6">
        <f t="shared" si="1"/>
        <v>0.10759999999999992</v>
      </c>
      <c r="N41" s="6">
        <f t="shared" si="1"/>
        <v>8.6980000000000057E-2</v>
      </c>
      <c r="O41" s="6">
        <f t="shared" si="1"/>
        <v>0.22914999999999996</v>
      </c>
      <c r="P41" s="6"/>
    </row>
    <row r="42" spans="1:23" x14ac:dyDescent="0.2">
      <c r="A42" s="1" t="s">
        <v>128</v>
      </c>
      <c r="B42" s="15"/>
      <c r="C42" s="6">
        <f t="shared" si="1"/>
        <v>4.2960000000000109E-2</v>
      </c>
      <c r="D42" s="6">
        <f t="shared" si="1"/>
        <v>1.9999999999908979E-5</v>
      </c>
      <c r="E42" s="6">
        <f t="shared" si="1"/>
        <v>0.2334099999999999</v>
      </c>
      <c r="F42" s="6">
        <f t="shared" si="1"/>
        <v>0.10175999999999985</v>
      </c>
      <c r="G42" s="6">
        <f t="shared" si="1"/>
        <v>9.1490000000000071E-2</v>
      </c>
      <c r="H42" s="6">
        <f t="shared" si="1"/>
        <v>8.4190000000000209E-2</v>
      </c>
      <c r="I42" s="6">
        <f t="shared" si="1"/>
        <v>8.9480000000000226E-2</v>
      </c>
      <c r="J42" s="6">
        <f t="shared" si="1"/>
        <v>1.9999999999908979E-5</v>
      </c>
      <c r="K42" s="6">
        <f t="shared" si="1"/>
        <v>0.15455999999999981</v>
      </c>
      <c r="L42" s="6">
        <f t="shared" si="1"/>
        <v>0.11194999999999999</v>
      </c>
      <c r="M42" s="6">
        <f t="shared" si="1"/>
        <v>0.1065799999999999</v>
      </c>
      <c r="N42" s="6" t="e">
        <f t="shared" si="1"/>
        <v>#VALUE!</v>
      </c>
      <c r="O42" s="6">
        <f t="shared" si="1"/>
        <v>0.27851000000000004</v>
      </c>
      <c r="P42" s="6"/>
    </row>
    <row r="43" spans="1:23" x14ac:dyDescent="0.2">
      <c r="A43" s="1" t="s">
        <v>129</v>
      </c>
      <c r="B43" s="15"/>
      <c r="C43" s="6">
        <f t="shared" si="1"/>
        <v>2.6799999999999713E-2</v>
      </c>
      <c r="D43" s="6">
        <f t="shared" si="1"/>
        <v>9.3409999999999993E-2</v>
      </c>
      <c r="E43" s="6">
        <f t="shared" si="1"/>
        <v>0.17172999999999972</v>
      </c>
      <c r="F43" s="6">
        <f t="shared" si="1"/>
        <v>5.6799999999999962E-2</v>
      </c>
      <c r="G43" s="6">
        <f t="shared" si="1"/>
        <v>4.2589999999999684E-2</v>
      </c>
      <c r="H43" s="6">
        <f t="shared" si="1"/>
        <v>4.3219999999999814E-2</v>
      </c>
      <c r="I43" s="6">
        <f t="shared" si="1"/>
        <v>4.3879999999999697E-2</v>
      </c>
      <c r="J43" s="6">
        <f t="shared" si="1"/>
        <v>3.2999999999999918E-2</v>
      </c>
      <c r="K43" s="6">
        <f t="shared" si="1"/>
        <v>0.13784999999999981</v>
      </c>
      <c r="L43" s="6">
        <f t="shared" si="1"/>
        <v>5.7439999999999714E-2</v>
      </c>
      <c r="M43" s="6">
        <f t="shared" si="1"/>
        <v>6.1840000000000117E-2</v>
      </c>
      <c r="N43" s="6">
        <f t="shared" si="1"/>
        <v>4.0169999999999817E-2</v>
      </c>
      <c r="O43" s="6">
        <f t="shared" si="1"/>
        <v>0.24066999999999972</v>
      </c>
      <c r="P43" s="6"/>
    </row>
    <row r="44" spans="1:23" x14ac:dyDescent="0.2">
      <c r="A44" s="1" t="s">
        <v>78</v>
      </c>
      <c r="B44" s="6"/>
      <c r="C44" s="6" cm="1">
        <f t="array" ref="C44">AVERAGE(IF(ISNUMBER(C26:C43),ABS(C26:C43),""))</f>
        <v>2.7712222222222211E-2</v>
      </c>
      <c r="D44" s="6" cm="1">
        <f t="array" ref="D44">AVERAGE(IF(ISNUMBER(D26:D43),ABS(D26:D43),""))</f>
        <v>5.5287222222222238E-2</v>
      </c>
      <c r="E44" s="6" cm="1">
        <f t="array" ref="E44">AVERAGE(IF(ISNUMBER(E26:E43),ABS(E26:E43),""))</f>
        <v>6.6148333333333323E-2</v>
      </c>
      <c r="F44" s="6" cm="1">
        <f t="array" ref="F44">AVERAGE(IF(ISNUMBER(F26:F43),ABS(F26:F43),""))</f>
        <v>3.5264444444444459E-2</v>
      </c>
      <c r="G44" s="6" cm="1">
        <f t="array" ref="G44">AVERAGE(IF(ISNUMBER(G26:G43),ABS(G26:G43),""))</f>
        <v>3.1920555555555535E-2</v>
      </c>
      <c r="H44" s="6" cm="1">
        <f t="array" ref="H44">AVERAGE(IF(ISNUMBER(H26:H43),ABS(H26:H43),""))</f>
        <v>3.7441111111111133E-2</v>
      </c>
      <c r="I44" s="6" cm="1">
        <f t="array" ref="I44">AVERAGE(IF(ISNUMBER(I26:I43),ABS(I26:I43),""))</f>
        <v>3.2404999999999989E-2</v>
      </c>
      <c r="J44" s="6" cm="1">
        <f t="array" ref="J44">AVERAGE(IF(ISNUMBER(J26:J43),ABS(J26:J43),""))</f>
        <v>2.1601333333333302E-2</v>
      </c>
      <c r="K44" s="6" cm="1">
        <f t="array" ref="K44">AVERAGE(IF(ISNUMBER(K26:K43),ABS(K26:K43),""))</f>
        <v>5.0904444444444391E-2</v>
      </c>
      <c r="L44" s="6" cm="1">
        <f t="array" ref="L44">AVERAGE(IF(ISNUMBER(L26:L43),ABS(L26:L43),""))</f>
        <v>3.9359999999999978E-2</v>
      </c>
      <c r="M44" s="6" cm="1">
        <f t="array" ref="M44">AVERAGE(IF(ISNUMBER(M26:M43),ABS(M26:M43),""))</f>
        <v>3.4273333333333329E-2</v>
      </c>
      <c r="N44" s="6" cm="1">
        <f t="array" ref="N44">AVERAGE(IF(ISNUMBER(N26:N43),ABS(N26:N43),""))</f>
        <v>2.4014375000000004E-2</v>
      </c>
      <c r="O44" s="6" cm="1">
        <f t="array" ref="O44">AVERAGE(IF(ISNUMBER(O26:O43),ABS(O26:O43),""))</f>
        <v>9.6187777777777761E-2</v>
      </c>
      <c r="P44" s="6"/>
    </row>
    <row r="45" spans="1:23" x14ac:dyDescent="0.2">
      <c r="A45" s="1" t="s">
        <v>79</v>
      </c>
      <c r="B45" s="6"/>
      <c r="C45" s="6" cm="1">
        <f t="array" ref="C45">AVERAGE(IF(ISNUMBER(C27:C44),C27:C44,""))</f>
        <v>2.538012345679011E-2</v>
      </c>
      <c r="D45" s="6" cm="1">
        <f t="array" ref="D45">AVERAGE(IF(ISNUMBER(D27:D44),D27:D44,""))</f>
        <v>2.8491512345679024E-2</v>
      </c>
      <c r="E45" s="6" cm="1">
        <f t="array" ref="E45">AVERAGE(IF(ISNUMBER(E27:E44),E27:E44,""))</f>
        <v>5.9438796296296302E-2</v>
      </c>
      <c r="F45" s="6" cm="1">
        <f t="array" ref="F45">AVERAGE(IF(ISNUMBER(F27:F44),F27:F44,""))</f>
        <v>3.2299135802469146E-2</v>
      </c>
      <c r="G45" s="6" cm="1">
        <f t="array" ref="G45">AVERAGE(IF(ISNUMBER(G27:G44),G27:G44,""))</f>
        <v>2.8285030864197511E-2</v>
      </c>
      <c r="H45" s="6" cm="1">
        <f t="array" ref="H45">AVERAGE(IF(ISNUMBER(H27:H44),H27:H44,""))</f>
        <v>3.3837111111111109E-2</v>
      </c>
      <c r="I45" s="6" cm="1">
        <f t="array" ref="I45">AVERAGE(IF(ISNUMBER(I27:I44),I27:I44,""))</f>
        <v>3.0727499999999994E-2</v>
      </c>
      <c r="J45" s="6" cm="1">
        <f t="array" ref="J45">AVERAGE(IF(ISNUMBER(J27:J44),J27:J44,""))</f>
        <v>1.9802583333333314E-2</v>
      </c>
      <c r="K45" s="6" cm="1">
        <f t="array" ref="K45">AVERAGE(IF(ISNUMBER(K27:K44),K27:K44,""))</f>
        <v>4.3111913580246894E-2</v>
      </c>
      <c r="L45" s="6" cm="1">
        <f t="array" ref="L45">AVERAGE(IF(ISNUMBER(L27:L44),L27:L44,""))</f>
        <v>2.5599999999999998E-2</v>
      </c>
      <c r="M45" s="6" cm="1">
        <f t="array" ref="M45">AVERAGE(IF(ISNUMBER(M27:M44),M27:M44,""))</f>
        <v>3.024574074074075E-2</v>
      </c>
      <c r="N45" s="6" cm="1">
        <f t="array" ref="N45">AVERAGE(IF(ISNUMBER(N27:N44),N27:N44,""))</f>
        <v>2.1759080882352958E-2</v>
      </c>
      <c r="O45" s="6" cm="1">
        <f t="array" ref="O45">AVERAGE(IF(ISNUMBER(O27:O44),O27:O44,""))</f>
        <v>9.8695987654320971E-2</v>
      </c>
      <c r="P45" s="6"/>
    </row>
    <row r="46" spans="1:23" x14ac:dyDescent="0.2">
      <c r="A46" s="1" t="s">
        <v>80</v>
      </c>
      <c r="B46" s="6"/>
      <c r="C46" s="6" cm="1">
        <f t="array" ref="C46">SQRT(AVERAGE(IF(ISNUMBER(C26:C43),C26:C43^2,"")))</f>
        <v>3.4179704016662656E-2</v>
      </c>
      <c r="D46" s="6" cm="1">
        <f t="array" ref="D46">SQRT(AVERAGE(IF(ISNUMBER(D26:D43),D26:D43^2,"")))</f>
        <v>8.0796424460217064E-2</v>
      </c>
      <c r="E46" s="6" cm="1">
        <f t="array" ref="E46">SQRT(AVERAGE(IF(ISNUMBER(E26:E43),E26:E43^2,"")))</f>
        <v>0.10799714067716998</v>
      </c>
      <c r="F46" s="6" cm="1">
        <f t="array" ref="F46">SQRT(AVERAGE(IF(ISNUMBER(F26:F43),F26:F43^2,"")))</f>
        <v>4.6367661743456016E-2</v>
      </c>
      <c r="G46" s="6" cm="1">
        <f t="array" ref="G46">SQRT(AVERAGE(IF(ISNUMBER(G26:G43),G26:G43^2,"")))</f>
        <v>4.1097010367070613E-2</v>
      </c>
      <c r="H46" s="6" cm="1">
        <f t="array" ref="H46">SQRT(AVERAGE(IF(ISNUMBER(H26:H43),H26:H43^2,"")))</f>
        <v>4.7859644912087621E-2</v>
      </c>
      <c r="I46" s="6" cm="1">
        <f t="array" ref="I46">SQRT(AVERAGE(IF(ISNUMBER(I26:I43),I26:I43^2,"")))</f>
        <v>4.1093183606151634E-2</v>
      </c>
      <c r="J46" s="6" cm="1">
        <f t="array" ref="J46">SQRT(AVERAGE(IF(ISNUMBER(J26:J43),J26:J43^2,"")))</f>
        <v>2.9518040585377586E-2</v>
      </c>
      <c r="K46" s="6" cm="1">
        <f t="array" ref="K46">SQRT(AVERAGE(IF(ISNUMBER(K26:K43),K26:K43^2,"")))</f>
        <v>8.1942488232770713E-2</v>
      </c>
      <c r="L46" s="6" cm="1">
        <f t="array" ref="L46">SQRT(AVERAGE(IF(ISNUMBER(L26:L43),L26:L43^2,"")))</f>
        <v>5.9660759856598071E-2</v>
      </c>
      <c r="M46" s="6" cm="1">
        <f t="array" ref="M46">SQRT(AVERAGE(IF(ISNUMBER(M26:M43),M26:M43^2,"")))</f>
        <v>4.5730683353739622E-2</v>
      </c>
      <c r="N46" s="6" cm="1">
        <f t="array" ref="N46">SQRT(AVERAGE(IF(ISNUMBER(N26:N43),N26:N43^2,"")))</f>
        <v>3.1990533463041849E-2</v>
      </c>
      <c r="O46" s="6" cm="1">
        <f t="array" ref="O46">SQRT(AVERAGE(IF(ISNUMBER(O26:O43),O26:O43^2,"")))</f>
        <v>0.13114471010638926</v>
      </c>
      <c r="P46" s="6"/>
    </row>
    <row r="47" spans="1:23" x14ac:dyDescent="0.2">
      <c r="C47" s="16"/>
      <c r="D47" s="16"/>
      <c r="E47" s="16"/>
      <c r="F47" s="16"/>
    </row>
    <row r="48" spans="1:23" x14ac:dyDescent="0.2">
      <c r="A48" s="7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</sheetData>
  <mergeCells count="2">
    <mergeCell ref="A1:D1"/>
    <mergeCell ref="A24:C24"/>
  </mergeCells>
  <conditionalFormatting sqref="C44:I44 K44:P4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4:O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D633-958A-3848-A210-D91CCBECD1FB}">
  <dimension ref="A1:Y4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8" sqref="D18"/>
    </sheetView>
  </sheetViews>
  <sheetFormatPr baseColWidth="10" defaultRowHeight="16" x14ac:dyDescent="0.2"/>
  <cols>
    <col min="1" max="1" width="28.5" customWidth="1"/>
    <col min="2" max="2" width="17.1640625" customWidth="1"/>
    <col min="3" max="3" width="14" customWidth="1"/>
    <col min="4" max="4" width="16.83203125" customWidth="1"/>
    <col min="5" max="5" width="14.6640625" customWidth="1"/>
    <col min="6" max="6" width="20" customWidth="1"/>
    <col min="7" max="7" width="18" customWidth="1"/>
    <col min="8" max="8" width="16.83203125" customWidth="1"/>
    <col min="9" max="9" width="13.1640625" customWidth="1"/>
    <col min="10" max="10" width="19.83203125" customWidth="1"/>
    <col min="11" max="11" width="16.83203125" customWidth="1"/>
    <col min="12" max="12" width="19.5" customWidth="1"/>
    <col min="13" max="13" width="13.5" customWidth="1"/>
    <col min="14" max="14" width="16.83203125" customWidth="1"/>
    <col min="15" max="15" width="17.83203125" customWidth="1"/>
    <col min="19" max="19" width="13.83203125" customWidth="1"/>
    <col min="20" max="20" width="15.1640625" customWidth="1"/>
    <col min="21" max="21" width="16.1640625" customWidth="1"/>
    <col min="22" max="22" width="13.5" customWidth="1"/>
    <col min="23" max="23" width="14" customWidth="1"/>
    <col min="24" max="24" width="13" customWidth="1"/>
    <col min="25" max="25" width="14.6640625" customWidth="1"/>
  </cols>
  <sheetData>
    <row r="1" spans="1:25" ht="22" thickBot="1" x14ac:dyDescent="0.25">
      <c r="A1" s="65" t="s">
        <v>75</v>
      </c>
      <c r="B1" s="65"/>
      <c r="C1" s="65"/>
      <c r="D1" s="65"/>
    </row>
    <row r="2" spans="1:25" ht="17" thickBot="1" x14ac:dyDescent="0.25">
      <c r="A2" s="40" t="s">
        <v>139</v>
      </c>
      <c r="B2" s="41"/>
      <c r="C2" s="42"/>
      <c r="I2" s="5" t="s">
        <v>54</v>
      </c>
      <c r="J2" s="5" t="s">
        <v>53</v>
      </c>
      <c r="K2" s="5" t="s">
        <v>55</v>
      </c>
      <c r="L2" s="5" t="s">
        <v>54</v>
      </c>
      <c r="M2" s="5" t="s">
        <v>54</v>
      </c>
      <c r="N2" s="5" t="s">
        <v>53</v>
      </c>
    </row>
    <row r="3" spans="1:25" ht="17" x14ac:dyDescent="0.2">
      <c r="A3" s="7" t="s">
        <v>56</v>
      </c>
      <c r="B3" s="7" t="s">
        <v>76</v>
      </c>
      <c r="C3" s="13" t="s">
        <v>27</v>
      </c>
      <c r="D3" s="13" t="s">
        <v>28</v>
      </c>
      <c r="E3" s="13" t="s">
        <v>29</v>
      </c>
      <c r="F3" s="13" t="s">
        <v>30</v>
      </c>
      <c r="G3" s="13" t="s">
        <v>31</v>
      </c>
      <c r="H3" s="13" t="s">
        <v>32</v>
      </c>
      <c r="I3" s="13" t="s">
        <v>33</v>
      </c>
      <c r="J3" s="13" t="s">
        <v>34</v>
      </c>
      <c r="K3" s="13" t="s">
        <v>35</v>
      </c>
      <c r="L3" s="13" t="s">
        <v>36</v>
      </c>
      <c r="M3" s="13" t="s">
        <v>37</v>
      </c>
      <c r="N3" s="13" t="s">
        <v>38</v>
      </c>
      <c r="O3" s="13" t="s">
        <v>39</v>
      </c>
      <c r="Q3" s="13"/>
      <c r="S3" s="13" t="s">
        <v>30</v>
      </c>
      <c r="T3" s="13" t="s">
        <v>31</v>
      </c>
      <c r="U3" s="13" t="s">
        <v>32</v>
      </c>
      <c r="V3" s="13" t="s">
        <v>49</v>
      </c>
      <c r="W3" s="13" t="s">
        <v>50</v>
      </c>
      <c r="X3" s="13" t="s">
        <v>51</v>
      </c>
      <c r="Y3" s="13" t="s">
        <v>52</v>
      </c>
    </row>
    <row r="4" spans="1:25" x14ac:dyDescent="0.2">
      <c r="A4" s="1" t="s">
        <v>112</v>
      </c>
      <c r="B4" s="32">
        <v>1.673</v>
      </c>
      <c r="C4" s="32">
        <v>1.66028</v>
      </c>
      <c r="D4" s="32">
        <v>1.6571100000000001</v>
      </c>
      <c r="E4" s="32">
        <v>1.6353200000000001</v>
      </c>
      <c r="F4" s="32">
        <v>1.6605099999999999</v>
      </c>
      <c r="G4" s="32">
        <v>1.6575</v>
      </c>
      <c r="H4" s="39" t="s">
        <v>137</v>
      </c>
      <c r="I4" s="32">
        <v>1.6586799999999999</v>
      </c>
      <c r="J4" s="39" t="s">
        <v>137</v>
      </c>
      <c r="K4" s="32">
        <v>1.6270199999999999</v>
      </c>
      <c r="L4" s="32">
        <v>1.60961</v>
      </c>
      <c r="M4" s="32">
        <v>1.65822</v>
      </c>
      <c r="N4" s="39" t="s">
        <v>137</v>
      </c>
      <c r="O4" s="32">
        <v>1.6755500000000001</v>
      </c>
      <c r="P4" s="6"/>
      <c r="Q4" s="6"/>
    </row>
    <row r="5" spans="1:25" x14ac:dyDescent="0.2">
      <c r="A5" s="1" t="s">
        <v>113</v>
      </c>
      <c r="B5" s="32">
        <v>1.704</v>
      </c>
      <c r="C5" s="32">
        <v>1.70166</v>
      </c>
      <c r="D5" s="32">
        <v>1.6999899999999999</v>
      </c>
      <c r="E5" s="32">
        <v>1.7042600000000001</v>
      </c>
      <c r="F5" s="32">
        <v>1.70021</v>
      </c>
      <c r="G5" s="38">
        <v>1.60527</v>
      </c>
      <c r="H5" s="32">
        <v>1.69075</v>
      </c>
      <c r="I5" s="38">
        <v>1.6987699999999999</v>
      </c>
      <c r="J5" s="32">
        <v>1.6944399999999999</v>
      </c>
      <c r="K5" s="32">
        <v>1.6767399999999999</v>
      </c>
      <c r="L5" s="32">
        <v>1.67808</v>
      </c>
      <c r="M5" s="32">
        <v>1.6960200000000001</v>
      </c>
      <c r="N5" s="39" t="s">
        <v>137</v>
      </c>
      <c r="O5" s="32">
        <v>1.71479</v>
      </c>
      <c r="P5" s="6"/>
    </row>
    <row r="6" spans="1:25" x14ac:dyDescent="0.2">
      <c r="A6" s="1" t="s">
        <v>114</v>
      </c>
      <c r="B6" s="32">
        <v>1.7130000000000001</v>
      </c>
      <c r="C6" s="32">
        <v>1.7231000000000001</v>
      </c>
      <c r="D6" s="32">
        <v>1.6896</v>
      </c>
      <c r="E6" s="32">
        <v>1.7200299999999999</v>
      </c>
      <c r="F6" s="32">
        <v>1.72485</v>
      </c>
      <c r="G6" s="38">
        <v>1.7252099999999999</v>
      </c>
      <c r="H6" s="32">
        <v>1.7138500000000001</v>
      </c>
      <c r="I6" s="38">
        <v>1.7294</v>
      </c>
      <c r="J6" s="32">
        <v>1.7281</v>
      </c>
      <c r="K6" s="32">
        <v>1.74099</v>
      </c>
      <c r="L6" s="32">
        <v>1.7214499999999999</v>
      </c>
      <c r="M6" s="32">
        <v>1.72786</v>
      </c>
      <c r="N6" s="32">
        <v>1.7256100000000001</v>
      </c>
      <c r="O6" s="32">
        <v>1.7510300000000001</v>
      </c>
      <c r="P6" s="6"/>
    </row>
    <row r="7" spans="1:25" x14ac:dyDescent="0.2">
      <c r="A7" s="1" t="s">
        <v>115</v>
      </c>
      <c r="B7" s="31">
        <v>1.7234</v>
      </c>
      <c r="C7" s="31">
        <v>1.7511099999999999</v>
      </c>
      <c r="D7" s="31">
        <v>1.68703</v>
      </c>
      <c r="E7" s="31">
        <v>1.6991799999999999</v>
      </c>
      <c r="F7" s="31">
        <v>1.71573</v>
      </c>
      <c r="G7" s="36">
        <v>1.71479</v>
      </c>
      <c r="H7" s="37" t="s">
        <v>137</v>
      </c>
      <c r="I7" s="36">
        <v>1.71427</v>
      </c>
      <c r="J7" s="31">
        <v>1.7218899999999999</v>
      </c>
      <c r="K7" s="31">
        <v>1.6970000000000001</v>
      </c>
      <c r="L7" s="31">
        <v>1.7144299999999999</v>
      </c>
      <c r="M7" s="31">
        <v>1.71567</v>
      </c>
      <c r="N7" s="37" t="s">
        <v>137</v>
      </c>
      <c r="O7" s="36">
        <v>1.7824500000000001</v>
      </c>
      <c r="P7" s="15"/>
      <c r="Q7" s="19"/>
      <c r="R7" s="19"/>
      <c r="S7" s="19"/>
      <c r="T7" s="19"/>
      <c r="U7" s="19"/>
      <c r="V7" s="19"/>
      <c r="W7" s="19"/>
      <c r="X7" s="19"/>
      <c r="Y7" s="19"/>
    </row>
    <row r="8" spans="1:25" x14ac:dyDescent="0.2">
      <c r="A8" s="1" t="s">
        <v>116</v>
      </c>
      <c r="B8" s="31">
        <v>1.7707999999999999</v>
      </c>
      <c r="C8" s="31">
        <v>1.80799</v>
      </c>
      <c r="D8" s="31">
        <v>1.7138199999999999</v>
      </c>
      <c r="E8" s="31">
        <v>1.73987</v>
      </c>
      <c r="F8" s="31">
        <v>1.7691600000000001</v>
      </c>
      <c r="G8" s="36">
        <v>1.76915</v>
      </c>
      <c r="H8" s="37" t="s">
        <v>137</v>
      </c>
      <c r="I8" s="36">
        <v>1.77007</v>
      </c>
      <c r="J8" s="37" t="s">
        <v>137</v>
      </c>
      <c r="K8" s="31">
        <v>1.73488</v>
      </c>
      <c r="L8" s="31">
        <v>1.7471000000000001</v>
      </c>
      <c r="M8" s="31">
        <v>1.77406</v>
      </c>
      <c r="N8" s="37" t="s">
        <v>137</v>
      </c>
      <c r="O8" s="31">
        <v>1.8494299999999999</v>
      </c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x14ac:dyDescent="0.2">
      <c r="A9" s="1" t="s">
        <v>117</v>
      </c>
      <c r="B9" s="31">
        <v>1.8065</v>
      </c>
      <c r="C9" s="31">
        <v>1.81596</v>
      </c>
      <c r="D9" s="31">
        <v>1.71715</v>
      </c>
      <c r="E9" s="31">
        <v>1.77051</v>
      </c>
      <c r="F9" s="31">
        <v>1.77349</v>
      </c>
      <c r="G9" s="36">
        <v>1.7752399999999999</v>
      </c>
      <c r="H9" s="37" t="s">
        <v>137</v>
      </c>
      <c r="I9" s="36">
        <v>1.7753300000000001</v>
      </c>
      <c r="J9" s="37" t="s">
        <v>137</v>
      </c>
      <c r="K9" s="31">
        <v>1.7302500000000001</v>
      </c>
      <c r="L9" s="31">
        <v>1.75177</v>
      </c>
      <c r="M9" s="31">
        <v>1.7742899999999999</v>
      </c>
      <c r="N9" s="37" t="s">
        <v>137</v>
      </c>
      <c r="O9" s="31">
        <v>1.8566499999999999</v>
      </c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x14ac:dyDescent="0.2">
      <c r="A10" s="1" t="s">
        <v>118</v>
      </c>
      <c r="B10" s="31">
        <v>1.6960999999999999</v>
      </c>
      <c r="C10" s="31">
        <v>1.6894899999999999</v>
      </c>
      <c r="D10" s="31">
        <v>1.6732899999999999</v>
      </c>
      <c r="E10" s="31">
        <v>1.6853899999999999</v>
      </c>
      <c r="F10" s="31">
        <v>1.6809700000000001</v>
      </c>
      <c r="G10" s="36">
        <v>1.6805699999999999</v>
      </c>
      <c r="H10" s="31">
        <v>1.6776</v>
      </c>
      <c r="I10" s="36">
        <v>1.6850700000000001</v>
      </c>
      <c r="J10" s="37" t="s">
        <v>137</v>
      </c>
      <c r="K10" s="31">
        <v>1.6793400000000001</v>
      </c>
      <c r="L10" s="31">
        <v>1.66937</v>
      </c>
      <c r="M10" s="31">
        <v>1.67984</v>
      </c>
      <c r="N10" s="37" t="s">
        <v>137</v>
      </c>
      <c r="O10" s="31">
        <v>1.7009000000000001</v>
      </c>
      <c r="P10" s="15"/>
      <c r="Q10" s="19"/>
      <c r="R10" s="19"/>
      <c r="S10" s="19"/>
      <c r="T10" s="19"/>
      <c r="U10" s="19"/>
      <c r="V10" s="19"/>
      <c r="W10" s="19"/>
      <c r="X10" s="19"/>
      <c r="Y10" s="19"/>
    </row>
    <row r="11" spans="1:25" x14ac:dyDescent="0.2">
      <c r="A11" s="1" t="s">
        <v>119</v>
      </c>
      <c r="B11" s="31">
        <v>1.7119</v>
      </c>
      <c r="C11" s="31">
        <v>1.7288699999999999</v>
      </c>
      <c r="D11" s="31">
        <v>1.67381</v>
      </c>
      <c r="E11" s="31">
        <v>1.7156499999999999</v>
      </c>
      <c r="F11" s="31">
        <v>1.7135800000000001</v>
      </c>
      <c r="G11" s="36">
        <v>1.71286</v>
      </c>
      <c r="H11" s="37" t="s">
        <v>137</v>
      </c>
      <c r="I11" s="36">
        <v>1.7179899999999999</v>
      </c>
      <c r="J11" s="31">
        <v>1.72759</v>
      </c>
      <c r="K11" s="31">
        <v>1.69869</v>
      </c>
      <c r="L11" s="31">
        <v>1.7198800000000001</v>
      </c>
      <c r="M11" s="31">
        <v>1.7154100000000001</v>
      </c>
      <c r="N11" s="31">
        <v>1.7258500000000001</v>
      </c>
      <c r="O11" s="36">
        <v>1.76095</v>
      </c>
      <c r="P11" s="15"/>
      <c r="Q11" s="19"/>
      <c r="R11" s="19"/>
      <c r="S11" s="19"/>
      <c r="T11" s="19"/>
      <c r="U11" s="19"/>
      <c r="V11" s="19"/>
      <c r="W11" s="19"/>
      <c r="X11" s="19"/>
      <c r="Y11" s="19"/>
    </row>
    <row r="12" spans="1:25" x14ac:dyDescent="0.2">
      <c r="A12" s="1" t="s">
        <v>120</v>
      </c>
      <c r="B12" s="31">
        <v>1.7239</v>
      </c>
      <c r="C12" s="31">
        <v>1.72434</v>
      </c>
      <c r="D12" s="31">
        <v>1.65486</v>
      </c>
      <c r="E12" s="31">
        <v>1.63367</v>
      </c>
      <c r="F12" s="31">
        <v>1.6580299999999999</v>
      </c>
      <c r="G12" s="36">
        <v>1.6577</v>
      </c>
      <c r="H12" s="37" t="s">
        <v>137</v>
      </c>
      <c r="I12" s="36">
        <v>1.6613500000000001</v>
      </c>
      <c r="J12" s="31">
        <v>1.7337899999999999</v>
      </c>
      <c r="K12" s="31">
        <v>1.64594</v>
      </c>
      <c r="L12" s="31">
        <v>1.70705</v>
      </c>
      <c r="M12" s="31">
        <v>1.70943</v>
      </c>
      <c r="N12" s="37" t="s">
        <v>137</v>
      </c>
      <c r="O12" s="31">
        <v>1.7371099999999999</v>
      </c>
      <c r="P12" s="15"/>
      <c r="Q12" s="19"/>
      <c r="R12" s="19"/>
      <c r="S12" s="19"/>
      <c r="T12" s="19"/>
      <c r="U12" s="19"/>
      <c r="V12" s="19"/>
      <c r="W12" s="19"/>
      <c r="X12" s="19"/>
      <c r="Y12" s="19"/>
    </row>
    <row r="13" spans="1:25" x14ac:dyDescent="0.2">
      <c r="A13" s="1" t="s">
        <v>121</v>
      </c>
      <c r="B13" s="31">
        <v>1.7336</v>
      </c>
      <c r="C13" s="31">
        <v>1.72624</v>
      </c>
      <c r="D13" s="31">
        <v>1.6748099999999999</v>
      </c>
      <c r="E13" s="31">
        <v>1.7148099999999999</v>
      </c>
      <c r="F13" s="31">
        <v>1.71147</v>
      </c>
      <c r="G13" s="36">
        <v>1.71055</v>
      </c>
      <c r="H13" s="37" t="s">
        <v>137</v>
      </c>
      <c r="I13" s="36">
        <v>1.71496</v>
      </c>
      <c r="J13" s="31">
        <v>1.7262599999999999</v>
      </c>
      <c r="K13" s="31">
        <v>1.72001</v>
      </c>
      <c r="L13" s="31">
        <v>1.7138599999999999</v>
      </c>
      <c r="M13" s="31">
        <v>1.71244</v>
      </c>
      <c r="N13" s="31">
        <v>1.7243599999999999</v>
      </c>
      <c r="O13" s="31">
        <v>1.7627299999999999</v>
      </c>
      <c r="P13" s="15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2">
      <c r="A14" s="1" t="s">
        <v>122</v>
      </c>
      <c r="B14" s="31">
        <v>1.7343</v>
      </c>
      <c r="C14" s="31">
        <v>1.7291799999999999</v>
      </c>
      <c r="D14" s="31">
        <v>1.69662</v>
      </c>
      <c r="E14" s="31">
        <v>1.7300899999999999</v>
      </c>
      <c r="F14" s="31">
        <v>1.7193400000000001</v>
      </c>
      <c r="G14" s="36">
        <v>1.71722</v>
      </c>
      <c r="H14" s="31">
        <v>1.7421</v>
      </c>
      <c r="I14" s="36">
        <v>1.7220599999999999</v>
      </c>
      <c r="J14" s="31">
        <v>1.7277400000000001</v>
      </c>
      <c r="K14" s="31">
        <v>1.71549</v>
      </c>
      <c r="L14" s="31">
        <v>1.71712</v>
      </c>
      <c r="M14" s="31">
        <v>1.7166300000000001</v>
      </c>
      <c r="N14" s="37" t="s">
        <v>137</v>
      </c>
      <c r="O14" s="31">
        <v>1.7585900000000001</v>
      </c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2">
      <c r="A15" s="1" t="s">
        <v>123</v>
      </c>
      <c r="B15" s="31">
        <v>1.8028999999999999</v>
      </c>
      <c r="C15" s="31">
        <v>1.8237699999999999</v>
      </c>
      <c r="D15" s="31">
        <v>1.88805</v>
      </c>
      <c r="E15" s="31">
        <v>1.8681099999999999</v>
      </c>
      <c r="F15" s="31">
        <v>1.8272900000000001</v>
      </c>
      <c r="G15" s="36">
        <v>1.82463</v>
      </c>
      <c r="H15" s="31">
        <v>1.82447</v>
      </c>
      <c r="I15" s="36">
        <v>1.82731</v>
      </c>
      <c r="J15" s="31">
        <v>1.8274699999999999</v>
      </c>
      <c r="K15" s="31">
        <v>1.8803399999999999</v>
      </c>
      <c r="L15" s="31">
        <v>1.87825</v>
      </c>
      <c r="M15" s="31">
        <v>1.81955</v>
      </c>
      <c r="N15" s="31">
        <v>1.82152</v>
      </c>
      <c r="O15" s="31">
        <v>1.8741699999999999</v>
      </c>
      <c r="P15" s="15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">
      <c r="A16" s="1" t="s">
        <v>124</v>
      </c>
      <c r="B16" s="31">
        <v>1.6273</v>
      </c>
      <c r="C16" s="31">
        <v>1.6119600000000001</v>
      </c>
      <c r="D16" s="31">
        <v>1.68512</v>
      </c>
      <c r="E16" s="31">
        <v>1.65387</v>
      </c>
      <c r="F16" s="31">
        <v>1.6032200000000001</v>
      </c>
      <c r="G16" s="36">
        <v>1.6030899999999999</v>
      </c>
      <c r="H16" s="31">
        <v>1.60795</v>
      </c>
      <c r="I16" s="36">
        <v>1.61233</v>
      </c>
      <c r="J16" s="31">
        <v>1.61324</v>
      </c>
      <c r="K16" s="31">
        <v>1.5933200000000001</v>
      </c>
      <c r="L16" s="31">
        <v>1.63042</v>
      </c>
      <c r="M16" s="31">
        <v>1.6051200000000001</v>
      </c>
      <c r="N16" s="37" t="s">
        <v>137</v>
      </c>
      <c r="O16" s="31">
        <v>1.6481399999999999</v>
      </c>
      <c r="P16" s="15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">
      <c r="A17" s="1" t="s">
        <v>125</v>
      </c>
      <c r="B17" s="31">
        <v>1.7199</v>
      </c>
      <c r="C17" s="31">
        <v>1.7104200000000001</v>
      </c>
      <c r="D17" s="31">
        <v>1.7607900000000001</v>
      </c>
      <c r="E17" s="31">
        <v>1.7567600000000001</v>
      </c>
      <c r="F17" s="31">
        <v>1.7176499999999999</v>
      </c>
      <c r="G17" s="36">
        <v>1.7140599999999999</v>
      </c>
      <c r="H17" s="31">
        <v>1.7138</v>
      </c>
      <c r="I17" s="36">
        <v>1.7138100000000001</v>
      </c>
      <c r="J17" s="31">
        <v>1.7084999999999999</v>
      </c>
      <c r="K17" s="31">
        <v>1.7335</v>
      </c>
      <c r="L17" s="31">
        <v>1.7184999999999999</v>
      </c>
      <c r="M17" s="31">
        <v>1.7119200000000001</v>
      </c>
      <c r="N17" s="31">
        <v>1.70888</v>
      </c>
      <c r="O17" s="31">
        <v>1.7616799999999999</v>
      </c>
      <c r="P17" s="15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">
      <c r="A18" s="1" t="s">
        <v>126</v>
      </c>
      <c r="B18" s="31">
        <v>1.8297000000000001</v>
      </c>
      <c r="C18" s="31">
        <v>1.8592299999999999</v>
      </c>
      <c r="D18" s="31">
        <v>1.99529</v>
      </c>
      <c r="E18" s="31">
        <v>2.03261</v>
      </c>
      <c r="F18" s="31">
        <v>1.8725400000000001</v>
      </c>
      <c r="G18" s="36">
        <v>1.86073</v>
      </c>
      <c r="H18" s="31">
        <v>1.85409</v>
      </c>
      <c r="I18" s="36">
        <v>1.8374699999999999</v>
      </c>
      <c r="J18" s="31">
        <v>1.83802</v>
      </c>
      <c r="K18" s="31">
        <v>1.99072</v>
      </c>
      <c r="L18" s="31">
        <v>1.9546699999999999</v>
      </c>
      <c r="M18" s="31">
        <v>1.8499099999999999</v>
      </c>
      <c r="N18" s="31">
        <v>1.84063</v>
      </c>
      <c r="O18" s="31">
        <v>2.07592</v>
      </c>
      <c r="P18" s="15"/>
      <c r="Q18" s="19"/>
      <c r="R18" s="19"/>
      <c r="S18" s="15">
        <v>1.8725400000000001</v>
      </c>
      <c r="T18" s="18">
        <v>1.86073</v>
      </c>
      <c r="U18" s="15">
        <v>1.85409</v>
      </c>
      <c r="V18" s="15">
        <v>1.8581700000000001</v>
      </c>
      <c r="W18" s="15">
        <v>1.85399</v>
      </c>
      <c r="X18" s="15">
        <v>1.8525799999999999</v>
      </c>
      <c r="Y18" s="15">
        <v>1.8522000000000001</v>
      </c>
    </row>
    <row r="19" spans="1:25" x14ac:dyDescent="0.2">
      <c r="A19" s="1" t="s">
        <v>127</v>
      </c>
      <c r="B19" s="31">
        <v>1.8934</v>
      </c>
      <c r="C19" s="31">
        <v>1.93021</v>
      </c>
      <c r="D19" s="31">
        <v>2.1150199999999999</v>
      </c>
      <c r="E19" s="31">
        <v>2.0795699999999999</v>
      </c>
      <c r="F19" s="36">
        <v>1.95272</v>
      </c>
      <c r="G19" s="36">
        <v>1.95451</v>
      </c>
      <c r="H19" s="31">
        <v>1.9347700000000001</v>
      </c>
      <c r="I19" s="36">
        <v>1.95244</v>
      </c>
      <c r="J19" s="31">
        <v>1.92584</v>
      </c>
      <c r="K19" s="31">
        <v>2.0523400000000001</v>
      </c>
      <c r="L19" s="31">
        <v>1.9918</v>
      </c>
      <c r="M19" s="31">
        <v>1.95139</v>
      </c>
      <c r="N19" s="31">
        <v>1.93211</v>
      </c>
      <c r="O19" s="31">
        <v>2.1329400000000001</v>
      </c>
      <c r="P19" s="15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">
      <c r="A20" s="1" t="s">
        <v>128</v>
      </c>
      <c r="B20" s="31">
        <v>1.9315</v>
      </c>
      <c r="C20" s="31">
        <v>1.94872</v>
      </c>
      <c r="D20" s="36">
        <v>2.0869399999999998</v>
      </c>
      <c r="E20" s="36">
        <v>2.07748</v>
      </c>
      <c r="F20" s="31">
        <v>1.9733799999999999</v>
      </c>
      <c r="G20" s="36">
        <v>1.96241</v>
      </c>
      <c r="H20" s="31">
        <v>1.9299599999999999</v>
      </c>
      <c r="I20" s="36">
        <v>1.9557</v>
      </c>
      <c r="J20" s="37" t="s">
        <v>137</v>
      </c>
      <c r="K20" s="36">
        <v>2.0291399999999999</v>
      </c>
      <c r="L20" s="31">
        <v>1.99359</v>
      </c>
      <c r="M20" s="31">
        <v>1.97716</v>
      </c>
      <c r="N20" s="37" t="s">
        <v>137</v>
      </c>
      <c r="O20" s="31">
        <v>2.0998000000000001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">
      <c r="A21" s="1" t="s">
        <v>129</v>
      </c>
      <c r="B21" s="31">
        <v>1.9870000000000001</v>
      </c>
      <c r="C21" s="31">
        <v>1.9434199999999999</v>
      </c>
      <c r="D21" s="31">
        <v>2.02881</v>
      </c>
      <c r="E21" s="31">
        <v>2.08257</v>
      </c>
      <c r="F21" s="31">
        <v>1.96987</v>
      </c>
      <c r="G21" s="36">
        <v>1.95363</v>
      </c>
      <c r="H21" s="31">
        <v>1.95713</v>
      </c>
      <c r="I21" s="36">
        <v>1.9557599999999999</v>
      </c>
      <c r="J21" s="37" t="s">
        <v>137</v>
      </c>
      <c r="K21" s="31">
        <v>2.0573299999999999</v>
      </c>
      <c r="L21" s="31">
        <v>1.9835</v>
      </c>
      <c r="M21" s="31">
        <v>1.9690300000000001</v>
      </c>
      <c r="N21" s="37" t="s">
        <v>137</v>
      </c>
      <c r="O21" s="31">
        <v>2.1542599999999998</v>
      </c>
      <c r="P21" s="15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">
      <c r="D22" s="16"/>
      <c r="E22" s="16"/>
      <c r="F22" s="16"/>
      <c r="G22" s="16"/>
      <c r="H22" s="2" t="s">
        <v>140</v>
      </c>
      <c r="I22" s="16"/>
      <c r="J22" s="2" t="s">
        <v>140</v>
      </c>
      <c r="K22" s="16"/>
      <c r="L22" s="16"/>
      <c r="M22" s="16"/>
      <c r="N22" s="2" t="s">
        <v>140</v>
      </c>
    </row>
    <row r="23" spans="1:25" x14ac:dyDescent="0.2">
      <c r="L23" s="2"/>
    </row>
    <row r="24" spans="1:25" ht="19" x14ac:dyDescent="0.2">
      <c r="A24" s="69" t="s">
        <v>77</v>
      </c>
      <c r="B24" s="69"/>
      <c r="C24" s="69"/>
    </row>
    <row r="25" spans="1:25" s="2" customFormat="1" ht="17" x14ac:dyDescent="0.2">
      <c r="A25" s="7" t="s">
        <v>56</v>
      </c>
      <c r="B25" s="7" t="s">
        <v>76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  <c r="H25" s="13" t="s">
        <v>32</v>
      </c>
      <c r="I25" s="13" t="s">
        <v>33</v>
      </c>
      <c r="J25" s="13" t="s">
        <v>34</v>
      </c>
      <c r="K25" s="13" t="s">
        <v>35</v>
      </c>
      <c r="L25" s="13" t="s">
        <v>36</v>
      </c>
      <c r="M25" s="13" t="s">
        <v>37</v>
      </c>
      <c r="N25" s="13" t="s">
        <v>38</v>
      </c>
      <c r="O25" s="13" t="s">
        <v>39</v>
      </c>
      <c r="P25" s="13"/>
      <c r="S25" s="13" t="s">
        <v>30</v>
      </c>
      <c r="T25" s="13" t="s">
        <v>31</v>
      </c>
      <c r="U25" s="13" t="s">
        <v>32</v>
      </c>
      <c r="V25" s="13" t="s">
        <v>49</v>
      </c>
      <c r="W25" s="13" t="s">
        <v>50</v>
      </c>
      <c r="X25" s="13" t="s">
        <v>51</v>
      </c>
      <c r="Y25" s="13" t="s">
        <v>52</v>
      </c>
    </row>
    <row r="26" spans="1:25" x14ac:dyDescent="0.2">
      <c r="A26" s="1" t="s">
        <v>112</v>
      </c>
      <c r="B26" s="15">
        <v>1.673</v>
      </c>
      <c r="C26" s="6">
        <f>C4-$B4</f>
        <v>-1.2720000000000065E-2</v>
      </c>
      <c r="D26" s="6">
        <f t="shared" ref="D26:O26" si="0">D4-$B4</f>
        <v>-1.588999999999996E-2</v>
      </c>
      <c r="E26" s="6">
        <f t="shared" si="0"/>
        <v>-3.7679999999999936E-2</v>
      </c>
      <c r="F26" s="6">
        <f t="shared" si="0"/>
        <v>-1.2490000000000112E-2</v>
      </c>
      <c r="G26" s="6">
        <f t="shared" si="0"/>
        <v>-1.5500000000000069E-2</v>
      </c>
      <c r="H26" s="6" t="e">
        <f t="shared" si="0"/>
        <v>#VALUE!</v>
      </c>
      <c r="I26" s="6">
        <f t="shared" si="0"/>
        <v>-1.432000000000011E-2</v>
      </c>
      <c r="J26" s="6" t="e">
        <f t="shared" si="0"/>
        <v>#VALUE!</v>
      </c>
      <c r="K26" s="6">
        <f t="shared" si="0"/>
        <v>-4.5980000000000132E-2</v>
      </c>
      <c r="L26" s="6">
        <f t="shared" si="0"/>
        <v>-6.3390000000000057E-2</v>
      </c>
      <c r="M26" s="6">
        <f t="shared" si="0"/>
        <v>-1.4780000000000015E-2</v>
      </c>
      <c r="N26" s="6" t="e">
        <f t="shared" si="0"/>
        <v>#VALUE!</v>
      </c>
      <c r="O26" s="6">
        <f t="shared" si="0"/>
        <v>2.5500000000000522E-3</v>
      </c>
      <c r="P26" s="6"/>
    </row>
    <row r="27" spans="1:25" x14ac:dyDescent="0.2">
      <c r="A27" s="1" t="s">
        <v>113</v>
      </c>
      <c r="B27" s="15">
        <v>1.704</v>
      </c>
      <c r="C27" s="6">
        <f t="shared" ref="C27:O43" si="1">C5-$B5</f>
        <v>-2.3400000000000087E-3</v>
      </c>
      <c r="D27" s="6">
        <f t="shared" si="1"/>
        <v>-4.0100000000000691E-3</v>
      </c>
      <c r="E27" s="6">
        <f t="shared" si="1"/>
        <v>2.60000000000149E-4</v>
      </c>
      <c r="F27" s="6">
        <f t="shared" si="1"/>
        <v>-3.7899999999999601E-3</v>
      </c>
      <c r="G27" s="6">
        <f t="shared" si="1"/>
        <v>-9.8729999999999984E-2</v>
      </c>
      <c r="H27" s="6">
        <f t="shared" si="1"/>
        <v>-1.3249999999999984E-2</v>
      </c>
      <c r="I27" s="6">
        <f t="shared" si="1"/>
        <v>-5.2300000000000679E-3</v>
      </c>
      <c r="J27" s="6">
        <f t="shared" si="1"/>
        <v>-9.5600000000000129E-3</v>
      </c>
      <c r="K27" s="6">
        <f t="shared" si="1"/>
        <v>-2.7260000000000062E-2</v>
      </c>
      <c r="L27" s="6">
        <f t="shared" si="1"/>
        <v>-2.5919999999999943E-2</v>
      </c>
      <c r="M27" s="6">
        <f t="shared" si="1"/>
        <v>-7.9799999999998761E-3</v>
      </c>
      <c r="N27" s="6" t="e">
        <f t="shared" si="1"/>
        <v>#VALUE!</v>
      </c>
      <c r="O27" s="6">
        <f t="shared" si="1"/>
        <v>1.0790000000000077E-2</v>
      </c>
      <c r="P27" s="6"/>
    </row>
    <row r="28" spans="1:25" x14ac:dyDescent="0.2">
      <c r="A28" s="1" t="s">
        <v>114</v>
      </c>
      <c r="B28" s="15">
        <v>1.6960999999999999</v>
      </c>
      <c r="C28" s="6">
        <f t="shared" si="1"/>
        <v>1.0099999999999998E-2</v>
      </c>
      <c r="D28" s="6">
        <f t="shared" si="1"/>
        <v>-2.3400000000000087E-2</v>
      </c>
      <c r="E28" s="6">
        <f t="shared" si="1"/>
        <v>7.0299999999998697E-3</v>
      </c>
      <c r="F28" s="6">
        <f t="shared" si="1"/>
        <v>1.1849999999999916E-2</v>
      </c>
      <c r="G28" s="6">
        <f t="shared" si="1"/>
        <v>1.2209999999999832E-2</v>
      </c>
      <c r="H28" s="6">
        <f t="shared" si="1"/>
        <v>8.5000000000001741E-4</v>
      </c>
      <c r="I28" s="6">
        <f t="shared" si="1"/>
        <v>1.639999999999997E-2</v>
      </c>
      <c r="J28" s="6">
        <f t="shared" si="1"/>
        <v>1.5099999999999891E-2</v>
      </c>
      <c r="K28" s="6">
        <f t="shared" si="1"/>
        <v>2.7989999999999959E-2</v>
      </c>
      <c r="L28" s="6">
        <f t="shared" si="1"/>
        <v>8.4499999999998465E-3</v>
      </c>
      <c r="M28" s="6">
        <f t="shared" si="1"/>
        <v>1.4859999999999873E-2</v>
      </c>
      <c r="N28" s="6">
        <f t="shared" si="1"/>
        <v>1.261000000000001E-2</v>
      </c>
      <c r="O28" s="6">
        <f t="shared" si="1"/>
        <v>3.8030000000000008E-2</v>
      </c>
      <c r="P28" s="6"/>
    </row>
    <row r="29" spans="1:25" x14ac:dyDescent="0.2">
      <c r="A29" s="1" t="s">
        <v>115</v>
      </c>
      <c r="B29" s="15">
        <v>1.7343</v>
      </c>
      <c r="C29" s="6">
        <f t="shared" si="1"/>
        <v>2.7709999999999901E-2</v>
      </c>
      <c r="D29" s="6">
        <f t="shared" si="1"/>
        <v>-3.6370000000000013E-2</v>
      </c>
      <c r="E29" s="6">
        <f t="shared" si="1"/>
        <v>-2.422000000000013E-2</v>
      </c>
      <c r="F29" s="6">
        <f t="shared" si="1"/>
        <v>-7.6700000000000657E-3</v>
      </c>
      <c r="G29" s="6">
        <f t="shared" si="1"/>
        <v>-8.6100000000000065E-3</v>
      </c>
      <c r="H29" s="6" t="e">
        <f t="shared" si="1"/>
        <v>#VALUE!</v>
      </c>
      <c r="I29" s="6">
        <f t="shared" si="1"/>
        <v>-9.1300000000000825E-3</v>
      </c>
      <c r="J29" s="6">
        <f t="shared" si="1"/>
        <v>-1.5100000000001224E-3</v>
      </c>
      <c r="K29" s="6">
        <f t="shared" si="1"/>
        <v>-2.6399999999999979E-2</v>
      </c>
      <c r="L29" s="6">
        <f t="shared" si="1"/>
        <v>-8.9700000000001445E-3</v>
      </c>
      <c r="M29" s="6">
        <f t="shared" si="1"/>
        <v>-7.7300000000000146E-3</v>
      </c>
      <c r="N29" s="6" t="e">
        <f t="shared" si="1"/>
        <v>#VALUE!</v>
      </c>
      <c r="O29" s="6">
        <f t="shared" si="1"/>
        <v>5.9050000000000047E-2</v>
      </c>
      <c r="P29" s="6"/>
    </row>
    <row r="30" spans="1:25" x14ac:dyDescent="0.2">
      <c r="A30" s="1" t="s">
        <v>116</v>
      </c>
      <c r="B30" s="15">
        <v>1.7130000000000001</v>
      </c>
      <c r="C30" s="6">
        <f t="shared" si="1"/>
        <v>3.7190000000000056E-2</v>
      </c>
      <c r="D30" s="6">
        <f t="shared" si="1"/>
        <v>-5.6980000000000031E-2</v>
      </c>
      <c r="E30" s="6">
        <f t="shared" si="1"/>
        <v>-3.0929999999999902E-2</v>
      </c>
      <c r="F30" s="6">
        <f t="shared" si="1"/>
        <v>-1.6399999999998638E-3</v>
      </c>
      <c r="G30" s="6">
        <f t="shared" si="1"/>
        <v>-1.6499999999999293E-3</v>
      </c>
      <c r="H30" s="6" t="e">
        <f t="shared" si="1"/>
        <v>#VALUE!</v>
      </c>
      <c r="I30" s="6">
        <f t="shared" si="1"/>
        <v>-7.299999999998974E-4</v>
      </c>
      <c r="J30" s="6" t="e">
        <f t="shared" si="1"/>
        <v>#VALUE!</v>
      </c>
      <c r="K30" s="6">
        <f t="shared" si="1"/>
        <v>-3.5919999999999952E-2</v>
      </c>
      <c r="L30" s="6">
        <f t="shared" si="1"/>
        <v>-2.3699999999999832E-2</v>
      </c>
      <c r="M30" s="6">
        <f t="shared" si="1"/>
        <v>3.2600000000000406E-3</v>
      </c>
      <c r="N30" s="6" t="e">
        <f t="shared" si="1"/>
        <v>#VALUE!</v>
      </c>
      <c r="O30" s="6">
        <f t="shared" si="1"/>
        <v>7.8629999999999978E-2</v>
      </c>
      <c r="P30" s="6"/>
    </row>
    <row r="31" spans="1:25" x14ac:dyDescent="0.2">
      <c r="A31" s="1" t="s">
        <v>117</v>
      </c>
      <c r="B31" s="15">
        <v>1.7119</v>
      </c>
      <c r="C31" s="6">
        <f t="shared" si="1"/>
        <v>9.4600000000000239E-3</v>
      </c>
      <c r="D31" s="6">
        <f t="shared" si="1"/>
        <v>-8.9350000000000041E-2</v>
      </c>
      <c r="E31" s="6">
        <f t="shared" si="1"/>
        <v>-3.5989999999999966E-2</v>
      </c>
      <c r="F31" s="6">
        <f t="shared" si="1"/>
        <v>-3.3009999999999984E-2</v>
      </c>
      <c r="G31" s="6">
        <f t="shared" si="1"/>
        <v>-3.1260000000000066E-2</v>
      </c>
      <c r="H31" s="6" t="e">
        <f t="shared" si="1"/>
        <v>#VALUE!</v>
      </c>
      <c r="I31" s="6">
        <f t="shared" si="1"/>
        <v>-3.116999999999992E-2</v>
      </c>
      <c r="J31" s="6" t="e">
        <f t="shared" si="1"/>
        <v>#VALUE!</v>
      </c>
      <c r="K31" s="6">
        <f t="shared" si="1"/>
        <v>-7.6249999999999929E-2</v>
      </c>
      <c r="L31" s="6">
        <f t="shared" si="1"/>
        <v>-5.4729999999999945E-2</v>
      </c>
      <c r="M31" s="6">
        <f t="shared" si="1"/>
        <v>-3.2210000000000072E-2</v>
      </c>
      <c r="N31" s="6" t="e">
        <f t="shared" si="1"/>
        <v>#VALUE!</v>
      </c>
      <c r="O31" s="6">
        <f t="shared" si="1"/>
        <v>5.0149999999999917E-2</v>
      </c>
      <c r="P31" s="6"/>
    </row>
    <row r="32" spans="1:25" x14ac:dyDescent="0.2">
      <c r="A32" s="1" t="s">
        <v>118</v>
      </c>
      <c r="B32" s="15">
        <v>1.7336</v>
      </c>
      <c r="C32" s="6">
        <f t="shared" si="1"/>
        <v>-6.6100000000000048E-3</v>
      </c>
      <c r="D32" s="6">
        <f t="shared" si="1"/>
        <v>-2.2809999999999997E-2</v>
      </c>
      <c r="E32" s="6">
        <f t="shared" si="1"/>
        <v>-1.0709999999999997E-2</v>
      </c>
      <c r="F32" s="6">
        <f t="shared" si="1"/>
        <v>-1.5129999999999866E-2</v>
      </c>
      <c r="G32" s="6">
        <f t="shared" si="1"/>
        <v>-1.5530000000000044E-2</v>
      </c>
      <c r="H32" s="6">
        <f t="shared" si="1"/>
        <v>-1.8499999999999961E-2</v>
      </c>
      <c r="I32" s="6">
        <f t="shared" si="1"/>
        <v>-1.1029999999999873E-2</v>
      </c>
      <c r="J32" s="6" t="e">
        <f t="shared" si="1"/>
        <v>#VALUE!</v>
      </c>
      <c r="K32" s="6">
        <f t="shared" si="1"/>
        <v>-1.6759999999999886E-2</v>
      </c>
      <c r="L32" s="6">
        <f t="shared" si="1"/>
        <v>-2.672999999999992E-2</v>
      </c>
      <c r="M32" s="6">
        <f t="shared" si="1"/>
        <v>-1.6259999999999941E-2</v>
      </c>
      <c r="N32" s="6" t="e">
        <f t="shared" si="1"/>
        <v>#VALUE!</v>
      </c>
      <c r="O32" s="6">
        <f t="shared" si="1"/>
        <v>4.8000000000001375E-3</v>
      </c>
      <c r="P32" s="6"/>
    </row>
    <row r="33" spans="1:25" x14ac:dyDescent="0.2">
      <c r="A33" s="1" t="s">
        <v>119</v>
      </c>
      <c r="B33" s="15">
        <v>1.7239</v>
      </c>
      <c r="C33" s="6">
        <f t="shared" si="1"/>
        <v>1.696999999999993E-2</v>
      </c>
      <c r="D33" s="6">
        <f t="shared" si="1"/>
        <v>-3.8089999999999957E-2</v>
      </c>
      <c r="E33" s="6">
        <f t="shared" si="1"/>
        <v>3.7499999999999201E-3</v>
      </c>
      <c r="F33" s="6">
        <f t="shared" si="1"/>
        <v>1.6800000000001258E-3</v>
      </c>
      <c r="G33" s="6">
        <f t="shared" si="1"/>
        <v>9.6000000000007191E-4</v>
      </c>
      <c r="H33" s="6" t="e">
        <f t="shared" si="1"/>
        <v>#VALUE!</v>
      </c>
      <c r="I33" s="6">
        <f t="shared" si="1"/>
        <v>6.0899999999999288E-3</v>
      </c>
      <c r="J33" s="6">
        <f t="shared" si="1"/>
        <v>1.5689999999999982E-2</v>
      </c>
      <c r="K33" s="6">
        <f t="shared" si="1"/>
        <v>-1.3209999999999944E-2</v>
      </c>
      <c r="L33" s="6">
        <f t="shared" si="1"/>
        <v>7.9800000000000981E-3</v>
      </c>
      <c r="M33" s="6">
        <f t="shared" si="1"/>
        <v>3.5100000000001241E-3</v>
      </c>
      <c r="N33" s="6">
        <f t="shared" si="1"/>
        <v>1.3950000000000129E-2</v>
      </c>
      <c r="O33" s="6">
        <f t="shared" si="1"/>
        <v>4.9050000000000038E-2</v>
      </c>
      <c r="P33" s="6"/>
    </row>
    <row r="34" spans="1:25" x14ac:dyDescent="0.2">
      <c r="A34" s="1" t="s">
        <v>120</v>
      </c>
      <c r="B34" s="15">
        <v>1.8028999999999999</v>
      </c>
      <c r="C34" s="6">
        <f t="shared" si="1"/>
        <v>4.3999999999999595E-4</v>
      </c>
      <c r="D34" s="6">
        <f t="shared" si="1"/>
        <v>-6.903999999999999E-2</v>
      </c>
      <c r="E34" s="6">
        <f t="shared" si="1"/>
        <v>-9.0230000000000032E-2</v>
      </c>
      <c r="F34" s="6">
        <f t="shared" si="1"/>
        <v>-6.5870000000000095E-2</v>
      </c>
      <c r="G34" s="6">
        <f t="shared" si="1"/>
        <v>-6.6200000000000037E-2</v>
      </c>
      <c r="H34" s="6" t="e">
        <f t="shared" si="1"/>
        <v>#VALUE!</v>
      </c>
      <c r="I34" s="6">
        <f t="shared" si="1"/>
        <v>-6.2549999999999883E-2</v>
      </c>
      <c r="J34" s="6">
        <f t="shared" si="1"/>
        <v>9.8899999999999544E-3</v>
      </c>
      <c r="K34" s="6">
        <f t="shared" si="1"/>
        <v>-7.7960000000000029E-2</v>
      </c>
      <c r="L34" s="6">
        <f t="shared" si="1"/>
        <v>-1.6850000000000032E-2</v>
      </c>
      <c r="M34" s="6">
        <f t="shared" si="1"/>
        <v>-1.4469999999999983E-2</v>
      </c>
      <c r="N34" s="6" t="e">
        <f t="shared" si="1"/>
        <v>#VALUE!</v>
      </c>
      <c r="O34" s="6">
        <f t="shared" si="1"/>
        <v>1.3209999999999944E-2</v>
      </c>
      <c r="P34" s="6"/>
    </row>
    <row r="35" spans="1:25" x14ac:dyDescent="0.2">
      <c r="A35" s="1" t="s">
        <v>121</v>
      </c>
      <c r="B35" s="15">
        <v>1.9870000000000001</v>
      </c>
      <c r="C35" s="6">
        <f t="shared" si="1"/>
        <v>-7.3600000000000332E-3</v>
      </c>
      <c r="D35" s="6">
        <f t="shared" si="1"/>
        <v>-5.879000000000012E-2</v>
      </c>
      <c r="E35" s="6">
        <f t="shared" si="1"/>
        <v>-1.8790000000000084E-2</v>
      </c>
      <c r="F35" s="6">
        <f t="shared" si="1"/>
        <v>-2.2129999999999983E-2</v>
      </c>
      <c r="G35" s="6">
        <f t="shared" si="1"/>
        <v>-2.3050000000000015E-2</v>
      </c>
      <c r="H35" s="6" t="e">
        <f t="shared" si="1"/>
        <v>#VALUE!</v>
      </c>
      <c r="I35" s="6">
        <f t="shared" si="1"/>
        <v>-1.863999999999999E-2</v>
      </c>
      <c r="J35" s="6">
        <f t="shared" si="1"/>
        <v>-7.3400000000001242E-3</v>
      </c>
      <c r="K35" s="6">
        <f t="shared" si="1"/>
        <v>-1.3589999999999991E-2</v>
      </c>
      <c r="L35" s="6">
        <f t="shared" si="1"/>
        <v>-1.9740000000000091E-2</v>
      </c>
      <c r="M35" s="6">
        <f t="shared" si="1"/>
        <v>-2.1160000000000068E-2</v>
      </c>
      <c r="N35" s="6">
        <f t="shared" si="1"/>
        <v>-9.240000000000137E-3</v>
      </c>
      <c r="O35" s="6">
        <f t="shared" si="1"/>
        <v>2.9129999999999878E-2</v>
      </c>
      <c r="P35" s="6"/>
    </row>
    <row r="36" spans="1:25" x14ac:dyDescent="0.2">
      <c r="A36" s="1" t="s">
        <v>122</v>
      </c>
      <c r="B36" s="15">
        <v>1.8297000000000001</v>
      </c>
      <c r="C36" s="6">
        <f t="shared" si="1"/>
        <v>-5.1200000000000134E-3</v>
      </c>
      <c r="D36" s="6">
        <f t="shared" si="1"/>
        <v>-3.7679999999999936E-2</v>
      </c>
      <c r="E36" s="6">
        <f t="shared" si="1"/>
        <v>-4.210000000000047E-3</v>
      </c>
      <c r="F36" s="6">
        <f t="shared" si="1"/>
        <v>-1.4959999999999862E-2</v>
      </c>
      <c r="G36" s="6">
        <f t="shared" si="1"/>
        <v>-1.7079999999999984E-2</v>
      </c>
      <c r="H36" s="6">
        <f t="shared" si="1"/>
        <v>7.8000000000000291E-3</v>
      </c>
      <c r="I36" s="6">
        <f t="shared" si="1"/>
        <v>-1.2240000000000029E-2</v>
      </c>
      <c r="J36" s="6">
        <f t="shared" si="1"/>
        <v>-6.5599999999998992E-3</v>
      </c>
      <c r="K36" s="6">
        <f t="shared" si="1"/>
        <v>-1.8809999999999993E-2</v>
      </c>
      <c r="L36" s="6">
        <f t="shared" si="1"/>
        <v>-1.7179999999999973E-2</v>
      </c>
      <c r="M36" s="6">
        <f t="shared" si="1"/>
        <v>-1.7669999999999852E-2</v>
      </c>
      <c r="N36" s="6" t="e">
        <f t="shared" si="1"/>
        <v>#VALUE!</v>
      </c>
      <c r="O36" s="6">
        <f t="shared" si="1"/>
        <v>2.4290000000000145E-2</v>
      </c>
      <c r="P36" s="6"/>
    </row>
    <row r="37" spans="1:25" x14ac:dyDescent="0.2">
      <c r="A37" s="1" t="s">
        <v>123</v>
      </c>
      <c r="B37" s="15">
        <v>1.7199</v>
      </c>
      <c r="C37" s="6">
        <f t="shared" si="1"/>
        <v>2.0869999999999944E-2</v>
      </c>
      <c r="D37" s="6">
        <f t="shared" si="1"/>
        <v>8.5150000000000059E-2</v>
      </c>
      <c r="E37" s="6">
        <f t="shared" si="1"/>
        <v>6.520999999999999E-2</v>
      </c>
      <c r="F37" s="6">
        <f t="shared" si="1"/>
        <v>2.4390000000000134E-2</v>
      </c>
      <c r="G37" s="6">
        <f t="shared" si="1"/>
        <v>2.1730000000000027E-2</v>
      </c>
      <c r="H37" s="6">
        <f t="shared" si="1"/>
        <v>2.1570000000000089E-2</v>
      </c>
      <c r="I37" s="6">
        <f t="shared" si="1"/>
        <v>2.4410000000000043E-2</v>
      </c>
      <c r="J37" s="6">
        <f t="shared" si="1"/>
        <v>2.4569999999999981E-2</v>
      </c>
      <c r="K37" s="6">
        <f t="shared" si="1"/>
        <v>7.7439999999999953E-2</v>
      </c>
      <c r="L37" s="6">
        <f t="shared" si="1"/>
        <v>7.5350000000000028E-2</v>
      </c>
      <c r="M37" s="6">
        <f t="shared" si="1"/>
        <v>1.6650000000000054E-2</v>
      </c>
      <c r="N37" s="6">
        <f t="shared" si="1"/>
        <v>1.8620000000000081E-2</v>
      </c>
      <c r="O37" s="6">
        <f t="shared" si="1"/>
        <v>7.1269999999999945E-2</v>
      </c>
      <c r="P37" s="6"/>
    </row>
    <row r="38" spans="1:25" x14ac:dyDescent="0.2">
      <c r="A38" s="1" t="s">
        <v>124</v>
      </c>
      <c r="B38" s="15">
        <v>1.8934</v>
      </c>
      <c r="C38" s="6">
        <f t="shared" si="1"/>
        <v>-1.5339999999999909E-2</v>
      </c>
      <c r="D38" s="6">
        <f t="shared" si="1"/>
        <v>5.7819999999999983E-2</v>
      </c>
      <c r="E38" s="6">
        <f t="shared" si="1"/>
        <v>2.6569999999999983E-2</v>
      </c>
      <c r="F38" s="6">
        <f t="shared" si="1"/>
        <v>-2.4079999999999879E-2</v>
      </c>
      <c r="G38" s="6">
        <f t="shared" si="1"/>
        <v>-2.4210000000000065E-2</v>
      </c>
      <c r="H38" s="6">
        <f t="shared" si="1"/>
        <v>-1.9349999999999978E-2</v>
      </c>
      <c r="I38" s="6">
        <f t="shared" si="1"/>
        <v>-1.4969999999999928E-2</v>
      </c>
      <c r="J38" s="6">
        <f t="shared" si="1"/>
        <v>-1.4059999999999961E-2</v>
      </c>
      <c r="K38" s="6">
        <f t="shared" si="1"/>
        <v>-3.3979999999999899E-2</v>
      </c>
      <c r="L38" s="6">
        <f t="shared" si="1"/>
        <v>3.1200000000000117E-3</v>
      </c>
      <c r="M38" s="6">
        <f t="shared" si="1"/>
        <v>-2.2179999999999866E-2</v>
      </c>
      <c r="N38" s="6" t="e">
        <f t="shared" si="1"/>
        <v>#VALUE!</v>
      </c>
      <c r="O38" s="6">
        <f t="shared" si="1"/>
        <v>2.083999999999997E-2</v>
      </c>
      <c r="P38" s="6"/>
    </row>
    <row r="39" spans="1:25" x14ac:dyDescent="0.2">
      <c r="A39" s="1" t="s">
        <v>125</v>
      </c>
      <c r="B39" s="15">
        <v>1.9315</v>
      </c>
      <c r="C39" s="6">
        <f t="shared" si="1"/>
        <v>-9.4799999999999329E-3</v>
      </c>
      <c r="D39" s="6">
        <f t="shared" si="1"/>
        <v>4.0890000000000093E-2</v>
      </c>
      <c r="E39" s="6">
        <f t="shared" si="1"/>
        <v>3.6860000000000115E-2</v>
      </c>
      <c r="F39" s="6">
        <f t="shared" si="1"/>
        <v>-2.2500000000000853E-3</v>
      </c>
      <c r="G39" s="6">
        <f t="shared" si="1"/>
        <v>-5.8400000000000674E-3</v>
      </c>
      <c r="H39" s="6">
        <f t="shared" si="1"/>
        <v>-6.0999999999999943E-3</v>
      </c>
      <c r="I39" s="6">
        <f t="shared" si="1"/>
        <v>-6.0899999999999288E-3</v>
      </c>
      <c r="J39" s="6">
        <f t="shared" si="1"/>
        <v>-1.1400000000000077E-2</v>
      </c>
      <c r="K39" s="6">
        <f t="shared" si="1"/>
        <v>1.3600000000000056E-2</v>
      </c>
      <c r="L39" s="6">
        <f t="shared" si="1"/>
        <v>-1.4000000000000679E-3</v>
      </c>
      <c r="M39" s="6">
        <f t="shared" si="1"/>
        <v>-7.9799999999998761E-3</v>
      </c>
      <c r="N39" s="6">
        <f t="shared" si="1"/>
        <v>-1.102000000000003E-2</v>
      </c>
      <c r="O39" s="6">
        <f t="shared" si="1"/>
        <v>4.1779999999999928E-2</v>
      </c>
      <c r="P39" s="6"/>
    </row>
    <row r="40" spans="1:25" x14ac:dyDescent="0.2">
      <c r="A40" s="1" t="s">
        <v>126</v>
      </c>
      <c r="B40" s="15">
        <v>1.6273</v>
      </c>
      <c r="C40" s="6">
        <f t="shared" si="1"/>
        <v>2.9529999999999834E-2</v>
      </c>
      <c r="D40" s="6">
        <f t="shared" si="1"/>
        <v>0.1655899999999999</v>
      </c>
      <c r="E40" s="6">
        <f t="shared" si="1"/>
        <v>0.20290999999999992</v>
      </c>
      <c r="F40" s="6">
        <f t="shared" si="1"/>
        <v>4.2839999999999989E-2</v>
      </c>
      <c r="G40" s="6">
        <f t="shared" si="1"/>
        <v>3.1029999999999891E-2</v>
      </c>
      <c r="H40" s="6">
        <f t="shared" si="1"/>
        <v>2.4389999999999912E-2</v>
      </c>
      <c r="I40" s="6">
        <f t="shared" si="1"/>
        <v>7.7699999999998326E-3</v>
      </c>
      <c r="J40" s="6">
        <f t="shared" si="1"/>
        <v>8.319999999999883E-3</v>
      </c>
      <c r="K40" s="6">
        <f t="shared" si="1"/>
        <v>0.16101999999999994</v>
      </c>
      <c r="L40" s="6">
        <f t="shared" si="1"/>
        <v>0.1249699999999998</v>
      </c>
      <c r="M40" s="6">
        <f t="shared" si="1"/>
        <v>2.0209999999999839E-2</v>
      </c>
      <c r="N40" s="6">
        <f t="shared" si="1"/>
        <v>1.0929999999999884E-2</v>
      </c>
      <c r="O40" s="6">
        <f t="shared" si="1"/>
        <v>0.24621999999999988</v>
      </c>
      <c r="P40" s="6"/>
      <c r="Q40" s="6"/>
      <c r="R40" s="6"/>
      <c r="S40" s="6">
        <f t="shared" ref="S40:Y40" si="2">S18-$B18</f>
        <v>4.2839999999999989E-2</v>
      </c>
      <c r="T40" s="6">
        <f t="shared" si="2"/>
        <v>3.1029999999999891E-2</v>
      </c>
      <c r="U40" s="6">
        <f t="shared" si="2"/>
        <v>2.4389999999999912E-2</v>
      </c>
      <c r="V40" s="6">
        <f t="shared" si="2"/>
        <v>2.8469999999999995E-2</v>
      </c>
      <c r="W40" s="6">
        <f t="shared" si="2"/>
        <v>2.4289999999999923E-2</v>
      </c>
      <c r="X40" s="6">
        <f t="shared" si="2"/>
        <v>2.2879999999999789E-2</v>
      </c>
      <c r="Y40" s="6">
        <f t="shared" si="2"/>
        <v>2.2499999999999964E-2</v>
      </c>
    </row>
    <row r="41" spans="1:25" x14ac:dyDescent="0.2">
      <c r="A41" s="1" t="s">
        <v>127</v>
      </c>
      <c r="B41" s="15">
        <v>1.7234</v>
      </c>
      <c r="C41" s="6">
        <f t="shared" si="1"/>
        <v>3.6810000000000009E-2</v>
      </c>
      <c r="D41" s="6">
        <f t="shared" si="1"/>
        <v>0.22161999999999993</v>
      </c>
      <c r="E41" s="6">
        <f t="shared" si="1"/>
        <v>0.18616999999999995</v>
      </c>
      <c r="F41" s="6">
        <f t="shared" si="1"/>
        <v>5.9320000000000039E-2</v>
      </c>
      <c r="G41" s="6">
        <f t="shared" si="1"/>
        <v>6.1109999999999998E-2</v>
      </c>
      <c r="H41" s="6">
        <f t="shared" si="1"/>
        <v>4.1370000000000129E-2</v>
      </c>
      <c r="I41" s="6">
        <f t="shared" si="1"/>
        <v>5.9039999999999981E-2</v>
      </c>
      <c r="J41" s="6">
        <f t="shared" si="1"/>
        <v>3.2440000000000024E-2</v>
      </c>
      <c r="K41" s="6">
        <f t="shared" si="1"/>
        <v>0.15894000000000008</v>
      </c>
      <c r="L41" s="6">
        <f t="shared" si="1"/>
        <v>9.8400000000000043E-2</v>
      </c>
      <c r="M41" s="6">
        <f t="shared" si="1"/>
        <v>5.7989999999999986E-2</v>
      </c>
      <c r="N41" s="6">
        <f t="shared" si="1"/>
        <v>3.8710000000000022E-2</v>
      </c>
      <c r="O41" s="6">
        <f t="shared" si="1"/>
        <v>0.23954000000000009</v>
      </c>
      <c r="P41" s="6"/>
    </row>
    <row r="42" spans="1:25" x14ac:dyDescent="0.2">
      <c r="A42" s="1" t="s">
        <v>128</v>
      </c>
      <c r="B42" s="15">
        <v>1.7707999999999999</v>
      </c>
      <c r="C42" s="6">
        <f t="shared" si="1"/>
        <v>1.7220000000000013E-2</v>
      </c>
      <c r="D42" s="6">
        <f t="shared" si="1"/>
        <v>0.1554399999999998</v>
      </c>
      <c r="E42" s="6">
        <f t="shared" si="1"/>
        <v>0.14598</v>
      </c>
      <c r="F42" s="6">
        <f t="shared" si="1"/>
        <v>4.1879999999999917E-2</v>
      </c>
      <c r="G42" s="6">
        <f t="shared" si="1"/>
        <v>3.0909999999999993E-2</v>
      </c>
      <c r="H42" s="6">
        <f t="shared" si="1"/>
        <v>-1.5400000000000968E-3</v>
      </c>
      <c r="I42" s="6">
        <f t="shared" si="1"/>
        <v>2.4199999999999999E-2</v>
      </c>
      <c r="J42" s="6" t="e">
        <f t="shared" si="1"/>
        <v>#VALUE!</v>
      </c>
      <c r="K42" s="6">
        <f t="shared" si="1"/>
        <v>9.7639999999999949E-2</v>
      </c>
      <c r="L42" s="6">
        <f t="shared" si="1"/>
        <v>6.2089999999999979E-2</v>
      </c>
      <c r="M42" s="6">
        <f t="shared" si="1"/>
        <v>4.5660000000000034E-2</v>
      </c>
      <c r="N42" s="6" t="e">
        <f t="shared" si="1"/>
        <v>#VALUE!</v>
      </c>
      <c r="O42" s="6">
        <f t="shared" si="1"/>
        <v>0.16830000000000012</v>
      </c>
      <c r="P42" s="6"/>
    </row>
    <row r="43" spans="1:25" x14ac:dyDescent="0.2">
      <c r="A43" s="1" t="s">
        <v>129</v>
      </c>
      <c r="B43" s="15">
        <v>1.8065</v>
      </c>
      <c r="C43" s="6">
        <f t="shared" si="1"/>
        <v>-4.3580000000000174E-2</v>
      </c>
      <c r="D43" s="6">
        <f t="shared" si="1"/>
        <v>4.1809999999999903E-2</v>
      </c>
      <c r="E43" s="6">
        <f t="shared" si="1"/>
        <v>9.5569999999999933E-2</v>
      </c>
      <c r="F43" s="6">
        <f t="shared" si="1"/>
        <v>-1.713000000000009E-2</v>
      </c>
      <c r="G43" s="6">
        <f t="shared" si="1"/>
        <v>-3.3370000000000122E-2</v>
      </c>
      <c r="H43" s="6">
        <f t="shared" si="1"/>
        <v>-2.9870000000000063E-2</v>
      </c>
      <c r="I43" s="6">
        <f t="shared" si="1"/>
        <v>-3.1240000000000157E-2</v>
      </c>
      <c r="J43" s="6" t="e">
        <f t="shared" si="1"/>
        <v>#VALUE!</v>
      </c>
      <c r="K43" s="6">
        <f t="shared" si="1"/>
        <v>7.0329999999999782E-2</v>
      </c>
      <c r="L43" s="6">
        <f t="shared" si="1"/>
        <v>-3.5000000000000586E-3</v>
      </c>
      <c r="M43" s="6">
        <f t="shared" si="1"/>
        <v>-1.7970000000000041E-2</v>
      </c>
      <c r="N43" s="6" t="e">
        <f t="shared" si="1"/>
        <v>#VALUE!</v>
      </c>
      <c r="O43" s="6">
        <f t="shared" si="1"/>
        <v>0.16725999999999974</v>
      </c>
      <c r="P43" s="6"/>
    </row>
    <row r="44" spans="1:25" x14ac:dyDescent="0.2">
      <c r="A44" s="1" t="s">
        <v>78</v>
      </c>
      <c r="B44" s="6"/>
      <c r="C44" s="6" cm="1">
        <f t="array" ref="C44">AVERAGE(IF(ISNUMBER(C26:C43),ABS(C26:C43),""))</f>
        <v>1.7158333333333324E-2</v>
      </c>
      <c r="D44" s="6" cm="1">
        <f t="array" ref="D44">AVERAGE(IF(ISNUMBER(D26:D43),ABS(D26:D43),""))</f>
        <v>6.7818333333333328E-2</v>
      </c>
      <c r="E44" s="6" cm="1">
        <f t="array" ref="E44">AVERAGE(IF(ISNUMBER(E26:E43),ABS(E26:E43),""))</f>
        <v>5.683722222222222E-2</v>
      </c>
      <c r="F44" s="6" cm="1">
        <f t="array" ref="F44">AVERAGE(IF(ISNUMBER(F26:F43),ABS(F26:F43),""))</f>
        <v>2.2339444444444443E-2</v>
      </c>
      <c r="G44" s="6" cm="1">
        <f t="array" ref="G44">AVERAGE(IF(ISNUMBER(G26:G43),ABS(G26:G43),""))</f>
        <v>2.7721111111111123E-2</v>
      </c>
      <c r="H44" s="6" cm="1">
        <f t="array" ref="H44">AVERAGE(IF(ISNUMBER(H26:H43),ABS(H26:H43),""))</f>
        <v>1.6780909090909114E-2</v>
      </c>
      <c r="I44" s="6" cm="1">
        <f t="array" ref="I44">AVERAGE(IF(ISNUMBER(I26:I43),ABS(I26:I43),""))</f>
        <v>1.973611111111109E-2</v>
      </c>
      <c r="J44" s="6" cm="1">
        <f t="array" ref="J44">AVERAGE(IF(ISNUMBER(J26:J43),ABS(J26:J43),""))</f>
        <v>1.303666666666666E-2</v>
      </c>
      <c r="K44" s="6" cm="1">
        <f t="array" ref="K44">AVERAGE(IF(ISNUMBER(K26:K43),ABS(K26:K43),""))</f>
        <v>5.5171111111111087E-2</v>
      </c>
      <c r="L44" s="6" cm="1">
        <f t="array" ref="L44">AVERAGE(IF(ISNUMBER(L26:L43),ABS(L26:L43),""))</f>
        <v>3.5692777777777768E-2</v>
      </c>
      <c r="M44" s="6" cm="1">
        <f t="array" ref="M44">AVERAGE(IF(ISNUMBER(M26:M43),ABS(M26:M43),""))</f>
        <v>1.9029444444444418E-2</v>
      </c>
      <c r="N44" s="6" cm="1">
        <f t="array" ref="N44">AVERAGE(IF(ISNUMBER(N26:N43),ABS(N26:N43),""))</f>
        <v>1.6440000000000041E-2</v>
      </c>
      <c r="O44" s="6" cm="1">
        <f t="array" ref="O44">AVERAGE(IF(ISNUMBER(O26:O43),ABS(O26:O43),""))</f>
        <v>7.3049444444444445E-2</v>
      </c>
      <c r="P44" s="6"/>
    </row>
    <row r="45" spans="1:25" x14ac:dyDescent="0.2">
      <c r="A45" s="1" t="s">
        <v>79</v>
      </c>
      <c r="B45" s="6"/>
      <c r="C45" s="6" cm="1">
        <f t="array" ref="C45">AVERAGE(IF(ISNUMBER(C27:C44),C27:C44,""))</f>
        <v>7.4237962962962756E-3</v>
      </c>
      <c r="D45" s="6" cm="1">
        <f t="array" ref="D45">AVERAGE(IF(ISNUMBER(D27:D44),D27:D44,""))</f>
        <v>2.2201018518518485E-2</v>
      </c>
      <c r="E45" s="6" cm="1">
        <f t="array" ref="E45">AVERAGE(IF(ISNUMBER(E27:E44),E27:E44,""))</f>
        <v>3.4003734567901213E-2</v>
      </c>
      <c r="F45" s="6" cm="1">
        <f t="array" ref="F45">AVERAGE(IF(ISNUMBER(F27:F44),F27:F44,""))</f>
        <v>-1.8669753086417607E-4</v>
      </c>
      <c r="G45" s="6" cm="1">
        <f t="array" ref="G45">AVERAGE(IF(ISNUMBER(G27:G44),G27:G44,""))</f>
        <v>-7.7699382716049665E-3</v>
      </c>
      <c r="H45" s="6" cm="1">
        <f t="array" ref="H45">AVERAGE(IF(ISNUMBER(H27:H44),H27:H44,""))</f>
        <v>2.0125757575757677E-3</v>
      </c>
      <c r="I45" s="6" cm="1">
        <f t="array" ref="I45">AVERAGE(IF(ISNUMBER(I27:I44),I27:I44,""))</f>
        <v>-2.5207716049382729E-3</v>
      </c>
      <c r="J45" s="6" cm="1">
        <f t="array" ref="J45">AVERAGE(IF(ISNUMBER(J27:J44),J27:J44,""))</f>
        <v>5.27820512820509E-3</v>
      </c>
      <c r="K45" s="6" cm="1">
        <f t="array" ref="K45">AVERAGE(IF(ISNUMBER(K27:K44),K27:K44,""))</f>
        <v>1.7888395061728395E-2</v>
      </c>
      <c r="L45" s="6" cm="1">
        <f t="array" ref="L45">AVERAGE(IF(ISNUMBER(L27:L44),L27:L44,""))</f>
        <v>1.2074043209876532E-2</v>
      </c>
      <c r="M45" s="6" cm="1">
        <f t="array" ref="M45">AVERAGE(IF(ISNUMBER(M27:M44),M27:M44,""))</f>
        <v>8.6441358024693217E-4</v>
      </c>
      <c r="N45" s="6" cm="1">
        <f t="array" ref="N45">AVERAGE(IF(ISNUMBER(N27:N44),N27:N44,""))</f>
        <v>1.1375E-2</v>
      </c>
      <c r="O45" s="6" cm="1">
        <f t="array" ref="O45">AVERAGE(IF(ISNUMBER(O27:O44),O27:O44,""))</f>
        <v>7.6966080246913579E-2</v>
      </c>
      <c r="P45" s="6"/>
    </row>
    <row r="46" spans="1:25" x14ac:dyDescent="0.2">
      <c r="A46" s="1" t="s">
        <v>80</v>
      </c>
      <c r="B46" s="6"/>
      <c r="C46" s="6" cm="1">
        <f t="array" ref="C46">SQRT(AVERAGE(IF(ISNUMBER(C26:C43),C26:C43^2,"")))</f>
        <v>2.1220340216143774E-2</v>
      </c>
      <c r="D46" s="6" cm="1">
        <f t="array" ref="D46">SQRT(AVERAGE(IF(ISNUMBER(D26:D43),D26:D43^2,"")))</f>
        <v>8.8095142223242537E-2</v>
      </c>
      <c r="E46" s="6" cm="1">
        <f t="array" ref="E46">SQRT(AVERAGE(IF(ISNUMBER(E26:E43),E26:E43^2,"")))</f>
        <v>8.3513579368201474E-2</v>
      </c>
      <c r="F46" s="6" cm="1">
        <f t="array" ref="F46">SQRT(AVERAGE(IF(ISNUMBER(F26:F43),F26:F43^2,"")))</f>
        <v>2.9180834939695918E-2</v>
      </c>
      <c r="G46" s="6" cm="1">
        <f t="array" ref="G46">SQRT(AVERAGE(IF(ISNUMBER(G26:G43),G26:G43^2,"")))</f>
        <v>3.6891177204794595E-2</v>
      </c>
      <c r="H46" s="6" cm="1">
        <f t="array" ref="H46">SQRT(AVERAGE(IF(ISNUMBER(H26:H43),H26:H43^2,"")))</f>
        <v>2.0576265895001923E-2</v>
      </c>
      <c r="I46" s="6" cm="1">
        <f t="array" ref="I46">SQRT(AVERAGE(IF(ISNUMBER(I26:I43),I26:I43^2,"")))</f>
        <v>2.5916599035281516E-2</v>
      </c>
      <c r="J46" s="6" cm="1">
        <f t="array" ref="J46">SQRT(AVERAGE(IF(ISNUMBER(J26:J43),J26:J43^2,"")))</f>
        <v>1.5317434511040014E-2</v>
      </c>
      <c r="K46" s="6" cm="1">
        <f t="array" ref="K46">SQRT(AVERAGE(IF(ISNUMBER(K26:K43),K26:K43^2,"")))</f>
        <v>7.1305072672909364E-2</v>
      </c>
      <c r="L46" s="6" cm="1">
        <f t="array" ref="L46">SQRT(AVERAGE(IF(ISNUMBER(L26:L43),L26:L43^2,"")))</f>
        <v>5.0001542476207639E-2</v>
      </c>
      <c r="M46" s="6" cm="1">
        <f t="array" ref="M46">SQRT(AVERAGE(IF(ISNUMBER(M26:M43),M26:M43^2,"")))</f>
        <v>2.3415061748085692E-2</v>
      </c>
      <c r="N46" s="6" cm="1">
        <f t="array" ref="N46">SQRT(AVERAGE(IF(ISNUMBER(N26:N43),N26:N43^2,"")))</f>
        <v>1.8992727931650986E-2</v>
      </c>
      <c r="O46" s="6" cm="1">
        <f t="array" ref="O46">SQRT(AVERAGE(IF(ISNUMBER(O26:O43),O26:O43^2,"")))</f>
        <v>0.10524036020779605</v>
      </c>
      <c r="P46" s="6"/>
    </row>
    <row r="47" spans="1:25" x14ac:dyDescent="0.2">
      <c r="C47" s="16"/>
      <c r="D47" s="16"/>
      <c r="E47" s="16"/>
      <c r="F47" s="16"/>
    </row>
  </sheetData>
  <mergeCells count="2">
    <mergeCell ref="A1:D1"/>
    <mergeCell ref="A24:C24"/>
  </mergeCells>
  <conditionalFormatting sqref="C44:I44 K44:P4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4:O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A3B2-9739-9247-ABD4-E37B2900A27F}">
  <dimension ref="A1:AG47"/>
  <sheetViews>
    <sheetView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F22" sqref="F22"/>
    </sheetView>
  </sheetViews>
  <sheetFormatPr baseColWidth="10" defaultRowHeight="16" x14ac:dyDescent="0.2"/>
  <cols>
    <col min="1" max="2" width="21.5" customWidth="1"/>
    <col min="3" max="3" width="17.1640625" customWidth="1"/>
    <col min="5" max="5" width="16.83203125" customWidth="1"/>
    <col min="11" max="11" width="16.83203125" customWidth="1"/>
  </cols>
  <sheetData>
    <row r="1" spans="1:31" x14ac:dyDescent="0.2">
      <c r="A1" s="70" t="s">
        <v>75</v>
      </c>
      <c r="B1" s="70"/>
      <c r="C1" s="70"/>
      <c r="D1" s="70"/>
      <c r="E1" s="70"/>
    </row>
    <row r="2" spans="1:31" x14ac:dyDescent="0.2">
      <c r="A2" s="1" t="s">
        <v>141</v>
      </c>
      <c r="J2" s="1" t="s">
        <v>142</v>
      </c>
      <c r="V2" s="71" t="s">
        <v>12</v>
      </c>
      <c r="W2" s="71"/>
      <c r="X2" s="71"/>
      <c r="Y2" s="71"/>
      <c r="Z2" s="71"/>
      <c r="AA2" s="71" t="s">
        <v>13</v>
      </c>
      <c r="AB2" s="71"/>
      <c r="AC2" s="71"/>
      <c r="AD2" s="71"/>
      <c r="AE2" s="71"/>
    </row>
    <row r="3" spans="1:31" ht="17" x14ac:dyDescent="0.2">
      <c r="A3" s="7" t="s">
        <v>56</v>
      </c>
      <c r="B3" s="7"/>
      <c r="C3" s="7" t="s">
        <v>76</v>
      </c>
      <c r="D3" s="13" t="s">
        <v>143</v>
      </c>
      <c r="E3" s="13" t="s">
        <v>144</v>
      </c>
      <c r="F3" s="13" t="s">
        <v>145</v>
      </c>
      <c r="G3" s="13" t="s">
        <v>146</v>
      </c>
      <c r="H3" s="13" t="s">
        <v>147</v>
      </c>
      <c r="J3" s="13" t="s">
        <v>143</v>
      </c>
      <c r="K3" s="13" t="s">
        <v>144</v>
      </c>
      <c r="L3" s="13" t="s">
        <v>145</v>
      </c>
      <c r="M3" s="13" t="s">
        <v>146</v>
      </c>
      <c r="N3" s="13" t="s">
        <v>147</v>
      </c>
      <c r="U3" s="7" t="s">
        <v>56</v>
      </c>
      <c r="V3" s="13" t="s">
        <v>143</v>
      </c>
      <c r="W3" s="13" t="s">
        <v>144</v>
      </c>
      <c r="X3" s="13" t="s">
        <v>145</v>
      </c>
      <c r="Y3" s="13" t="s">
        <v>146</v>
      </c>
      <c r="Z3" s="13" t="s">
        <v>147</v>
      </c>
      <c r="AA3" s="13" t="s">
        <v>143</v>
      </c>
      <c r="AB3" s="13" t="s">
        <v>144</v>
      </c>
      <c r="AC3" s="13" t="s">
        <v>145</v>
      </c>
      <c r="AD3" s="13" t="s">
        <v>146</v>
      </c>
      <c r="AE3" s="13" t="s">
        <v>147</v>
      </c>
    </row>
    <row r="4" spans="1:31" x14ac:dyDescent="0.2">
      <c r="A4" s="1" t="s">
        <v>57</v>
      </c>
      <c r="C4" s="15">
        <v>1.673</v>
      </c>
      <c r="D4" s="16">
        <v>1.69912</v>
      </c>
      <c r="E4" s="16">
        <v>1.7089300000000001</v>
      </c>
      <c r="F4" s="17">
        <v>1.7103600000000001</v>
      </c>
      <c r="G4" s="17">
        <v>1.71007</v>
      </c>
      <c r="H4" s="17">
        <v>1.71075</v>
      </c>
      <c r="J4" s="16">
        <v>1.6473800000000001</v>
      </c>
      <c r="K4" s="16">
        <v>1.65863</v>
      </c>
      <c r="L4" s="17">
        <v>1.6600699999999999</v>
      </c>
      <c r="M4" s="17">
        <v>1.66028</v>
      </c>
      <c r="N4" s="17">
        <v>1.66021</v>
      </c>
      <c r="U4" s="1" t="s">
        <v>57</v>
      </c>
      <c r="V4" s="16">
        <v>1.69912</v>
      </c>
      <c r="W4" s="16">
        <v>1.7089300000000001</v>
      </c>
      <c r="X4" s="17">
        <v>1.7103600000000001</v>
      </c>
      <c r="Y4" s="17">
        <v>1.71007</v>
      </c>
      <c r="Z4" s="17">
        <v>1.71075</v>
      </c>
      <c r="AA4" s="16" t="s">
        <v>136</v>
      </c>
      <c r="AB4" s="16">
        <v>1.65863</v>
      </c>
      <c r="AC4" s="17">
        <v>1.6600699999999999</v>
      </c>
      <c r="AD4" s="17">
        <v>1.66028</v>
      </c>
      <c r="AE4" s="17">
        <v>1.66021</v>
      </c>
    </row>
    <row r="5" spans="1:31" x14ac:dyDescent="0.2">
      <c r="A5" s="1" t="s">
        <v>58</v>
      </c>
      <c r="C5" s="15">
        <v>1.704</v>
      </c>
      <c r="D5" s="16">
        <v>1.71916</v>
      </c>
      <c r="E5" s="16">
        <v>1.7331099999999999</v>
      </c>
      <c r="F5" s="17">
        <v>1.7313499999999999</v>
      </c>
      <c r="G5" s="16">
        <v>1.7308399999999999</v>
      </c>
      <c r="H5" s="17">
        <v>1.73112</v>
      </c>
      <c r="I5" s="43"/>
      <c r="J5" s="16">
        <v>1.68895</v>
      </c>
      <c r="K5" s="16">
        <v>1.70326</v>
      </c>
      <c r="L5" s="17">
        <v>1.7021999999999999</v>
      </c>
      <c r="M5" s="17">
        <v>1.70166</v>
      </c>
      <c r="N5" s="17">
        <v>1.7018599999999999</v>
      </c>
      <c r="U5" s="1" t="s">
        <v>58</v>
      </c>
      <c r="V5" s="16">
        <v>1.71916</v>
      </c>
      <c r="W5" s="16">
        <v>1.7331099999999999</v>
      </c>
      <c r="X5" s="17">
        <v>1.7313499999999999</v>
      </c>
      <c r="Y5" s="16">
        <v>1.7308399999999999</v>
      </c>
      <c r="Z5" s="17">
        <v>1.73112</v>
      </c>
      <c r="AA5" s="16">
        <v>1.68895</v>
      </c>
      <c r="AB5" s="16">
        <v>1.70326</v>
      </c>
      <c r="AC5" s="17">
        <v>1.7021999999999999</v>
      </c>
      <c r="AD5" s="17">
        <v>1.70166</v>
      </c>
      <c r="AE5" s="17">
        <v>1.7018599999999999</v>
      </c>
    </row>
    <row r="6" spans="1:31" x14ac:dyDescent="0.2">
      <c r="A6" s="1" t="s">
        <v>63</v>
      </c>
      <c r="C6" s="15">
        <v>1.6960999999999999</v>
      </c>
      <c r="D6" s="15">
        <v>1.70614</v>
      </c>
      <c r="E6" s="15">
        <v>1.6931</v>
      </c>
      <c r="F6" s="18">
        <v>1.69858</v>
      </c>
      <c r="G6" s="15">
        <v>1.69967</v>
      </c>
      <c r="H6" s="18">
        <v>1.7</v>
      </c>
      <c r="I6" s="19"/>
      <c r="J6" s="15">
        <v>1.6823600000000001</v>
      </c>
      <c r="K6" s="15">
        <v>1.6952799999999999</v>
      </c>
      <c r="L6" s="18">
        <v>1.69146</v>
      </c>
      <c r="M6" s="18">
        <v>1.6894899999999999</v>
      </c>
      <c r="N6" s="18">
        <v>1.68947</v>
      </c>
      <c r="U6" s="1" t="s">
        <v>59</v>
      </c>
      <c r="V6" s="16">
        <v>1.7120599999999999</v>
      </c>
      <c r="W6" s="16">
        <v>1.7241</v>
      </c>
      <c r="X6" s="17">
        <v>1.72357</v>
      </c>
      <c r="Y6" s="16">
        <v>1.7240500000000001</v>
      </c>
      <c r="Z6" s="17">
        <v>1.7241200000000001</v>
      </c>
      <c r="AA6" s="16">
        <v>1.71167</v>
      </c>
      <c r="AB6" s="16">
        <v>1.72079</v>
      </c>
      <c r="AC6" s="17">
        <v>1.72207</v>
      </c>
      <c r="AD6" s="17">
        <v>1.7231000000000001</v>
      </c>
      <c r="AE6" s="17">
        <v>1.7232499999999999</v>
      </c>
    </row>
    <row r="7" spans="1:31" x14ac:dyDescent="0.2">
      <c r="A7" s="1" t="s">
        <v>64</v>
      </c>
      <c r="C7" s="15">
        <v>1.7343</v>
      </c>
      <c r="D7" s="15">
        <v>1.74831</v>
      </c>
      <c r="E7" s="15">
        <v>1.7516099999999999</v>
      </c>
      <c r="F7" s="18">
        <v>1.7497199999999999</v>
      </c>
      <c r="G7" s="15">
        <v>1.7495099999999999</v>
      </c>
      <c r="H7" s="18">
        <v>1.7498</v>
      </c>
      <c r="I7" s="19"/>
      <c r="J7" s="15">
        <v>1.73092</v>
      </c>
      <c r="K7" s="15">
        <v>1.73376</v>
      </c>
      <c r="L7" s="18">
        <v>1.72902</v>
      </c>
      <c r="M7" s="18">
        <v>1.7291799999999999</v>
      </c>
      <c r="N7" s="18">
        <v>1.7292400000000001</v>
      </c>
      <c r="U7" s="1" t="s">
        <v>60</v>
      </c>
      <c r="V7" s="15">
        <v>1.7743</v>
      </c>
      <c r="W7" s="15">
        <v>1.76387</v>
      </c>
      <c r="X7" s="18">
        <v>1.76728</v>
      </c>
      <c r="Y7" s="15">
        <v>1.7657700000000001</v>
      </c>
      <c r="Z7" s="18">
        <v>1.76576</v>
      </c>
      <c r="AA7" s="15">
        <v>1.73065</v>
      </c>
      <c r="AB7" s="15">
        <v>1.7589999999999999</v>
      </c>
      <c r="AC7" s="18">
        <v>1.7535700000000001</v>
      </c>
      <c r="AD7" s="18">
        <v>1.7511099999999999</v>
      </c>
      <c r="AE7" s="18">
        <v>1.75139</v>
      </c>
    </row>
    <row r="8" spans="1:31" x14ac:dyDescent="0.2">
      <c r="A8" s="1" t="s">
        <v>59</v>
      </c>
      <c r="C8" s="15">
        <v>1.7130000000000001</v>
      </c>
      <c r="D8" s="16">
        <v>1.7120599999999999</v>
      </c>
      <c r="E8" s="16">
        <v>1.7241</v>
      </c>
      <c r="F8" s="17">
        <v>1.72357</v>
      </c>
      <c r="G8" s="16">
        <v>1.7240500000000001</v>
      </c>
      <c r="H8" s="17">
        <v>1.7241200000000001</v>
      </c>
      <c r="I8" s="43"/>
      <c r="J8" s="16">
        <v>1.71167</v>
      </c>
      <c r="K8" s="16">
        <v>1.72079</v>
      </c>
      <c r="L8" s="17">
        <v>1.72207</v>
      </c>
      <c r="M8" s="17">
        <v>1.7231000000000001</v>
      </c>
      <c r="N8" s="17">
        <v>1.7232499999999999</v>
      </c>
      <c r="U8" s="1" t="s">
        <v>61</v>
      </c>
      <c r="V8" s="15">
        <v>1.8087299999999999</v>
      </c>
      <c r="W8" s="15">
        <v>1.8265899999999999</v>
      </c>
      <c r="X8" s="18">
        <v>1.823</v>
      </c>
      <c r="Y8" s="15">
        <v>1.8246599999999999</v>
      </c>
      <c r="Z8" s="18">
        <v>1.82456</v>
      </c>
      <c r="AA8" s="15">
        <v>1.7763</v>
      </c>
      <c r="AB8" s="15">
        <v>1.82348</v>
      </c>
      <c r="AC8" s="18">
        <v>1.8090599999999999</v>
      </c>
      <c r="AD8" s="18">
        <v>1.80799</v>
      </c>
      <c r="AE8" s="18">
        <v>1.8073399999999999</v>
      </c>
    </row>
    <row r="9" spans="1:31" x14ac:dyDescent="0.2">
      <c r="A9" s="1" t="s">
        <v>65</v>
      </c>
      <c r="C9" s="15">
        <v>1.7119</v>
      </c>
      <c r="D9" s="15">
        <v>1.7461599999999999</v>
      </c>
      <c r="E9" s="15">
        <v>1.73149</v>
      </c>
      <c r="F9" s="18">
        <v>1.73126</v>
      </c>
      <c r="G9" s="15">
        <v>1.7311700000000001</v>
      </c>
      <c r="H9" s="18">
        <v>1.7312799999999999</v>
      </c>
      <c r="I9" s="19"/>
      <c r="J9" s="15">
        <v>1.7353799999999999</v>
      </c>
      <c r="K9" s="15">
        <v>1.7306699999999999</v>
      </c>
      <c r="L9" s="18">
        <v>1.72963</v>
      </c>
      <c r="M9" s="18">
        <v>1.7288699999999999</v>
      </c>
      <c r="N9" s="18">
        <v>1.7288699999999999</v>
      </c>
      <c r="U9" s="1" t="s">
        <v>62</v>
      </c>
      <c r="V9" s="15">
        <v>1.8517999999999999</v>
      </c>
      <c r="W9" s="15">
        <v>1.83578</v>
      </c>
      <c r="X9" s="18">
        <v>1.83216</v>
      </c>
      <c r="Y9" s="15">
        <v>1.8337399999999999</v>
      </c>
      <c r="Z9" s="18">
        <v>1.8335399999999999</v>
      </c>
      <c r="AA9" s="15">
        <v>1.78111</v>
      </c>
      <c r="AB9" s="15">
        <v>1.83396</v>
      </c>
      <c r="AC9" s="18">
        <v>1.81684</v>
      </c>
      <c r="AD9" s="18">
        <v>1.81596</v>
      </c>
      <c r="AE9" s="18">
        <v>1.8155600000000001</v>
      </c>
    </row>
    <row r="10" spans="1:31" x14ac:dyDescent="0.2">
      <c r="A10" s="1" t="s">
        <v>66</v>
      </c>
      <c r="C10" s="15">
        <v>1.7336</v>
      </c>
      <c r="D10" s="15">
        <v>1.7411799999999999</v>
      </c>
      <c r="E10" s="15">
        <v>1.7303900000000001</v>
      </c>
      <c r="F10" s="18">
        <v>1.7298500000000001</v>
      </c>
      <c r="G10" s="15">
        <v>1.7305999999999999</v>
      </c>
      <c r="H10" s="18">
        <v>1.73055</v>
      </c>
      <c r="I10" s="19"/>
      <c r="J10" s="15">
        <v>1.72922</v>
      </c>
      <c r="K10" s="15">
        <v>1.7262999999999999</v>
      </c>
      <c r="L10" s="18">
        <v>1.72576</v>
      </c>
      <c r="M10" s="18">
        <v>1.72624</v>
      </c>
      <c r="N10" s="18">
        <v>1.7262500000000001</v>
      </c>
      <c r="U10" s="1" t="s">
        <v>63</v>
      </c>
      <c r="V10" s="15">
        <v>1.70614</v>
      </c>
      <c r="W10" s="15">
        <v>1.6931</v>
      </c>
      <c r="X10" s="18">
        <v>1.69858</v>
      </c>
      <c r="Y10" s="15">
        <v>1.69967</v>
      </c>
      <c r="Z10" s="18">
        <v>1.7</v>
      </c>
      <c r="AA10" s="15">
        <v>1.6823600000000001</v>
      </c>
      <c r="AB10" s="15">
        <v>1.6952799999999999</v>
      </c>
      <c r="AC10" s="18">
        <v>1.69146</v>
      </c>
      <c r="AD10" s="18">
        <v>1.6894899999999999</v>
      </c>
      <c r="AE10" s="18">
        <v>1.68947</v>
      </c>
    </row>
    <row r="11" spans="1:31" x14ac:dyDescent="0.2">
      <c r="A11" s="1" t="s">
        <v>67</v>
      </c>
      <c r="C11" s="15">
        <v>1.7239</v>
      </c>
      <c r="D11" s="44" t="s">
        <v>137</v>
      </c>
      <c r="E11" s="15">
        <v>1.7369699999999999</v>
      </c>
      <c r="F11" s="18">
        <v>1.7295</v>
      </c>
      <c r="G11" s="15">
        <v>1.73207</v>
      </c>
      <c r="H11" s="18">
        <v>1.73003</v>
      </c>
      <c r="I11" s="19"/>
      <c r="J11" s="44" t="s">
        <v>137</v>
      </c>
      <c r="K11" s="15">
        <v>1.72444</v>
      </c>
      <c r="L11" s="18">
        <v>1.72055</v>
      </c>
      <c r="M11" s="18">
        <v>1.72434</v>
      </c>
      <c r="N11" s="18">
        <v>1.72383</v>
      </c>
      <c r="U11" s="1" t="s">
        <v>65</v>
      </c>
      <c r="V11" s="15">
        <v>1.7461599999999999</v>
      </c>
      <c r="W11" s="15">
        <v>1.73149</v>
      </c>
      <c r="X11" s="18">
        <v>1.73126</v>
      </c>
      <c r="Y11" s="15">
        <v>1.7311700000000001</v>
      </c>
      <c r="Z11" s="18">
        <v>1.7312799999999999</v>
      </c>
      <c r="AA11" s="15">
        <v>1.7353799999999999</v>
      </c>
      <c r="AB11" s="15">
        <v>1.7306699999999999</v>
      </c>
      <c r="AC11" s="18">
        <v>1.72963</v>
      </c>
      <c r="AD11" s="18">
        <v>1.7288699999999999</v>
      </c>
      <c r="AE11" s="18">
        <v>1.7288699999999999</v>
      </c>
    </row>
    <row r="12" spans="1:31" x14ac:dyDescent="0.2">
      <c r="A12" s="1" t="s">
        <v>68</v>
      </c>
      <c r="C12" s="15">
        <v>1.8028999999999999</v>
      </c>
      <c r="D12" s="15">
        <v>1.8316399999999999</v>
      </c>
      <c r="E12" s="15">
        <v>1.8285400000000001</v>
      </c>
      <c r="F12" s="18">
        <v>1.82772</v>
      </c>
      <c r="G12" s="15">
        <v>1.82782</v>
      </c>
      <c r="H12" s="18">
        <v>1.82782</v>
      </c>
      <c r="I12" s="19"/>
      <c r="J12" s="15">
        <v>1.8273699999999999</v>
      </c>
      <c r="K12" s="15">
        <v>1.82456</v>
      </c>
      <c r="L12" s="18">
        <v>1.8236000000000001</v>
      </c>
      <c r="M12" s="18">
        <v>1.8237699999999999</v>
      </c>
      <c r="N12" s="18">
        <v>1.82376</v>
      </c>
      <c r="U12" s="1" t="s">
        <v>67</v>
      </c>
      <c r="V12" s="15" t="s">
        <v>136</v>
      </c>
      <c r="W12" s="15">
        <v>1.7369699999999999</v>
      </c>
      <c r="X12" s="18">
        <v>1.7295</v>
      </c>
      <c r="Y12" s="15">
        <v>1.73207</v>
      </c>
      <c r="Z12" s="18">
        <v>1.73003</v>
      </c>
      <c r="AA12" s="15" t="s">
        <v>136</v>
      </c>
      <c r="AB12" s="15">
        <v>1.72444</v>
      </c>
      <c r="AC12" s="18">
        <v>1.72055</v>
      </c>
      <c r="AD12" s="18">
        <v>1.72434</v>
      </c>
      <c r="AE12" s="18">
        <v>1.72383</v>
      </c>
    </row>
    <row r="13" spans="1:31" x14ac:dyDescent="0.2">
      <c r="A13" s="1" t="s">
        <v>69</v>
      </c>
      <c r="C13" s="15">
        <v>1.9870000000000001</v>
      </c>
      <c r="D13" s="15">
        <v>2.00407</v>
      </c>
      <c r="E13" s="15">
        <v>2.0024899999999999</v>
      </c>
      <c r="F13" s="18">
        <v>2.02034</v>
      </c>
      <c r="G13" s="15">
        <v>2.0137999999999998</v>
      </c>
      <c r="H13" s="18">
        <v>2.01431</v>
      </c>
      <c r="I13" s="19"/>
      <c r="J13" s="15">
        <v>1.9277200000000001</v>
      </c>
      <c r="K13" s="15">
        <v>1.94295</v>
      </c>
      <c r="L13" s="18">
        <v>1.94062</v>
      </c>
      <c r="M13" s="18">
        <v>1.9434199999999999</v>
      </c>
      <c r="N13" s="18">
        <v>1.9424300000000001</v>
      </c>
      <c r="U13" s="1" t="s">
        <v>66</v>
      </c>
      <c r="V13" s="15">
        <v>1.7411799999999999</v>
      </c>
      <c r="W13" s="15">
        <v>1.7303900000000001</v>
      </c>
      <c r="X13" s="18">
        <v>1.7298500000000001</v>
      </c>
      <c r="Y13" s="15">
        <v>1.7305999999999999</v>
      </c>
      <c r="Z13" s="18">
        <v>1.73055</v>
      </c>
      <c r="AA13" s="15">
        <v>1.72922</v>
      </c>
      <c r="AB13" s="15">
        <v>1.7262999999999999</v>
      </c>
      <c r="AC13" s="18">
        <v>1.72576</v>
      </c>
      <c r="AD13" s="18">
        <v>1.72624</v>
      </c>
      <c r="AE13" s="18">
        <v>1.7262500000000001</v>
      </c>
    </row>
    <row r="14" spans="1:31" x14ac:dyDescent="0.2">
      <c r="A14" s="1" t="s">
        <v>70</v>
      </c>
      <c r="C14" s="15">
        <v>1.8297000000000001</v>
      </c>
      <c r="D14" s="15">
        <v>1.8299000000000001</v>
      </c>
      <c r="E14" s="15">
        <v>1.8999299999999999</v>
      </c>
      <c r="F14" s="18">
        <v>1.88235</v>
      </c>
      <c r="G14" s="15">
        <v>1.8831</v>
      </c>
      <c r="H14" s="18">
        <v>1.88192</v>
      </c>
      <c r="I14" s="19"/>
      <c r="J14" s="15">
        <v>1.8131200000000001</v>
      </c>
      <c r="K14" s="15">
        <v>1.8744099999999999</v>
      </c>
      <c r="L14" s="18">
        <v>1.85945</v>
      </c>
      <c r="M14" s="18">
        <v>1.8592299999999999</v>
      </c>
      <c r="N14" s="18">
        <v>1.8592200000000001</v>
      </c>
      <c r="U14" s="1" t="s">
        <v>64</v>
      </c>
      <c r="V14" s="15">
        <v>1.74831</v>
      </c>
      <c r="W14" s="15">
        <v>1.7516099999999999</v>
      </c>
      <c r="X14" s="18">
        <v>1.7497199999999999</v>
      </c>
      <c r="Y14" s="15">
        <v>1.7495099999999999</v>
      </c>
      <c r="Z14" s="18">
        <v>1.7498</v>
      </c>
      <c r="AA14" s="15">
        <v>1.73092</v>
      </c>
      <c r="AB14" s="15">
        <v>1.73376</v>
      </c>
      <c r="AC14" s="18">
        <v>1.72902</v>
      </c>
      <c r="AD14" s="18">
        <v>1.7291799999999999</v>
      </c>
      <c r="AE14" s="18">
        <v>1.7292400000000001</v>
      </c>
    </row>
    <row r="15" spans="1:31" x14ac:dyDescent="0.2">
      <c r="A15" s="1" t="s">
        <v>71</v>
      </c>
      <c r="C15" s="15">
        <v>1.7199</v>
      </c>
      <c r="D15" s="15">
        <v>1.72559</v>
      </c>
      <c r="E15" s="15">
        <v>1.73366</v>
      </c>
      <c r="F15" s="18">
        <v>1.7319500000000001</v>
      </c>
      <c r="G15" s="15">
        <v>1.72987</v>
      </c>
      <c r="H15" s="18">
        <v>1.7304299999999999</v>
      </c>
      <c r="I15" s="19"/>
      <c r="J15" s="15">
        <v>1.71072</v>
      </c>
      <c r="K15" s="15">
        <v>1.7143299999999999</v>
      </c>
      <c r="L15" s="18">
        <v>1.7122299999999999</v>
      </c>
      <c r="M15" s="18">
        <v>1.7104200000000001</v>
      </c>
      <c r="N15" s="18">
        <v>1.7110700000000001</v>
      </c>
      <c r="U15" s="1" t="s">
        <v>68</v>
      </c>
      <c r="V15" s="15">
        <v>1.8316399999999999</v>
      </c>
      <c r="W15" s="15">
        <v>1.8285400000000001</v>
      </c>
      <c r="X15" s="18">
        <v>1.82772</v>
      </c>
      <c r="Y15" s="15">
        <v>1.82782</v>
      </c>
      <c r="Z15" s="18">
        <v>1.82782</v>
      </c>
      <c r="AA15" s="15">
        <v>1.8273699999999999</v>
      </c>
      <c r="AB15" s="15">
        <v>1.82456</v>
      </c>
      <c r="AC15" s="18">
        <v>1.8236000000000001</v>
      </c>
      <c r="AD15" s="18">
        <v>1.8237699999999999</v>
      </c>
      <c r="AE15" s="18">
        <v>1.82376</v>
      </c>
    </row>
    <row r="16" spans="1:31" x14ac:dyDescent="0.2">
      <c r="A16" s="1" t="s">
        <v>72</v>
      </c>
      <c r="C16" s="15">
        <v>1.8934</v>
      </c>
      <c r="D16" s="15">
        <v>1.8842399999999999</v>
      </c>
      <c r="E16" s="15">
        <v>1.9778100000000001</v>
      </c>
      <c r="F16" s="18">
        <v>1.9769300000000001</v>
      </c>
      <c r="G16" s="18">
        <v>1.9732099999999999</v>
      </c>
      <c r="H16" s="18">
        <v>1.97302</v>
      </c>
      <c r="I16" s="19"/>
      <c r="J16" s="15">
        <v>1.86504</v>
      </c>
      <c r="K16" s="15">
        <v>1.93096</v>
      </c>
      <c r="L16" s="18">
        <v>1.93279</v>
      </c>
      <c r="M16" s="18">
        <v>1.93021</v>
      </c>
      <c r="N16" s="18">
        <v>1.93049</v>
      </c>
      <c r="U16" s="1" t="s">
        <v>74</v>
      </c>
      <c r="V16" s="15">
        <v>1.6347499999999999</v>
      </c>
      <c r="W16" s="15">
        <v>1.6215299999999999</v>
      </c>
      <c r="X16" s="18">
        <v>1.61453</v>
      </c>
      <c r="Y16" s="15">
        <v>1.61399</v>
      </c>
      <c r="Z16" s="18">
        <v>1.61409</v>
      </c>
      <c r="AA16" s="15">
        <v>1.6320600000000001</v>
      </c>
      <c r="AB16" s="15">
        <v>1.62175</v>
      </c>
      <c r="AC16" s="18">
        <v>1.61276</v>
      </c>
      <c r="AD16" s="18">
        <v>1.6119600000000001</v>
      </c>
      <c r="AE16" s="18">
        <v>1.61192</v>
      </c>
    </row>
    <row r="17" spans="1:33" x14ac:dyDescent="0.2">
      <c r="A17" s="1" t="s">
        <v>73</v>
      </c>
      <c r="C17" s="15">
        <v>1.9315</v>
      </c>
      <c r="D17" s="15">
        <v>1.92347</v>
      </c>
      <c r="E17" s="18">
        <v>2.0139100000000001</v>
      </c>
      <c r="F17" s="18">
        <v>2.0096400000000001</v>
      </c>
      <c r="G17" s="15">
        <v>1.9744600000000001</v>
      </c>
      <c r="H17" s="18">
        <v>1.9742999999999999</v>
      </c>
      <c r="I17" s="19"/>
      <c r="J17" s="15">
        <v>1.87477</v>
      </c>
      <c r="K17" s="18">
        <v>1.9543699999999999</v>
      </c>
      <c r="L17" s="18">
        <v>1.94784</v>
      </c>
      <c r="M17" s="18">
        <v>1.94872</v>
      </c>
      <c r="N17" s="18">
        <v>1.94838</v>
      </c>
      <c r="U17" s="1" t="s">
        <v>71</v>
      </c>
      <c r="V17" s="15">
        <v>1.72559</v>
      </c>
      <c r="W17" s="15">
        <v>1.73366</v>
      </c>
      <c r="X17" s="18">
        <v>1.7319500000000001</v>
      </c>
      <c r="Y17" s="15">
        <v>1.72987</v>
      </c>
      <c r="Z17" s="18">
        <v>1.7304299999999999</v>
      </c>
      <c r="AA17" s="15">
        <v>1.71072</v>
      </c>
      <c r="AB17" s="15">
        <v>1.7143299999999999</v>
      </c>
      <c r="AC17" s="18">
        <v>1.7122299999999999</v>
      </c>
      <c r="AD17" s="18">
        <v>1.7104200000000001</v>
      </c>
      <c r="AE17" s="18">
        <v>1.7110700000000001</v>
      </c>
    </row>
    <row r="18" spans="1:33" x14ac:dyDescent="0.2">
      <c r="A18" s="1" t="s">
        <v>74</v>
      </c>
      <c r="C18" s="15">
        <v>1.6273</v>
      </c>
      <c r="D18" s="15">
        <v>1.6347499999999999</v>
      </c>
      <c r="E18" s="15">
        <v>1.6215299999999999</v>
      </c>
      <c r="F18" s="18">
        <v>1.61453</v>
      </c>
      <c r="G18" s="15">
        <v>1.61399</v>
      </c>
      <c r="H18" s="18">
        <v>1.61409</v>
      </c>
      <c r="I18" s="19"/>
      <c r="J18" s="15">
        <v>1.6320600000000001</v>
      </c>
      <c r="K18" s="15">
        <v>1.62175</v>
      </c>
      <c r="L18" s="18">
        <v>1.61276</v>
      </c>
      <c r="M18" s="18">
        <v>1.6119600000000001</v>
      </c>
      <c r="N18" s="18">
        <v>1.61192</v>
      </c>
      <c r="U18" s="1" t="s">
        <v>70</v>
      </c>
      <c r="V18" s="15">
        <v>1.8299000000000001</v>
      </c>
      <c r="W18" s="15">
        <v>1.8999299999999999</v>
      </c>
      <c r="X18" s="18">
        <v>1.88235</v>
      </c>
      <c r="Y18" s="15">
        <v>1.8831</v>
      </c>
      <c r="Z18" s="18">
        <v>1.88192</v>
      </c>
      <c r="AA18" s="15">
        <v>1.8131200000000001</v>
      </c>
      <c r="AB18" s="15">
        <v>1.8744099999999999</v>
      </c>
      <c r="AC18" s="18">
        <v>1.85945</v>
      </c>
      <c r="AD18" s="18">
        <v>1.8592299999999999</v>
      </c>
      <c r="AE18" s="18">
        <v>1.8592200000000001</v>
      </c>
    </row>
    <row r="19" spans="1:33" x14ac:dyDescent="0.2">
      <c r="A19" s="1" t="s">
        <v>60</v>
      </c>
      <c r="C19" s="15">
        <v>1.7234</v>
      </c>
      <c r="D19" s="15">
        <v>1.7743</v>
      </c>
      <c r="E19" s="15">
        <v>1.76387</v>
      </c>
      <c r="F19" s="18">
        <v>1.76728</v>
      </c>
      <c r="G19" s="15">
        <v>1.7657700000000001</v>
      </c>
      <c r="H19" s="18">
        <v>1.76576</v>
      </c>
      <c r="I19" s="19"/>
      <c r="J19" s="15">
        <v>1.73065</v>
      </c>
      <c r="K19" s="15">
        <v>1.7589999999999999</v>
      </c>
      <c r="L19" s="18">
        <v>1.7535700000000001</v>
      </c>
      <c r="M19" s="18">
        <v>1.7511099999999999</v>
      </c>
      <c r="N19" s="18">
        <v>1.75139</v>
      </c>
      <c r="U19" s="1" t="s">
        <v>72</v>
      </c>
      <c r="V19" s="15">
        <v>1.8842399999999999</v>
      </c>
      <c r="W19" s="15">
        <v>1.9778100000000001</v>
      </c>
      <c r="X19" s="18">
        <v>1.9769300000000001</v>
      </c>
      <c r="Y19" s="18">
        <v>1.9732099999999999</v>
      </c>
      <c r="Z19" s="18">
        <v>1.97302</v>
      </c>
      <c r="AA19" s="15">
        <v>1.86504</v>
      </c>
      <c r="AB19" s="15">
        <v>1.93096</v>
      </c>
      <c r="AC19" s="18">
        <v>1.93279</v>
      </c>
      <c r="AD19" s="18">
        <v>1.93021</v>
      </c>
      <c r="AE19" s="18">
        <v>1.93049</v>
      </c>
    </row>
    <row r="20" spans="1:33" x14ac:dyDescent="0.2">
      <c r="A20" s="1" t="s">
        <v>61</v>
      </c>
      <c r="C20" s="15">
        <v>1.7707999999999999</v>
      </c>
      <c r="D20" s="15">
        <v>1.8087299999999999</v>
      </c>
      <c r="E20" s="15">
        <v>1.8265899999999999</v>
      </c>
      <c r="F20" s="18">
        <v>1.823</v>
      </c>
      <c r="G20" s="15">
        <v>1.8246599999999999</v>
      </c>
      <c r="H20" s="18">
        <v>1.82456</v>
      </c>
      <c r="I20" s="19"/>
      <c r="J20" s="15">
        <v>1.7763</v>
      </c>
      <c r="K20" s="15">
        <v>1.82348</v>
      </c>
      <c r="L20" s="18">
        <v>1.8090599999999999</v>
      </c>
      <c r="M20" s="18">
        <v>1.80799</v>
      </c>
      <c r="N20" s="18">
        <v>1.8073399999999999</v>
      </c>
      <c r="U20" s="1" t="s">
        <v>73</v>
      </c>
      <c r="V20" s="15">
        <v>1.92347</v>
      </c>
      <c r="W20" s="18">
        <v>2.0139100000000001</v>
      </c>
      <c r="X20" s="18">
        <v>2.0096400000000001</v>
      </c>
      <c r="Y20" s="15">
        <v>1.9744600000000001</v>
      </c>
      <c r="Z20" s="18">
        <v>1.9742999999999999</v>
      </c>
      <c r="AA20" s="15">
        <v>1.87477</v>
      </c>
      <c r="AB20" s="18">
        <v>1.9543699999999999</v>
      </c>
      <c r="AC20" s="18">
        <v>1.94784</v>
      </c>
      <c r="AD20" s="18">
        <v>1.94872</v>
      </c>
      <c r="AE20" s="18">
        <v>1.94838</v>
      </c>
    </row>
    <row r="21" spans="1:33" x14ac:dyDescent="0.2">
      <c r="A21" s="1" t="s">
        <v>62</v>
      </c>
      <c r="C21" s="15">
        <v>1.8065</v>
      </c>
      <c r="D21" s="15">
        <v>1.8517999999999999</v>
      </c>
      <c r="E21" s="15">
        <v>1.83578</v>
      </c>
      <c r="F21" s="18">
        <v>1.83216</v>
      </c>
      <c r="G21" s="15">
        <v>1.8337399999999999</v>
      </c>
      <c r="H21" s="18">
        <v>1.8335399999999999</v>
      </c>
      <c r="I21" s="19"/>
      <c r="J21" s="15">
        <v>1.78111</v>
      </c>
      <c r="K21" s="15">
        <v>1.83396</v>
      </c>
      <c r="L21" s="18">
        <v>1.81684</v>
      </c>
      <c r="M21" s="18">
        <v>1.81596</v>
      </c>
      <c r="N21" s="18">
        <v>1.8155600000000001</v>
      </c>
      <c r="U21" s="1" t="s">
        <v>69</v>
      </c>
      <c r="V21" s="15">
        <v>2.00407</v>
      </c>
      <c r="W21" s="15">
        <v>2.0024899999999999</v>
      </c>
      <c r="X21" s="18">
        <v>2.02034</v>
      </c>
      <c r="Y21" s="15">
        <v>2.0137999999999998</v>
      </c>
      <c r="Z21" s="18">
        <v>2.01431</v>
      </c>
      <c r="AA21" s="15">
        <v>1.9277200000000001</v>
      </c>
      <c r="AB21" s="15">
        <v>1.94295</v>
      </c>
      <c r="AC21" s="18">
        <v>1.94062</v>
      </c>
      <c r="AD21" s="18">
        <v>1.9434199999999999</v>
      </c>
      <c r="AE21" s="18">
        <v>1.9424300000000001</v>
      </c>
    </row>
    <row r="22" spans="1:33" x14ac:dyDescent="0.2">
      <c r="C22" s="19"/>
      <c r="D22" s="2" t="s">
        <v>140</v>
      </c>
      <c r="E22" s="16"/>
      <c r="G22" s="6"/>
      <c r="J22" s="2" t="s">
        <v>140</v>
      </c>
      <c r="K22" s="16"/>
      <c r="M22" s="6"/>
    </row>
    <row r="23" spans="1:33" x14ac:dyDescent="0.2">
      <c r="U23" s="7" t="s">
        <v>56</v>
      </c>
      <c r="V23" s="1" t="s">
        <v>148</v>
      </c>
      <c r="W23" s="1" t="s">
        <v>149</v>
      </c>
      <c r="X23" s="1" t="s">
        <v>150</v>
      </c>
      <c r="Y23" s="1" t="s">
        <v>151</v>
      </c>
      <c r="Z23" s="1" t="s">
        <v>152</v>
      </c>
      <c r="AA23" s="1" t="s">
        <v>153</v>
      </c>
      <c r="AB23" s="1" t="s">
        <v>154</v>
      </c>
      <c r="AC23" s="1" t="s">
        <v>155</v>
      </c>
      <c r="AD23" s="1" t="s">
        <v>156</v>
      </c>
      <c r="AE23" s="1" t="s">
        <v>157</v>
      </c>
    </row>
    <row r="24" spans="1:33" ht="19" x14ac:dyDescent="0.2">
      <c r="A24" s="20" t="s">
        <v>77</v>
      </c>
      <c r="B24" s="20"/>
      <c r="C24" s="20"/>
      <c r="U24" s="1" t="s">
        <v>93</v>
      </c>
      <c r="V24" s="16">
        <v>1.6990000000000001</v>
      </c>
      <c r="W24" s="16">
        <v>1.7090000000000001</v>
      </c>
      <c r="X24" s="16">
        <v>1.71</v>
      </c>
      <c r="Y24" s="16">
        <v>1.71</v>
      </c>
      <c r="Z24" s="16">
        <v>1.7110000000000001</v>
      </c>
      <c r="AA24" s="16" t="s">
        <v>136</v>
      </c>
      <c r="AB24" s="16">
        <v>1.659</v>
      </c>
      <c r="AC24" s="16">
        <v>1.66</v>
      </c>
      <c r="AD24" s="16">
        <v>1.66</v>
      </c>
      <c r="AE24" s="16">
        <v>1.66</v>
      </c>
      <c r="AG24" s="43"/>
    </row>
    <row r="25" spans="1:33" s="2" customFormat="1" ht="17" x14ac:dyDescent="0.2">
      <c r="A25" s="7" t="s">
        <v>56</v>
      </c>
      <c r="B25" s="7"/>
      <c r="C25" s="7" t="s">
        <v>76</v>
      </c>
      <c r="D25" s="13" t="s">
        <v>143</v>
      </c>
      <c r="E25" s="13" t="s">
        <v>144</v>
      </c>
      <c r="F25" s="13" t="s">
        <v>145</v>
      </c>
      <c r="G25" s="13" t="s">
        <v>146</v>
      </c>
      <c r="H25" s="13" t="s">
        <v>147</v>
      </c>
      <c r="J25" s="13" t="s">
        <v>143</v>
      </c>
      <c r="K25" s="13" t="s">
        <v>144</v>
      </c>
      <c r="L25" s="13" t="s">
        <v>145</v>
      </c>
      <c r="M25" s="13" t="s">
        <v>146</v>
      </c>
      <c r="N25" s="13" t="s">
        <v>147</v>
      </c>
      <c r="U25" s="1" t="s">
        <v>94</v>
      </c>
      <c r="V25" s="16">
        <v>1.7190000000000001</v>
      </c>
      <c r="W25" s="16">
        <v>1.7330000000000001</v>
      </c>
      <c r="X25" s="16">
        <v>1.7310000000000001</v>
      </c>
      <c r="Y25" s="16">
        <v>1.7310000000000001</v>
      </c>
      <c r="Z25" s="16">
        <v>1.7310000000000001</v>
      </c>
      <c r="AA25" s="16">
        <v>1.6890000000000001</v>
      </c>
      <c r="AB25" s="16">
        <v>1.7030000000000001</v>
      </c>
      <c r="AC25" s="16">
        <v>1.702</v>
      </c>
      <c r="AD25" s="16">
        <v>1.702</v>
      </c>
      <c r="AE25" s="16">
        <v>1.702</v>
      </c>
      <c r="AG25" s="43"/>
    </row>
    <row r="26" spans="1:33" x14ac:dyDescent="0.2">
      <c r="A26" s="1" t="s">
        <v>57</v>
      </c>
      <c r="C26" s="15">
        <v>1.673</v>
      </c>
      <c r="D26" s="6">
        <f t="shared" ref="D26:H41" si="0">D4-$C4</f>
        <v>2.6119999999999921E-2</v>
      </c>
      <c r="E26" s="6">
        <f t="shared" si="0"/>
        <v>3.5930000000000017E-2</v>
      </c>
      <c r="F26" s="6">
        <f t="shared" si="0"/>
        <v>3.736000000000006E-2</v>
      </c>
      <c r="G26" s="6">
        <f t="shared" si="0"/>
        <v>3.7069999999999936E-2</v>
      </c>
      <c r="H26" s="6">
        <f t="shared" si="0"/>
        <v>3.774999999999995E-2</v>
      </c>
      <c r="J26" s="6">
        <f t="shared" ref="J26:N41" si="1">J4-$C4</f>
        <v>-2.5619999999999976E-2</v>
      </c>
      <c r="K26" s="6">
        <f t="shared" si="1"/>
        <v>-1.4369999999999994E-2</v>
      </c>
      <c r="L26" s="6">
        <f t="shared" si="1"/>
        <v>-1.2930000000000108E-2</v>
      </c>
      <c r="M26" s="6">
        <f t="shared" si="1"/>
        <v>-1.2720000000000065E-2</v>
      </c>
      <c r="N26" s="6">
        <f t="shared" si="1"/>
        <v>-1.2790000000000079E-2</v>
      </c>
      <c r="U26" s="1" t="s">
        <v>95</v>
      </c>
      <c r="V26" s="16">
        <v>1.712</v>
      </c>
      <c r="W26" s="16">
        <v>1.724</v>
      </c>
      <c r="X26" s="16">
        <v>1.724</v>
      </c>
      <c r="Y26" s="16">
        <v>1.724</v>
      </c>
      <c r="Z26" s="16">
        <v>1.724</v>
      </c>
      <c r="AA26" s="16">
        <v>1.712</v>
      </c>
      <c r="AB26" s="16">
        <v>1.7210000000000001</v>
      </c>
      <c r="AC26" s="16">
        <v>1.722</v>
      </c>
      <c r="AD26" s="16">
        <v>1.7230000000000001</v>
      </c>
      <c r="AE26" s="16">
        <v>1.7230000000000001</v>
      </c>
      <c r="AG26" s="43"/>
    </row>
    <row r="27" spans="1:33" x14ac:dyDescent="0.2">
      <c r="A27" s="1" t="s">
        <v>58</v>
      </c>
      <c r="C27" s="15">
        <v>1.704</v>
      </c>
      <c r="D27" s="6">
        <f t="shared" si="0"/>
        <v>1.5160000000000062E-2</v>
      </c>
      <c r="E27" s="6">
        <f t="shared" si="0"/>
        <v>2.9109999999999969E-2</v>
      </c>
      <c r="F27" s="6">
        <f t="shared" si="0"/>
        <v>2.7349999999999985E-2</v>
      </c>
      <c r="G27" s="6">
        <f t="shared" si="0"/>
        <v>2.6839999999999975E-2</v>
      </c>
      <c r="H27" s="6">
        <f t="shared" si="0"/>
        <v>2.7120000000000033E-2</v>
      </c>
      <c r="J27" s="6">
        <f t="shared" si="1"/>
        <v>-1.5050000000000008E-2</v>
      </c>
      <c r="K27" s="6">
        <f t="shared" si="1"/>
        <v>-7.3999999999996291E-4</v>
      </c>
      <c r="L27" s="6">
        <f t="shared" si="1"/>
        <v>-1.8000000000000238E-3</v>
      </c>
      <c r="M27" s="6">
        <f t="shared" si="1"/>
        <v>-2.3400000000000087E-3</v>
      </c>
      <c r="N27" s="6">
        <f t="shared" si="1"/>
        <v>-2.1400000000000308E-3</v>
      </c>
      <c r="U27" s="1" t="s">
        <v>96</v>
      </c>
      <c r="V27" s="15">
        <v>1.7743</v>
      </c>
      <c r="W27" s="15">
        <v>1.7639</v>
      </c>
      <c r="X27" s="15">
        <v>1.7673000000000001</v>
      </c>
      <c r="Y27" s="15">
        <v>1.7658</v>
      </c>
      <c r="Z27" s="15">
        <v>1.7658</v>
      </c>
      <c r="AA27" s="15">
        <v>1.7306999999999999</v>
      </c>
      <c r="AB27" s="15">
        <v>1.7589999999999999</v>
      </c>
      <c r="AC27" s="15">
        <v>1.7536</v>
      </c>
      <c r="AD27" s="15">
        <v>1.7511000000000001</v>
      </c>
      <c r="AE27" s="15">
        <v>1.7514000000000001</v>
      </c>
      <c r="AG27" s="19"/>
    </row>
    <row r="28" spans="1:33" x14ac:dyDescent="0.2">
      <c r="A28" s="1" t="s">
        <v>63</v>
      </c>
      <c r="C28" s="15">
        <v>1.6960999999999999</v>
      </c>
      <c r="D28" s="6">
        <f t="shared" si="0"/>
        <v>1.0040000000000049E-2</v>
      </c>
      <c r="E28" s="6">
        <f t="shared" si="0"/>
        <v>-2.9999999999998916E-3</v>
      </c>
      <c r="F28" s="6">
        <f t="shared" si="0"/>
        <v>2.4800000000000377E-3</v>
      </c>
      <c r="G28" s="6">
        <f t="shared" si="0"/>
        <v>3.5700000000000731E-3</v>
      </c>
      <c r="H28" s="6">
        <f t="shared" si="0"/>
        <v>3.9000000000000146E-3</v>
      </c>
      <c r="J28" s="6">
        <f t="shared" si="1"/>
        <v>-1.3739999999999863E-2</v>
      </c>
      <c r="K28" s="6">
        <f t="shared" si="1"/>
        <v>-8.2000000000004292E-4</v>
      </c>
      <c r="L28" s="6">
        <f t="shared" si="1"/>
        <v>-4.6399999999999775E-3</v>
      </c>
      <c r="M28" s="6">
        <f t="shared" si="1"/>
        <v>-6.6100000000000048E-3</v>
      </c>
      <c r="N28" s="6">
        <f t="shared" si="1"/>
        <v>-6.6299999999999137E-3</v>
      </c>
      <c r="U28" s="1" t="s">
        <v>97</v>
      </c>
      <c r="V28" s="15">
        <v>1.8087</v>
      </c>
      <c r="W28" s="15">
        <v>1.8266</v>
      </c>
      <c r="X28" s="15">
        <v>1.823</v>
      </c>
      <c r="Y28" s="15">
        <v>1.8247</v>
      </c>
      <c r="Z28" s="15">
        <v>1.8246</v>
      </c>
      <c r="AA28" s="15">
        <v>1.7763</v>
      </c>
      <c r="AB28" s="15">
        <v>1.8234999999999999</v>
      </c>
      <c r="AC28" s="15">
        <v>1.8090999999999999</v>
      </c>
      <c r="AD28" s="15">
        <v>1.8080000000000001</v>
      </c>
      <c r="AE28" s="15">
        <v>1.8072999999999999</v>
      </c>
      <c r="AG28" s="19"/>
    </row>
    <row r="29" spans="1:33" x14ac:dyDescent="0.2">
      <c r="A29" s="1" t="s">
        <v>64</v>
      </c>
      <c r="C29" s="15">
        <v>1.7343</v>
      </c>
      <c r="D29" s="6">
        <f t="shared" si="0"/>
        <v>1.4010000000000078E-2</v>
      </c>
      <c r="E29" s="6">
        <f t="shared" si="0"/>
        <v>1.7309999999999937E-2</v>
      </c>
      <c r="F29" s="6">
        <f t="shared" si="0"/>
        <v>1.5419999999999989E-2</v>
      </c>
      <c r="G29" s="6">
        <f t="shared" si="0"/>
        <v>1.5209999999999946E-2</v>
      </c>
      <c r="H29" s="6">
        <f t="shared" si="0"/>
        <v>1.5500000000000069E-2</v>
      </c>
      <c r="J29" s="6">
        <f t="shared" si="1"/>
        <v>-3.3799999999999386E-3</v>
      </c>
      <c r="K29" s="6">
        <f t="shared" si="1"/>
        <v>-5.3999999999998494E-4</v>
      </c>
      <c r="L29" s="6">
        <f t="shared" si="1"/>
        <v>-5.2799999999999514E-3</v>
      </c>
      <c r="M29" s="6">
        <f t="shared" si="1"/>
        <v>-5.1200000000000134E-3</v>
      </c>
      <c r="N29" s="6">
        <f t="shared" si="1"/>
        <v>-5.0599999999998424E-3</v>
      </c>
      <c r="U29" s="1" t="s">
        <v>98</v>
      </c>
      <c r="V29" s="15">
        <v>1.8517999999999999</v>
      </c>
      <c r="W29" s="15">
        <v>1.8358000000000001</v>
      </c>
      <c r="X29" s="15">
        <v>1.8322000000000001</v>
      </c>
      <c r="Y29" s="15">
        <v>1.8337000000000001</v>
      </c>
      <c r="Z29" s="15">
        <v>1.8334999999999999</v>
      </c>
      <c r="AA29" s="15">
        <v>1.7810999999999999</v>
      </c>
      <c r="AB29" s="15">
        <v>1.8340000000000001</v>
      </c>
      <c r="AC29" s="15">
        <v>1.8168</v>
      </c>
      <c r="AD29" s="15">
        <v>1.8160000000000001</v>
      </c>
      <c r="AE29" s="15">
        <v>1.8156000000000001</v>
      </c>
      <c r="AG29" s="19"/>
    </row>
    <row r="30" spans="1:33" x14ac:dyDescent="0.2">
      <c r="A30" s="1" t="s">
        <v>59</v>
      </c>
      <c r="C30" s="15">
        <v>1.7130000000000001</v>
      </c>
      <c r="D30" s="6">
        <f t="shared" si="0"/>
        <v>-9.4000000000016293E-4</v>
      </c>
      <c r="E30" s="6">
        <f t="shared" si="0"/>
        <v>1.1099999999999888E-2</v>
      </c>
      <c r="F30" s="6">
        <f t="shared" si="0"/>
        <v>1.0569999999999968E-2</v>
      </c>
      <c r="G30" s="6">
        <f t="shared" si="0"/>
        <v>1.1050000000000004E-2</v>
      </c>
      <c r="H30" s="6">
        <f t="shared" si="0"/>
        <v>1.1120000000000019E-2</v>
      </c>
      <c r="J30" s="6">
        <f t="shared" si="1"/>
        <v>-1.3300000000000534E-3</v>
      </c>
      <c r="K30" s="6">
        <f t="shared" si="1"/>
        <v>7.7899999999999636E-3</v>
      </c>
      <c r="L30" s="6">
        <f t="shared" si="1"/>
        <v>9.0699999999999115E-3</v>
      </c>
      <c r="M30" s="6">
        <f t="shared" si="1"/>
        <v>1.0099999999999998E-2</v>
      </c>
      <c r="N30" s="6">
        <f t="shared" si="1"/>
        <v>1.024999999999987E-2</v>
      </c>
      <c r="U30" s="1" t="s">
        <v>99</v>
      </c>
      <c r="V30" s="15">
        <v>1.7060999999999999</v>
      </c>
      <c r="W30" s="15">
        <v>1.6931</v>
      </c>
      <c r="X30" s="15">
        <v>1.6986000000000001</v>
      </c>
      <c r="Y30" s="15">
        <v>1.6997</v>
      </c>
      <c r="Z30" s="15">
        <v>1.7</v>
      </c>
      <c r="AA30" s="15">
        <v>1.6823999999999999</v>
      </c>
      <c r="AB30" s="15">
        <v>1.6953</v>
      </c>
      <c r="AC30" s="15">
        <v>1.6915</v>
      </c>
      <c r="AD30" s="15">
        <v>1.6895</v>
      </c>
      <c r="AE30" s="15">
        <v>1.6895</v>
      </c>
      <c r="AG30" s="19"/>
    </row>
    <row r="31" spans="1:33" x14ac:dyDescent="0.2">
      <c r="A31" s="1" t="s">
        <v>65</v>
      </c>
      <c r="C31" s="15">
        <v>1.7119</v>
      </c>
      <c r="D31" s="6">
        <f t="shared" si="0"/>
        <v>3.4259999999999957E-2</v>
      </c>
      <c r="E31" s="6">
        <f t="shared" si="0"/>
        <v>1.9589999999999996E-2</v>
      </c>
      <c r="F31" s="6">
        <f t="shared" si="0"/>
        <v>1.9360000000000044E-2</v>
      </c>
      <c r="G31" s="6">
        <f t="shared" si="0"/>
        <v>1.927000000000012E-2</v>
      </c>
      <c r="H31" s="6">
        <f t="shared" si="0"/>
        <v>1.9379999999999953E-2</v>
      </c>
      <c r="J31" s="6">
        <f t="shared" si="1"/>
        <v>2.3479999999999945E-2</v>
      </c>
      <c r="K31" s="6">
        <f t="shared" si="1"/>
        <v>1.8769999999999953E-2</v>
      </c>
      <c r="L31" s="6">
        <f t="shared" si="1"/>
        <v>1.7730000000000024E-2</v>
      </c>
      <c r="M31" s="6">
        <f t="shared" si="1"/>
        <v>1.696999999999993E-2</v>
      </c>
      <c r="N31" s="6">
        <f t="shared" si="1"/>
        <v>1.696999999999993E-2</v>
      </c>
      <c r="U31" s="1" t="s">
        <v>100</v>
      </c>
      <c r="V31" s="15">
        <v>1.7462</v>
      </c>
      <c r="W31" s="15">
        <v>1.7315</v>
      </c>
      <c r="X31" s="15">
        <v>1.7313000000000001</v>
      </c>
      <c r="Y31" s="15">
        <v>1.7312000000000001</v>
      </c>
      <c r="Z31" s="15">
        <v>1.7313000000000001</v>
      </c>
      <c r="AA31" s="15">
        <v>1.7354000000000001</v>
      </c>
      <c r="AB31" s="15">
        <v>1.7306999999999999</v>
      </c>
      <c r="AC31" s="15">
        <v>1.7296</v>
      </c>
      <c r="AD31" s="15">
        <v>1.7289000000000001</v>
      </c>
      <c r="AE31" s="15">
        <v>1.7289000000000001</v>
      </c>
      <c r="AG31" s="19"/>
    </row>
    <row r="32" spans="1:33" x14ac:dyDescent="0.2">
      <c r="A32" s="1" t="s">
        <v>66</v>
      </c>
      <c r="C32" s="15">
        <v>1.7336</v>
      </c>
      <c r="D32" s="6">
        <f t="shared" si="0"/>
        <v>7.5799999999999201E-3</v>
      </c>
      <c r="E32" s="6">
        <f t="shared" si="0"/>
        <v>-3.2099999999999351E-3</v>
      </c>
      <c r="F32" s="6">
        <f t="shared" si="0"/>
        <v>-3.7499999999999201E-3</v>
      </c>
      <c r="G32" s="6">
        <f t="shared" si="0"/>
        <v>-3.0000000000001137E-3</v>
      </c>
      <c r="H32" s="6">
        <f t="shared" si="0"/>
        <v>-3.0499999999999972E-3</v>
      </c>
      <c r="J32" s="6">
        <f t="shared" si="1"/>
        <v>-4.3800000000000505E-3</v>
      </c>
      <c r="K32" s="6">
        <f t="shared" si="1"/>
        <v>-7.3000000000000842E-3</v>
      </c>
      <c r="L32" s="6">
        <f t="shared" si="1"/>
        <v>-7.8400000000000691E-3</v>
      </c>
      <c r="M32" s="6">
        <f t="shared" si="1"/>
        <v>-7.3600000000000332E-3</v>
      </c>
      <c r="N32" s="6">
        <f t="shared" si="1"/>
        <v>-7.3499999999999677E-3</v>
      </c>
      <c r="U32" s="1" t="s">
        <v>101</v>
      </c>
      <c r="V32" s="15" t="s">
        <v>136</v>
      </c>
      <c r="W32" s="15">
        <v>1.7370000000000001</v>
      </c>
      <c r="X32" s="15">
        <v>1.7295</v>
      </c>
      <c r="Y32" s="15">
        <v>1.7321</v>
      </c>
      <c r="Z32" s="15">
        <v>1.73</v>
      </c>
      <c r="AA32" s="15" t="s">
        <v>136</v>
      </c>
      <c r="AB32" s="15">
        <v>1.7243999999999999</v>
      </c>
      <c r="AC32" s="15">
        <v>1.7205999999999999</v>
      </c>
      <c r="AD32" s="15">
        <v>1.7242999999999999</v>
      </c>
      <c r="AE32" s="15">
        <v>1.7238</v>
      </c>
      <c r="AG32" s="19"/>
    </row>
    <row r="33" spans="1:33" x14ac:dyDescent="0.2">
      <c r="A33" s="1" t="s">
        <v>67</v>
      </c>
      <c r="C33" s="15">
        <v>1.7239</v>
      </c>
      <c r="D33" s="6" t="e">
        <f t="shared" si="0"/>
        <v>#VALUE!</v>
      </c>
      <c r="E33" s="6">
        <f t="shared" si="0"/>
        <v>1.3069999999999915E-2</v>
      </c>
      <c r="F33" s="6">
        <f t="shared" si="0"/>
        <v>5.6000000000000494E-3</v>
      </c>
      <c r="G33" s="6">
        <f t="shared" si="0"/>
        <v>8.1700000000000106E-3</v>
      </c>
      <c r="H33" s="6">
        <f t="shared" si="0"/>
        <v>6.1299999999999688E-3</v>
      </c>
      <c r="J33" s="6" t="e">
        <f t="shared" si="1"/>
        <v>#VALUE!</v>
      </c>
      <c r="K33" s="6">
        <f t="shared" si="1"/>
        <v>5.3999999999998494E-4</v>
      </c>
      <c r="L33" s="6">
        <f t="shared" si="1"/>
        <v>-3.3499999999999641E-3</v>
      </c>
      <c r="M33" s="6">
        <f t="shared" si="1"/>
        <v>4.3999999999999595E-4</v>
      </c>
      <c r="N33" s="6">
        <f t="shared" si="1"/>
        <v>-7.0000000000014495E-5</v>
      </c>
      <c r="U33" s="1" t="s">
        <v>102</v>
      </c>
      <c r="V33" s="15">
        <v>1.7412000000000001</v>
      </c>
      <c r="W33" s="15">
        <v>1.7303999999999999</v>
      </c>
      <c r="X33" s="15">
        <v>1.7299</v>
      </c>
      <c r="Y33" s="15">
        <v>1.7305999999999999</v>
      </c>
      <c r="Z33" s="15">
        <v>1.7305999999999999</v>
      </c>
      <c r="AA33" s="15">
        <v>1.7292000000000001</v>
      </c>
      <c r="AB33" s="15">
        <v>1.7262999999999999</v>
      </c>
      <c r="AC33" s="15">
        <v>1.7258</v>
      </c>
      <c r="AD33" s="15">
        <v>1.7262</v>
      </c>
      <c r="AE33" s="15">
        <v>1.7262999999999999</v>
      </c>
      <c r="AG33" s="19"/>
    </row>
    <row r="34" spans="1:33" x14ac:dyDescent="0.2">
      <c r="A34" s="1" t="s">
        <v>68</v>
      </c>
      <c r="C34" s="15">
        <v>1.8028999999999999</v>
      </c>
      <c r="D34" s="6">
        <f t="shared" si="0"/>
        <v>2.8739999999999988E-2</v>
      </c>
      <c r="E34" s="6">
        <f t="shared" si="0"/>
        <v>2.5640000000000107E-2</v>
      </c>
      <c r="F34" s="6">
        <f t="shared" si="0"/>
        <v>2.4820000000000064E-2</v>
      </c>
      <c r="G34" s="6">
        <f t="shared" si="0"/>
        <v>2.4920000000000053E-2</v>
      </c>
      <c r="H34" s="6">
        <f t="shared" si="0"/>
        <v>2.4920000000000053E-2</v>
      </c>
      <c r="J34" s="6">
        <f t="shared" si="1"/>
        <v>2.4469999999999992E-2</v>
      </c>
      <c r="K34" s="6">
        <f t="shared" si="1"/>
        <v>2.1660000000000013E-2</v>
      </c>
      <c r="L34" s="6">
        <f t="shared" si="1"/>
        <v>2.0700000000000163E-2</v>
      </c>
      <c r="M34" s="6">
        <f t="shared" si="1"/>
        <v>2.0869999999999944E-2</v>
      </c>
      <c r="N34" s="6">
        <f t="shared" si="1"/>
        <v>2.0860000000000101E-2</v>
      </c>
      <c r="U34" s="1" t="s">
        <v>103</v>
      </c>
      <c r="V34" s="15">
        <v>1.7483</v>
      </c>
      <c r="W34" s="15">
        <v>1.7516</v>
      </c>
      <c r="X34" s="15">
        <v>1.7497</v>
      </c>
      <c r="Y34" s="15">
        <v>1.7495000000000001</v>
      </c>
      <c r="Z34" s="15">
        <v>1.7498</v>
      </c>
      <c r="AA34" s="15">
        <v>1.7309000000000001</v>
      </c>
      <c r="AB34" s="15">
        <v>1.7338</v>
      </c>
      <c r="AC34" s="15">
        <v>1.7290000000000001</v>
      </c>
      <c r="AD34" s="15">
        <v>1.7292000000000001</v>
      </c>
      <c r="AE34" s="15">
        <v>1.7292000000000001</v>
      </c>
      <c r="AG34" s="19"/>
    </row>
    <row r="35" spans="1:33" x14ac:dyDescent="0.2">
      <c r="A35" s="1" t="s">
        <v>69</v>
      </c>
      <c r="C35" s="15">
        <v>1.9870000000000001</v>
      </c>
      <c r="D35" s="6">
        <f t="shared" si="0"/>
        <v>1.7069999999999919E-2</v>
      </c>
      <c r="E35" s="6">
        <f t="shared" si="0"/>
        <v>1.5489999999999782E-2</v>
      </c>
      <c r="F35" s="6">
        <f t="shared" si="0"/>
        <v>3.3339999999999925E-2</v>
      </c>
      <c r="G35" s="6">
        <f t="shared" si="0"/>
        <v>2.6799999999999713E-2</v>
      </c>
      <c r="H35" s="6">
        <f t="shared" si="0"/>
        <v>2.7309999999999945E-2</v>
      </c>
      <c r="J35" s="6">
        <f t="shared" si="1"/>
        <v>-5.9279999999999999E-2</v>
      </c>
      <c r="K35" s="6">
        <f t="shared" si="1"/>
        <v>-4.4050000000000145E-2</v>
      </c>
      <c r="L35" s="6">
        <f t="shared" si="1"/>
        <v>-4.6380000000000088E-2</v>
      </c>
      <c r="M35" s="6">
        <f t="shared" si="1"/>
        <v>-4.3580000000000174E-2</v>
      </c>
      <c r="N35" s="6">
        <f t="shared" si="1"/>
        <v>-4.4569999999999999E-2</v>
      </c>
      <c r="U35" s="1" t="s">
        <v>104</v>
      </c>
      <c r="V35" s="15">
        <v>1.8315999999999999</v>
      </c>
      <c r="W35" s="15">
        <v>1.8285</v>
      </c>
      <c r="X35" s="15">
        <v>1.8277000000000001</v>
      </c>
      <c r="Y35" s="15">
        <v>1.8278000000000001</v>
      </c>
      <c r="Z35" s="15">
        <v>1.8278000000000001</v>
      </c>
      <c r="AA35" s="15">
        <v>1.8273999999999999</v>
      </c>
      <c r="AB35" s="15">
        <v>1.8246</v>
      </c>
      <c r="AC35" s="15">
        <v>1.8236000000000001</v>
      </c>
      <c r="AD35" s="15">
        <v>1.8238000000000001</v>
      </c>
      <c r="AE35" s="15">
        <v>1.8238000000000001</v>
      </c>
      <c r="AG35" s="19"/>
    </row>
    <row r="36" spans="1:33" x14ac:dyDescent="0.2">
      <c r="A36" s="1" t="s">
        <v>70</v>
      </c>
      <c r="C36" s="15">
        <v>1.8297000000000001</v>
      </c>
      <c r="D36" s="6">
        <f t="shared" si="0"/>
        <v>1.9999999999997797E-4</v>
      </c>
      <c r="E36" s="6">
        <f t="shared" si="0"/>
        <v>7.0229999999999793E-2</v>
      </c>
      <c r="F36" s="6">
        <f t="shared" si="0"/>
        <v>5.2649999999999864E-2</v>
      </c>
      <c r="G36" s="6">
        <f t="shared" si="0"/>
        <v>5.3399999999999892E-2</v>
      </c>
      <c r="H36" s="6">
        <f t="shared" si="0"/>
        <v>5.2219999999999933E-2</v>
      </c>
      <c r="J36" s="6">
        <f t="shared" si="1"/>
        <v>-1.6580000000000039E-2</v>
      </c>
      <c r="K36" s="6">
        <f t="shared" si="1"/>
        <v>4.4709999999999805E-2</v>
      </c>
      <c r="L36" s="6">
        <f t="shared" si="1"/>
        <v>2.9749999999999943E-2</v>
      </c>
      <c r="M36" s="6">
        <f t="shared" si="1"/>
        <v>2.9529999999999834E-2</v>
      </c>
      <c r="N36" s="6">
        <f t="shared" si="1"/>
        <v>2.9519999999999991E-2</v>
      </c>
      <c r="U36" s="1" t="s">
        <v>105</v>
      </c>
      <c r="V36" s="15">
        <v>1.6348</v>
      </c>
      <c r="W36" s="15">
        <v>1.6214999999999999</v>
      </c>
      <c r="X36" s="15">
        <v>1.6145</v>
      </c>
      <c r="Y36" s="15">
        <v>1.6140000000000001</v>
      </c>
      <c r="Z36" s="15">
        <v>1.6141000000000001</v>
      </c>
      <c r="AA36" s="15">
        <v>1.6321000000000001</v>
      </c>
      <c r="AB36" s="15">
        <v>1.6217999999999999</v>
      </c>
      <c r="AC36" s="15">
        <v>1.6128</v>
      </c>
      <c r="AD36" s="15">
        <v>1.6120000000000001</v>
      </c>
      <c r="AE36" s="15">
        <v>1.6119000000000001</v>
      </c>
      <c r="AG36" s="19"/>
    </row>
    <row r="37" spans="1:33" x14ac:dyDescent="0.2">
      <c r="A37" s="1" t="s">
        <v>71</v>
      </c>
      <c r="C37" s="15">
        <v>1.7199</v>
      </c>
      <c r="D37" s="6">
        <f t="shared" si="0"/>
        <v>5.6899999999999729E-3</v>
      </c>
      <c r="E37" s="6">
        <f t="shared" si="0"/>
        <v>1.3759999999999994E-2</v>
      </c>
      <c r="F37" s="6">
        <f t="shared" si="0"/>
        <v>1.2050000000000116E-2</v>
      </c>
      <c r="G37" s="6">
        <f t="shared" si="0"/>
        <v>9.9700000000000344E-3</v>
      </c>
      <c r="H37" s="6">
        <f t="shared" si="0"/>
        <v>1.0529999999999928E-2</v>
      </c>
      <c r="J37" s="6">
        <f t="shared" si="1"/>
        <v>-9.179999999999966E-3</v>
      </c>
      <c r="K37" s="6">
        <f t="shared" si="1"/>
        <v>-5.5700000000000749E-3</v>
      </c>
      <c r="L37" s="6">
        <f t="shared" si="1"/>
        <v>-7.6700000000000657E-3</v>
      </c>
      <c r="M37" s="6">
        <f t="shared" si="1"/>
        <v>-9.4799999999999329E-3</v>
      </c>
      <c r="N37" s="6">
        <f t="shared" si="1"/>
        <v>-8.8299999999998935E-3</v>
      </c>
      <c r="U37" s="1" t="s">
        <v>106</v>
      </c>
      <c r="V37" s="15">
        <v>1.7256</v>
      </c>
      <c r="W37" s="15">
        <v>1.7337</v>
      </c>
      <c r="X37" s="15">
        <v>1.732</v>
      </c>
      <c r="Y37" s="15">
        <v>1.7299</v>
      </c>
      <c r="Z37" s="15">
        <v>1.7303999999999999</v>
      </c>
      <c r="AA37" s="15">
        <v>1.7107000000000001</v>
      </c>
      <c r="AB37" s="15">
        <v>1.7142999999999999</v>
      </c>
      <c r="AC37" s="15">
        <v>1.7121999999999999</v>
      </c>
      <c r="AD37" s="15">
        <v>1.7103999999999999</v>
      </c>
      <c r="AE37" s="15">
        <v>1.7111000000000001</v>
      </c>
      <c r="AG37" s="19"/>
    </row>
    <row r="38" spans="1:33" x14ac:dyDescent="0.2">
      <c r="A38" s="1" t="s">
        <v>72</v>
      </c>
      <c r="C38" s="15">
        <v>1.8934</v>
      </c>
      <c r="D38" s="6">
        <f t="shared" si="0"/>
        <v>-9.160000000000057E-3</v>
      </c>
      <c r="E38" s="6">
        <f t="shared" si="0"/>
        <v>8.4410000000000096E-2</v>
      </c>
      <c r="F38" s="6">
        <f t="shared" si="0"/>
        <v>8.3530000000000104E-2</v>
      </c>
      <c r="G38" s="6">
        <f t="shared" si="0"/>
        <v>7.9809999999999937E-2</v>
      </c>
      <c r="H38" s="6">
        <f t="shared" si="0"/>
        <v>7.9620000000000024E-2</v>
      </c>
      <c r="J38" s="6">
        <f t="shared" si="1"/>
        <v>-2.8359999999999941E-2</v>
      </c>
      <c r="K38" s="6">
        <f t="shared" si="1"/>
        <v>3.7560000000000038E-2</v>
      </c>
      <c r="L38" s="6">
        <f t="shared" si="1"/>
        <v>3.9390000000000036E-2</v>
      </c>
      <c r="M38" s="6">
        <f>M16-$C16</f>
        <v>3.6810000000000009E-2</v>
      </c>
      <c r="N38" s="6">
        <f t="shared" si="1"/>
        <v>3.7090000000000067E-2</v>
      </c>
      <c r="U38" s="1" t="s">
        <v>107</v>
      </c>
      <c r="V38" s="15">
        <v>1.8299000000000001</v>
      </c>
      <c r="W38" s="15">
        <v>1.8998999999999999</v>
      </c>
      <c r="X38" s="15">
        <v>1.8824000000000001</v>
      </c>
      <c r="Y38" s="15">
        <v>1.8831</v>
      </c>
      <c r="Z38" s="15">
        <v>1.8818999999999999</v>
      </c>
      <c r="AA38" s="15">
        <v>1.8130999999999999</v>
      </c>
      <c r="AB38" s="15">
        <v>1.8744000000000001</v>
      </c>
      <c r="AC38" s="15">
        <v>1.8594999999999999</v>
      </c>
      <c r="AD38" s="15">
        <v>1.8592</v>
      </c>
      <c r="AE38" s="15">
        <v>1.8592</v>
      </c>
      <c r="AG38" s="19"/>
    </row>
    <row r="39" spans="1:33" x14ac:dyDescent="0.2">
      <c r="A39" s="1" t="s">
        <v>73</v>
      </c>
      <c r="C39" s="15">
        <v>1.9315</v>
      </c>
      <c r="D39" s="6">
        <f t="shared" si="0"/>
        <v>-8.0299999999999816E-3</v>
      </c>
      <c r="E39" s="6">
        <f t="shared" si="0"/>
        <v>8.2410000000000094E-2</v>
      </c>
      <c r="F39" s="6">
        <f t="shared" si="0"/>
        <v>7.8140000000000098E-2</v>
      </c>
      <c r="G39" s="6">
        <f t="shared" si="0"/>
        <v>4.2960000000000109E-2</v>
      </c>
      <c r="H39" s="6">
        <f t="shared" si="0"/>
        <v>4.2799999999999949E-2</v>
      </c>
      <c r="J39" s="6">
        <f t="shared" si="1"/>
        <v>-5.6729999999999947E-2</v>
      </c>
      <c r="K39" s="6">
        <f t="shared" si="1"/>
        <v>2.2869999999999946E-2</v>
      </c>
      <c r="L39" s="6">
        <f t="shared" si="1"/>
        <v>1.6340000000000021E-2</v>
      </c>
      <c r="M39" s="6">
        <f t="shared" si="1"/>
        <v>1.7220000000000013E-2</v>
      </c>
      <c r="N39" s="6">
        <f t="shared" si="1"/>
        <v>1.6880000000000006E-2</v>
      </c>
      <c r="U39" s="1" t="s">
        <v>108</v>
      </c>
      <c r="V39" s="15">
        <v>1.8842000000000001</v>
      </c>
      <c r="W39" s="15">
        <v>1.9778</v>
      </c>
      <c r="X39" s="15">
        <v>1.9769000000000001</v>
      </c>
      <c r="Y39" s="15">
        <v>1.9732000000000001</v>
      </c>
      <c r="Z39" s="15">
        <v>1.9730000000000001</v>
      </c>
      <c r="AA39" s="15">
        <v>1.865</v>
      </c>
      <c r="AB39" s="15">
        <v>1.931</v>
      </c>
      <c r="AC39" s="15">
        <v>1.9328000000000001</v>
      </c>
      <c r="AD39" s="15">
        <v>1.9301999999999999</v>
      </c>
      <c r="AE39" s="15">
        <v>1.9305000000000001</v>
      </c>
      <c r="AG39" s="19"/>
    </row>
    <row r="40" spans="1:33" x14ac:dyDescent="0.2">
      <c r="A40" s="1" t="s">
        <v>74</v>
      </c>
      <c r="C40" s="15">
        <v>1.6273</v>
      </c>
      <c r="D40" s="6">
        <f t="shared" si="0"/>
        <v>7.4499999999999567E-3</v>
      </c>
      <c r="E40" s="6">
        <f t="shared" si="0"/>
        <v>-5.7700000000000529E-3</v>
      </c>
      <c r="F40" s="6">
        <f t="shared" si="0"/>
        <v>-1.2769999999999948E-2</v>
      </c>
      <c r="G40" s="6">
        <f t="shared" si="0"/>
        <v>-1.3309999999999933E-2</v>
      </c>
      <c r="H40" s="6">
        <f t="shared" si="0"/>
        <v>-1.3209999999999944E-2</v>
      </c>
      <c r="J40" s="6">
        <f t="shared" si="1"/>
        <v>4.7600000000000975E-3</v>
      </c>
      <c r="K40" s="6">
        <f t="shared" si="1"/>
        <v>-5.5499999999999439E-3</v>
      </c>
      <c r="L40" s="6">
        <f t="shared" si="1"/>
        <v>-1.4539999999999997E-2</v>
      </c>
      <c r="M40" s="6">
        <f t="shared" si="1"/>
        <v>-1.5339999999999909E-2</v>
      </c>
      <c r="N40" s="6">
        <f t="shared" si="1"/>
        <v>-1.5379999999999949E-2</v>
      </c>
      <c r="U40" s="1" t="s">
        <v>109</v>
      </c>
      <c r="V40" s="15">
        <v>1.9235</v>
      </c>
      <c r="W40" s="15">
        <v>2.0139</v>
      </c>
      <c r="X40" s="15">
        <v>2.0095999999999998</v>
      </c>
      <c r="Y40" s="15">
        <v>1.9744999999999999</v>
      </c>
      <c r="Z40" s="15">
        <v>1.9742999999999999</v>
      </c>
      <c r="AA40" s="15">
        <v>1.8748</v>
      </c>
      <c r="AB40" s="15">
        <v>1.9543999999999999</v>
      </c>
      <c r="AC40" s="15">
        <v>1.9478</v>
      </c>
      <c r="AD40" s="15">
        <v>1.9487000000000001</v>
      </c>
      <c r="AE40" s="15">
        <v>1.9483999999999999</v>
      </c>
      <c r="AG40" s="19"/>
    </row>
    <row r="41" spans="1:33" x14ac:dyDescent="0.2">
      <c r="A41" s="1" t="s">
        <v>60</v>
      </c>
      <c r="C41" s="15">
        <v>1.7234</v>
      </c>
      <c r="D41" s="6">
        <f t="shared" si="0"/>
        <v>5.0899999999999945E-2</v>
      </c>
      <c r="E41" s="6">
        <f t="shared" si="0"/>
        <v>4.0470000000000006E-2</v>
      </c>
      <c r="F41" s="6">
        <f t="shared" si="0"/>
        <v>4.3879999999999919E-2</v>
      </c>
      <c r="G41" s="6">
        <f t="shared" si="0"/>
        <v>4.2370000000000019E-2</v>
      </c>
      <c r="H41" s="6">
        <f t="shared" si="0"/>
        <v>4.2359999999999953E-2</v>
      </c>
      <c r="J41" s="6">
        <f t="shared" si="1"/>
        <v>7.2499999999999787E-3</v>
      </c>
      <c r="K41" s="6">
        <f t="shared" si="1"/>
        <v>3.5599999999999854E-2</v>
      </c>
      <c r="L41" s="6">
        <f t="shared" si="1"/>
        <v>3.017000000000003E-2</v>
      </c>
      <c r="M41" s="6">
        <f t="shared" si="1"/>
        <v>2.7709999999999901E-2</v>
      </c>
      <c r="N41" s="6">
        <f t="shared" si="1"/>
        <v>2.7989999999999959E-2</v>
      </c>
      <c r="U41" s="1" t="s">
        <v>110</v>
      </c>
      <c r="V41" s="15">
        <v>2.0041000000000002</v>
      </c>
      <c r="W41" s="15">
        <v>2.0024999999999999</v>
      </c>
      <c r="X41" s="15">
        <v>2.0203000000000002</v>
      </c>
      <c r="Y41" s="15">
        <v>2.0137999999999998</v>
      </c>
      <c r="Z41" s="15">
        <v>2.0143</v>
      </c>
      <c r="AA41" s="15">
        <v>1.9277</v>
      </c>
      <c r="AB41" s="15">
        <v>1.9430000000000001</v>
      </c>
      <c r="AC41" s="15">
        <v>1.9406000000000001</v>
      </c>
      <c r="AD41" s="15">
        <v>1.9434</v>
      </c>
      <c r="AE41" s="15">
        <v>1.9423999999999999</v>
      </c>
      <c r="AG41" s="19"/>
    </row>
    <row r="42" spans="1:33" x14ac:dyDescent="0.2">
      <c r="A42" s="1" t="s">
        <v>61</v>
      </c>
      <c r="C42" s="15">
        <v>1.7707999999999999</v>
      </c>
      <c r="D42" s="6">
        <f t="shared" ref="D42:H43" si="2">D20-$C20</f>
        <v>3.7930000000000019E-2</v>
      </c>
      <c r="E42" s="6">
        <f t="shared" si="2"/>
        <v>5.5790000000000006E-2</v>
      </c>
      <c r="F42" s="6">
        <f t="shared" si="2"/>
        <v>5.2200000000000024E-2</v>
      </c>
      <c r="G42" s="6">
        <f t="shared" si="2"/>
        <v>5.3860000000000019E-2</v>
      </c>
      <c r="H42" s="6">
        <f t="shared" si="2"/>
        <v>5.376000000000003E-2</v>
      </c>
      <c r="J42" s="6">
        <f t="shared" ref="J42:N43" si="3">J20-$C20</f>
        <v>5.5000000000000604E-3</v>
      </c>
      <c r="K42" s="6">
        <f t="shared" si="3"/>
        <v>5.268000000000006E-2</v>
      </c>
      <c r="L42" s="6">
        <f t="shared" si="3"/>
        <v>3.8259999999999961E-2</v>
      </c>
      <c r="M42" s="6">
        <f t="shared" si="3"/>
        <v>3.7190000000000056E-2</v>
      </c>
      <c r="N42" s="6">
        <f t="shared" si="3"/>
        <v>3.6540000000000017E-2</v>
      </c>
      <c r="V42" s="15">
        <f t="shared" ref="V42:AE42" si="4">AVERAGE(V24:V41)</f>
        <v>1.7847235294117647</v>
      </c>
      <c r="W42" s="15">
        <f t="shared" si="4"/>
        <v>1.7952055555555555</v>
      </c>
      <c r="X42" s="15">
        <f t="shared" si="4"/>
        <v>1.7938833333333335</v>
      </c>
      <c r="Y42" s="15">
        <f t="shared" si="4"/>
        <v>1.7915888888888887</v>
      </c>
      <c r="Z42" s="15">
        <f t="shared" si="4"/>
        <v>1.7915222222222222</v>
      </c>
      <c r="AA42" s="15">
        <f t="shared" si="4"/>
        <v>1.7636125</v>
      </c>
      <c r="AB42" s="15">
        <f t="shared" si="4"/>
        <v>1.7763055555555556</v>
      </c>
      <c r="AC42" s="15">
        <f t="shared" si="4"/>
        <v>1.7716277777777778</v>
      </c>
      <c r="AD42" s="15">
        <f t="shared" si="4"/>
        <v>1.7714388888888888</v>
      </c>
      <c r="AE42" s="15">
        <f t="shared" si="4"/>
        <v>1.7713499999999995</v>
      </c>
    </row>
    <row r="43" spans="1:33" x14ac:dyDescent="0.2">
      <c r="A43" s="1" t="s">
        <v>62</v>
      </c>
      <c r="C43" s="15">
        <v>1.8065</v>
      </c>
      <c r="D43" s="6">
        <f t="shared" si="2"/>
        <v>4.5299999999999896E-2</v>
      </c>
      <c r="E43" s="6">
        <f t="shared" si="2"/>
        <v>2.9279999999999973E-2</v>
      </c>
      <c r="F43" s="6">
        <f t="shared" si="2"/>
        <v>2.5660000000000016E-2</v>
      </c>
      <c r="G43" s="6">
        <f t="shared" si="2"/>
        <v>2.7239999999999931E-2</v>
      </c>
      <c r="H43" s="6">
        <f t="shared" si="2"/>
        <v>2.7039999999999953E-2</v>
      </c>
      <c r="J43" s="6">
        <f t="shared" si="3"/>
        <v>-2.5390000000000024E-2</v>
      </c>
      <c r="K43" s="6">
        <f t="shared" si="3"/>
        <v>2.746000000000004E-2</v>
      </c>
      <c r="L43" s="6">
        <f t="shared" si="3"/>
        <v>1.0340000000000016E-2</v>
      </c>
      <c r="M43" s="6">
        <f t="shared" si="3"/>
        <v>9.4600000000000239E-3</v>
      </c>
      <c r="N43" s="6">
        <f t="shared" si="3"/>
        <v>9.060000000000068E-3</v>
      </c>
    </row>
    <row r="44" spans="1:33" x14ac:dyDescent="0.2">
      <c r="A44" s="1" t="s">
        <v>78</v>
      </c>
      <c r="C44" s="6"/>
      <c r="D44" s="6" cm="1">
        <f t="array" ref="D44">AVERAGE(IF(ISNUMBER(D26:D43),ABS(D26:D43),""))</f>
        <v>1.8739999999999993E-2</v>
      </c>
      <c r="E44" s="6" cm="1">
        <f t="array" ref="E44">AVERAGE(IF(ISNUMBER(E26:E43),ABS(E26:E43),""))</f>
        <v>3.0864999999999969E-2</v>
      </c>
      <c r="F44" s="6" cm="1">
        <f t="array" ref="F44">AVERAGE(IF(ISNUMBER(F26:F43),ABS(F26:F43),""))</f>
        <v>3.0051666666666674E-2</v>
      </c>
      <c r="G44" s="6" cm="1">
        <f t="array" ref="G44">AVERAGE(IF(ISNUMBER(G26:G43),ABS(G26:G43),""))</f>
        <v>2.7712222222222211E-2</v>
      </c>
      <c r="H44" s="6" cm="1">
        <f t="array" ref="H44">AVERAGE(IF(ISNUMBER(H26:H43),ABS(H26:H43),""))</f>
        <v>2.7651111111111095E-2</v>
      </c>
      <c r="J44" s="6" cm="1">
        <f t="array" ref="J44">AVERAGE(IF(ISNUMBER(J26:J43),ABS(J26:J43),""))</f>
        <v>1.9087058823529405E-2</v>
      </c>
      <c r="K44" s="6" cm="1">
        <f t="array" ref="K44">AVERAGE(IF(ISNUMBER(K26:K43),ABS(K26:K43),""))</f>
        <v>1.9365555555555549E-2</v>
      </c>
      <c r="L44" s="6" cm="1">
        <f t="array" ref="L44">AVERAGE(IF(ISNUMBER(L26:L43),ABS(L26:L43),""))</f>
        <v>1.7565555555555574E-2</v>
      </c>
      <c r="M44" s="6" cm="1">
        <f t="array" ref="M44">AVERAGE(IF(ISNUMBER(M26:M43),ABS(M26:M43),""))</f>
        <v>1.7158333333333324E-2</v>
      </c>
      <c r="N44" s="6" cm="1">
        <f t="array" ref="N44">AVERAGE(IF(ISNUMBER(N26:N43),ABS(N26:N43),""))</f>
        <v>1.7109999999999983E-2</v>
      </c>
    </row>
    <row r="45" spans="1:33" x14ac:dyDescent="0.2">
      <c r="A45" s="1" t="s">
        <v>79</v>
      </c>
      <c r="C45" s="6"/>
      <c r="D45" s="6" cm="1">
        <f t="array" ref="D45">AVERAGE(IF(ISNUMBER(D27:D44),D27:D44,""))</f>
        <v>1.617294117647056E-2</v>
      </c>
      <c r="E45" s="6" cm="1">
        <f t="array" ref="E45">AVERAGE(IF(ISNUMBER(E27:E44),E27:E44,""))</f>
        <v>2.9252499999999976E-2</v>
      </c>
      <c r="F45" s="6" cm="1">
        <f t="array" ref="F45">AVERAGE(IF(ISNUMBER(F27:F44),F27:F44,""))</f>
        <v>2.7810092592592612E-2</v>
      </c>
      <c r="G45" s="6" cm="1">
        <f t="array" ref="G45">AVERAGE(IF(ISNUMBER(G27:G44),G27:G44,""))</f>
        <v>2.538012345679011E-2</v>
      </c>
      <c r="H45" s="6" cm="1">
        <f t="array" ref="H45">AVERAGE(IF(ISNUMBER(H27:H44),H27:H44,""))</f>
        <v>2.5283395061728386E-2</v>
      </c>
      <c r="J45" s="6" cm="1">
        <f t="array" ref="J45">AVERAGE(IF(ISNUMBER(J27:J44),J27:J44,""))</f>
        <v>-8.7560553633217863E-3</v>
      </c>
      <c r="K45" s="6" cm="1">
        <f t="array" ref="K45">AVERAGE(IF(ISNUMBER(K27:K44),K27:K44,""))</f>
        <v>1.2468641975308609E-2</v>
      </c>
      <c r="L45" s="6" cm="1">
        <f t="array" ref="L45">AVERAGE(IF(ISNUMBER(L27:L44),L27:L44,""))</f>
        <v>7.6564197530864199E-3</v>
      </c>
      <c r="M45" s="6" cm="1">
        <f t="array" ref="M45">AVERAGE(IF(ISNUMBER(M27:M44),M27:M44,""))</f>
        <v>7.4237962962962756E-3</v>
      </c>
      <c r="N45" s="6" cm="1">
        <f t="array" ref="N45">AVERAGE(IF(ISNUMBER(N27:N44),N27:N44,""))</f>
        <v>7.346666666666688E-3</v>
      </c>
    </row>
    <row r="46" spans="1:33" x14ac:dyDescent="0.2">
      <c r="A46" s="1" t="s">
        <v>80</v>
      </c>
      <c r="C46" s="6"/>
      <c r="D46" s="6" cm="1">
        <f t="array" ref="D46">SQRT(AVERAGE(IF(ISNUMBER(D26:D43),D26:D43^2,"")))</f>
        <v>2.4103345874648609E-2</v>
      </c>
      <c r="E46" s="6" cm="1">
        <f t="array" ref="E46">SQRT(AVERAGE(IF(ISNUMBER(E26:E43),E26:E43^2,"")))</f>
        <v>3.9938461621182489E-2</v>
      </c>
      <c r="F46" s="6" cm="1">
        <f t="array" ref="F46">SQRT(AVERAGE(IF(ISNUMBER(F26:F43),F26:F43^2,"")))</f>
        <v>3.8093023785348311E-2</v>
      </c>
      <c r="G46" s="6" cm="1">
        <f t="array" ref="G46">SQRT(AVERAGE(IF(ISNUMBER(G26:G43),G26:G43^2,"")))</f>
        <v>3.4179704016662656E-2</v>
      </c>
      <c r="H46" s="6" cm="1">
        <f t="array" ref="H46">SQRT(AVERAGE(IF(ISNUMBER(H26:H43),H26:H43^2,"")))</f>
        <v>3.4098015745462035E-2</v>
      </c>
      <c r="J46" s="6" cm="1">
        <f t="array" ref="J46">SQRT(AVERAGE(IF(ISNUMBER(J26:J43),J26:J43^2,"")))</f>
        <v>2.5321619918443544E-2</v>
      </c>
      <c r="K46" s="6" cm="1">
        <f t="array" ref="K46">SQRT(AVERAGE(IF(ISNUMBER(K26:K43),K26:K43^2,"")))</f>
        <v>2.5685427342712782E-2</v>
      </c>
      <c r="L46" s="6" cm="1">
        <f t="array" ref="L46">SQRT(AVERAGE(IF(ISNUMBER(L26:L43),L26:L43^2,"")))</f>
        <v>2.2014611309562386E-2</v>
      </c>
      <c r="M46" s="6" cm="1">
        <f t="array" ref="M46">SQRT(AVERAGE(IF(ISNUMBER(M26:M43),M26:M43^2,"")))</f>
        <v>2.1220340216143774E-2</v>
      </c>
      <c r="N46" s="6" cm="1">
        <f t="array" ref="N46">SQRT(AVERAGE(IF(ISNUMBER(N26:N43),N26:N43^2,"")))</f>
        <v>2.1283354215599258E-2</v>
      </c>
    </row>
    <row r="47" spans="1:33" x14ac:dyDescent="0.2">
      <c r="D47" s="16"/>
      <c r="E47" s="16"/>
      <c r="F47" s="16"/>
      <c r="G47" s="16"/>
      <c r="J47" s="16"/>
      <c r="K47" s="16"/>
      <c r="L47" s="16"/>
      <c r="M47" s="16"/>
    </row>
  </sheetData>
  <mergeCells count="3">
    <mergeCell ref="A1:E1"/>
    <mergeCell ref="V2:Z2"/>
    <mergeCell ref="AA2:AE2"/>
  </mergeCells>
  <conditionalFormatting sqref="D44:H4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:H4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4:N4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4:N4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6068-D53A-664D-B171-A692BC524AFC}">
  <dimension ref="A1:P50"/>
  <sheetViews>
    <sheetView zoomScale="110" workbookViewId="0">
      <pane xSplit="3" ySplit="3" topLeftCell="D26" activePane="bottomRight" state="frozen"/>
      <selection pane="topRight" activeCell="C1" sqref="C1"/>
      <selection pane="bottomLeft" activeCell="A3" sqref="A3"/>
      <selection pane="bottomRight" activeCell="D39" sqref="D39"/>
    </sheetView>
  </sheetViews>
  <sheetFormatPr baseColWidth="10" defaultRowHeight="16" x14ac:dyDescent="0.2"/>
  <cols>
    <col min="1" max="1" width="29" customWidth="1"/>
    <col min="2" max="2" width="16.1640625" customWidth="1"/>
    <col min="3" max="3" width="16.33203125" customWidth="1"/>
    <col min="4" max="16" width="15.33203125" customWidth="1"/>
  </cols>
  <sheetData>
    <row r="1" spans="1:16" ht="22" thickBot="1" x14ac:dyDescent="0.25">
      <c r="A1" s="65" t="s">
        <v>91</v>
      </c>
      <c r="B1" s="65"/>
      <c r="C1" s="65"/>
      <c r="D1" s="65"/>
    </row>
    <row r="2" spans="1:16" ht="17" thickBot="1" x14ac:dyDescent="0.25">
      <c r="A2" s="66" t="s">
        <v>130</v>
      </c>
      <c r="B2" s="67"/>
      <c r="C2" s="67"/>
      <c r="D2" s="67"/>
      <c r="E2" s="67"/>
      <c r="F2" s="68"/>
      <c r="G2" s="29"/>
    </row>
    <row r="3" spans="1:16" ht="17" thickBot="1" x14ac:dyDescent="0.25">
      <c r="A3" s="66" t="s">
        <v>135</v>
      </c>
      <c r="B3" s="67"/>
      <c r="C3" s="68"/>
      <c r="K3" s="28"/>
      <c r="L3" s="28"/>
      <c r="M3" s="28"/>
    </row>
    <row r="4" spans="1:16" s="2" customFormat="1" ht="17" x14ac:dyDescent="0.2">
      <c r="A4" s="7" t="s">
        <v>56</v>
      </c>
      <c r="B4" s="7" t="s">
        <v>48</v>
      </c>
      <c r="C4" s="7" t="s">
        <v>76</v>
      </c>
      <c r="D4" s="26" t="s">
        <v>1</v>
      </c>
      <c r="E4" s="26" t="s">
        <v>2</v>
      </c>
      <c r="F4" s="26" t="s">
        <v>133</v>
      </c>
      <c r="G4" s="30" t="s">
        <v>3</v>
      </c>
      <c r="H4" s="26" t="s">
        <v>4</v>
      </c>
      <c r="I4" s="30" t="s">
        <v>5</v>
      </c>
      <c r="J4" s="30" t="s">
        <v>6</v>
      </c>
      <c r="K4" s="30" t="s">
        <v>7</v>
      </c>
      <c r="L4" s="26" t="s">
        <v>8</v>
      </c>
      <c r="M4" s="26" t="s">
        <v>9</v>
      </c>
      <c r="N4" s="26" t="s">
        <v>10</v>
      </c>
      <c r="O4" s="26" t="s">
        <v>11</v>
      </c>
      <c r="P4" s="26" t="s">
        <v>134</v>
      </c>
    </row>
    <row r="5" spans="1:16" x14ac:dyDescent="0.2">
      <c r="A5" s="1" t="s">
        <v>112</v>
      </c>
      <c r="B5" s="2">
        <v>1542</v>
      </c>
      <c r="C5" s="16">
        <v>1.673</v>
      </c>
      <c r="D5" s="32">
        <v>1.6986399999999999</v>
      </c>
      <c r="E5" s="32">
        <v>1.6869099999999999</v>
      </c>
      <c r="F5" s="32">
        <v>1.6822900000000001</v>
      </c>
      <c r="G5" s="32">
        <v>1.6779299999999999</v>
      </c>
      <c r="H5" s="32">
        <v>1.6737200000000001</v>
      </c>
      <c r="I5" s="32">
        <v>1.6696899999999999</v>
      </c>
      <c r="J5" s="32">
        <v>1.6620900000000001</v>
      </c>
      <c r="K5" s="32">
        <v>1.6549700000000001</v>
      </c>
      <c r="L5" s="32">
        <v>1.6482600000000001</v>
      </c>
      <c r="M5" s="32">
        <v>1.6419600000000001</v>
      </c>
      <c r="N5" s="32">
        <v>1.6358999999999999</v>
      </c>
      <c r="O5" s="32">
        <v>1.6302099999999999</v>
      </c>
      <c r="P5" s="32">
        <v>1.6248400000000001</v>
      </c>
    </row>
    <row r="6" spans="1:16" x14ac:dyDescent="0.2">
      <c r="A6" s="1" t="s">
        <v>113</v>
      </c>
      <c r="B6" s="2">
        <v>564</v>
      </c>
      <c r="C6" s="16">
        <v>1.704</v>
      </c>
      <c r="D6" s="32">
        <v>1.7236899999999999</v>
      </c>
      <c r="E6" s="32">
        <v>1.71183</v>
      </c>
      <c r="F6" s="32">
        <v>1.7062900000000001</v>
      </c>
      <c r="G6" s="32">
        <v>1.7012100000000001</v>
      </c>
      <c r="H6" s="32">
        <v>1.6960999999999999</v>
      </c>
      <c r="I6" s="32">
        <v>1.69207</v>
      </c>
      <c r="J6" s="32">
        <v>1.6827799999999999</v>
      </c>
      <c r="K6" s="32">
        <v>1.6743600000000001</v>
      </c>
      <c r="L6" s="32">
        <v>1.66625</v>
      </c>
      <c r="M6" s="32">
        <v>1.65896</v>
      </c>
      <c r="N6" s="32">
        <v>1.6519699999999999</v>
      </c>
      <c r="O6" s="32">
        <v>1.6452899999999999</v>
      </c>
      <c r="P6" s="32">
        <v>1.6389</v>
      </c>
    </row>
    <row r="7" spans="1:16" x14ac:dyDescent="0.2">
      <c r="A7" s="1" t="s">
        <v>114</v>
      </c>
      <c r="B7" s="2">
        <v>550</v>
      </c>
      <c r="C7" s="16">
        <v>1.7130000000000001</v>
      </c>
      <c r="D7" s="32">
        <v>1.7315799999999999</v>
      </c>
      <c r="E7" s="32">
        <v>1.7144299999999999</v>
      </c>
      <c r="F7" s="32">
        <v>1.7064900000000001</v>
      </c>
      <c r="G7" s="32">
        <v>1.69994</v>
      </c>
      <c r="H7" s="32">
        <v>1.69302</v>
      </c>
      <c r="I7" s="32">
        <v>1.68658</v>
      </c>
      <c r="J7" s="32">
        <v>1.6750100000000001</v>
      </c>
      <c r="K7" s="32">
        <v>1.66482</v>
      </c>
      <c r="L7" s="32">
        <v>1.65568</v>
      </c>
      <c r="M7" s="32">
        <v>1.6473800000000001</v>
      </c>
      <c r="N7" s="32">
        <v>1.63978</v>
      </c>
      <c r="O7" s="32">
        <v>1.63276</v>
      </c>
      <c r="P7" s="32">
        <v>1.6262300000000001</v>
      </c>
    </row>
    <row r="8" spans="1:16" x14ac:dyDescent="0.2">
      <c r="A8" s="1" t="s">
        <v>115</v>
      </c>
      <c r="B8" s="2">
        <v>652</v>
      </c>
      <c r="C8" s="15">
        <v>1.7234</v>
      </c>
      <c r="D8" s="31">
        <v>1.76827</v>
      </c>
      <c r="E8" s="31">
        <v>1.74577</v>
      </c>
      <c r="F8" s="31">
        <v>1.7366699999999999</v>
      </c>
      <c r="G8" s="31">
        <v>1.7283900000000001</v>
      </c>
      <c r="H8" s="31">
        <v>1.7207699999999999</v>
      </c>
      <c r="I8" s="31">
        <v>1.7139500000000001</v>
      </c>
      <c r="J8" s="31">
        <v>1.7018</v>
      </c>
      <c r="K8" s="31">
        <v>1.6912499999999999</v>
      </c>
      <c r="L8" s="31">
        <v>1.6819599999999999</v>
      </c>
      <c r="M8" s="31">
        <v>1.6735800000000001</v>
      </c>
      <c r="N8" s="31">
        <v>1.66601</v>
      </c>
      <c r="O8" s="31">
        <v>1.6590499999999999</v>
      </c>
      <c r="P8" s="31">
        <v>1.6527099999999999</v>
      </c>
    </row>
    <row r="9" spans="1:16" x14ac:dyDescent="0.2">
      <c r="A9" s="1" t="s">
        <v>116</v>
      </c>
      <c r="B9" s="2">
        <v>686</v>
      </c>
      <c r="C9" s="15">
        <v>1.7707999999999999</v>
      </c>
      <c r="D9" s="31">
        <v>1.83616</v>
      </c>
      <c r="E9" s="31">
        <v>1.7976700000000001</v>
      </c>
      <c r="F9" s="31">
        <v>1.78444</v>
      </c>
      <c r="G9" s="31">
        <v>1.7728900000000001</v>
      </c>
      <c r="H9" s="31">
        <v>1.7625599999999999</v>
      </c>
      <c r="I9" s="31">
        <v>1.7533799999999999</v>
      </c>
      <c r="J9" s="31">
        <v>1.73763</v>
      </c>
      <c r="K9" s="31">
        <v>1.7244200000000001</v>
      </c>
      <c r="L9" s="31">
        <v>1.7130799999999999</v>
      </c>
      <c r="M9" s="31">
        <v>1.70313</v>
      </c>
      <c r="N9" s="31">
        <v>1.6942200000000001</v>
      </c>
      <c r="O9" s="31">
        <v>1.68625</v>
      </c>
      <c r="P9" s="31">
        <v>1.679</v>
      </c>
    </row>
    <row r="10" spans="1:16" x14ac:dyDescent="0.2">
      <c r="A10" s="1" t="s">
        <v>117</v>
      </c>
      <c r="B10" s="2">
        <v>682</v>
      </c>
      <c r="C10" s="15">
        <v>1.8065</v>
      </c>
      <c r="D10" s="31">
        <v>1.84352</v>
      </c>
      <c r="E10" s="31">
        <v>1.80393</v>
      </c>
      <c r="F10" s="31">
        <v>1.7890699999999999</v>
      </c>
      <c r="G10" s="31">
        <v>1.7765599999999999</v>
      </c>
      <c r="H10" s="31">
        <v>1.7657099999999999</v>
      </c>
      <c r="I10" s="31">
        <v>1.7561500000000001</v>
      </c>
      <c r="J10" s="31">
        <v>1.73997</v>
      </c>
      <c r="K10" s="31">
        <v>1.72695</v>
      </c>
      <c r="L10" s="31">
        <v>1.7154700000000001</v>
      </c>
      <c r="M10" s="31">
        <v>1.7054100000000001</v>
      </c>
      <c r="N10" s="31">
        <v>1.6966000000000001</v>
      </c>
      <c r="O10" s="31">
        <v>1.68852</v>
      </c>
      <c r="P10" s="31">
        <v>1.68119</v>
      </c>
    </row>
    <row r="11" spans="1:16" x14ac:dyDescent="0.2">
      <c r="A11" s="1" t="s">
        <v>118</v>
      </c>
      <c r="B11" s="2">
        <v>582</v>
      </c>
      <c r="C11" s="15">
        <v>1.6960999999999999</v>
      </c>
      <c r="D11" s="31">
        <v>1.6950499999999999</v>
      </c>
      <c r="E11" s="31">
        <v>1.6835800000000001</v>
      </c>
      <c r="F11" s="31">
        <v>1.6783399999999999</v>
      </c>
      <c r="G11" s="31">
        <v>1.67343</v>
      </c>
      <c r="H11" s="31">
        <v>1.66865</v>
      </c>
      <c r="I11" s="31">
        <v>1.6641699999999999</v>
      </c>
      <c r="J11" s="31">
        <v>1.6556299999999999</v>
      </c>
      <c r="K11" s="31">
        <v>1.6481300000000001</v>
      </c>
      <c r="L11" s="31">
        <v>1.6374899999999999</v>
      </c>
      <c r="M11" s="31">
        <v>1.63073</v>
      </c>
      <c r="N11" s="31">
        <v>1.6240600000000001</v>
      </c>
      <c r="O11" s="31">
        <v>1.61772</v>
      </c>
      <c r="P11" s="31">
        <v>1.6116900000000001</v>
      </c>
    </row>
    <row r="12" spans="1:16" x14ac:dyDescent="0.2">
      <c r="A12" s="1" t="s">
        <v>119</v>
      </c>
      <c r="B12" s="2">
        <v>658</v>
      </c>
      <c r="C12" s="15">
        <v>1.7119</v>
      </c>
      <c r="D12" s="31">
        <v>1.7390300000000001</v>
      </c>
      <c r="E12" s="31">
        <v>1.71991</v>
      </c>
      <c r="F12" s="31">
        <v>1.71197</v>
      </c>
      <c r="G12" s="31">
        <v>1.7046699999999999</v>
      </c>
      <c r="H12" s="31">
        <v>1.69767</v>
      </c>
      <c r="I12" s="33">
        <v>1.6917599999999999</v>
      </c>
      <c r="J12" s="31">
        <v>1.68059</v>
      </c>
      <c r="K12" s="31">
        <v>1.67075</v>
      </c>
      <c r="L12" s="31">
        <v>1.66194</v>
      </c>
      <c r="M12" s="31">
        <v>1.6539699999999999</v>
      </c>
      <c r="N12" s="31">
        <v>1.6466799999999999</v>
      </c>
      <c r="O12" s="31">
        <v>1.6399699999999999</v>
      </c>
      <c r="P12" s="31">
        <v>1.6337699999999999</v>
      </c>
    </row>
    <row r="13" spans="1:16" x14ac:dyDescent="0.2">
      <c r="A13" s="1" t="s">
        <v>120</v>
      </c>
      <c r="B13" s="2">
        <v>614</v>
      </c>
      <c r="C13" s="15">
        <v>1.7239</v>
      </c>
      <c r="D13" s="31">
        <v>1.7505500000000001</v>
      </c>
      <c r="E13" s="31">
        <v>1.71746</v>
      </c>
      <c r="F13" s="31">
        <v>1.70506</v>
      </c>
      <c r="G13" s="31">
        <v>1.6963999999999999</v>
      </c>
      <c r="H13" s="31">
        <v>1.6851400000000001</v>
      </c>
      <c r="I13" s="31">
        <v>1.677</v>
      </c>
      <c r="J13" s="31">
        <v>1.66249</v>
      </c>
      <c r="K13" s="31">
        <v>1.65001</v>
      </c>
      <c r="L13" s="31">
        <v>1.63916</v>
      </c>
      <c r="M13" s="31">
        <v>1.6296600000000001</v>
      </c>
      <c r="N13" s="31">
        <v>1.6209100000000001</v>
      </c>
      <c r="O13" s="31">
        <v>1.61307</v>
      </c>
      <c r="P13" s="31">
        <v>1.6058300000000001</v>
      </c>
    </row>
    <row r="14" spans="1:16" x14ac:dyDescent="0.2">
      <c r="A14" s="1" t="s">
        <v>121</v>
      </c>
      <c r="B14" s="2">
        <v>622</v>
      </c>
      <c r="C14" s="15">
        <v>1.7336</v>
      </c>
      <c r="D14" s="31">
        <v>1.7390699999999999</v>
      </c>
      <c r="E14" s="31">
        <v>1.71973</v>
      </c>
      <c r="F14" s="31">
        <v>1.7116199999999999</v>
      </c>
      <c r="G14" s="31">
        <v>1.70427</v>
      </c>
      <c r="H14" s="31">
        <v>1.69754</v>
      </c>
      <c r="I14" s="31">
        <v>1.69133</v>
      </c>
      <c r="J14" s="31">
        <v>1.6801699999999999</v>
      </c>
      <c r="K14" s="31">
        <v>1.67035</v>
      </c>
      <c r="L14" s="31">
        <v>1.66153</v>
      </c>
      <c r="M14" s="31">
        <v>1.65354</v>
      </c>
      <c r="N14" s="31">
        <v>1.6462699999999999</v>
      </c>
      <c r="O14" s="31">
        <v>1.6395900000000001</v>
      </c>
      <c r="P14" s="31">
        <v>1.6332899999999999</v>
      </c>
    </row>
    <row r="15" spans="1:16" x14ac:dyDescent="0.2">
      <c r="A15" s="1" t="s">
        <v>122</v>
      </c>
      <c r="B15" s="2">
        <v>582</v>
      </c>
      <c r="C15" s="15">
        <v>1.7343</v>
      </c>
      <c r="D15" s="31">
        <v>1.7448600000000001</v>
      </c>
      <c r="E15" s="31">
        <v>1.7295499999999999</v>
      </c>
      <c r="F15" s="31">
        <v>1.7227399999999999</v>
      </c>
      <c r="G15" s="31">
        <v>1.7163900000000001</v>
      </c>
      <c r="H15" s="31">
        <v>1.7104600000000001</v>
      </c>
      <c r="I15" s="31">
        <v>1.7048000000000001</v>
      </c>
      <c r="J15" s="31">
        <v>1.69441</v>
      </c>
      <c r="K15" s="31">
        <v>1.6850499999999999</v>
      </c>
      <c r="L15" s="31">
        <v>1.67638</v>
      </c>
      <c r="M15" s="31">
        <v>1.66839</v>
      </c>
      <c r="N15" s="31">
        <v>1.66092</v>
      </c>
      <c r="O15" s="31">
        <v>1.65394</v>
      </c>
      <c r="P15" s="31">
        <v>1.6473500000000001</v>
      </c>
    </row>
    <row r="16" spans="1:16" x14ac:dyDescent="0.2">
      <c r="A16" s="1" t="s">
        <v>123</v>
      </c>
      <c r="B16" s="2">
        <v>211</v>
      </c>
      <c r="C16" s="15">
        <v>1.8028999999999999</v>
      </c>
      <c r="D16" s="31">
        <v>1.8255600000000001</v>
      </c>
      <c r="E16" s="31">
        <v>1.8214300000000001</v>
      </c>
      <c r="F16" s="31">
        <v>1.81941</v>
      </c>
      <c r="G16" s="31">
        <v>1.8174399999999999</v>
      </c>
      <c r="H16" s="31">
        <v>1.81549</v>
      </c>
      <c r="I16" s="31">
        <v>1.8135600000000001</v>
      </c>
      <c r="J16" s="31">
        <v>1.80985</v>
      </c>
      <c r="K16" s="31">
        <v>1.8062100000000001</v>
      </c>
      <c r="L16" s="31">
        <v>1.8027</v>
      </c>
      <c r="M16" s="31">
        <v>1.79928</v>
      </c>
      <c r="N16" s="31">
        <v>1.79596</v>
      </c>
      <c r="O16" s="31">
        <v>1.7927299999999999</v>
      </c>
      <c r="P16" s="31">
        <v>1.78959</v>
      </c>
    </row>
    <row r="17" spans="1:16" x14ac:dyDescent="0.2">
      <c r="A17" s="1" t="s">
        <v>124</v>
      </c>
      <c r="B17" s="2">
        <v>487</v>
      </c>
      <c r="C17" s="15">
        <v>1.6273</v>
      </c>
      <c r="D17" s="31">
        <v>1.6293899999999999</v>
      </c>
      <c r="E17" s="31">
        <v>1.6197900000000001</v>
      </c>
      <c r="F17" s="31">
        <v>1.6154299999999999</v>
      </c>
      <c r="G17" s="31">
        <v>1.6113200000000001</v>
      </c>
      <c r="H17" s="31">
        <v>1.6074299999999999</v>
      </c>
      <c r="I17" s="31">
        <v>1.60375</v>
      </c>
      <c r="J17" s="31">
        <v>1.5968899999999999</v>
      </c>
      <c r="K17" s="31">
        <v>1.5906199999999999</v>
      </c>
      <c r="L17" s="31">
        <v>1.5848500000000001</v>
      </c>
      <c r="M17" s="31">
        <v>1.57951</v>
      </c>
      <c r="N17" s="31">
        <v>1.5745400000000001</v>
      </c>
      <c r="O17" s="31">
        <v>1.5699000000000001</v>
      </c>
      <c r="P17" s="31">
        <v>1.5655600000000001</v>
      </c>
    </row>
    <row r="18" spans="1:16" x14ac:dyDescent="0.2">
      <c r="A18" s="1" t="s">
        <v>125</v>
      </c>
      <c r="B18" s="2">
        <v>464</v>
      </c>
      <c r="C18" s="15">
        <v>1.7199</v>
      </c>
      <c r="D18" s="31">
        <v>1.74851</v>
      </c>
      <c r="E18" s="31">
        <v>1.7238100000000001</v>
      </c>
      <c r="F18" s="31">
        <v>1.71373</v>
      </c>
      <c r="G18" s="31">
        <v>1.7047300000000001</v>
      </c>
      <c r="H18" s="31">
        <v>1.69662</v>
      </c>
      <c r="I18" s="31">
        <v>1.68923</v>
      </c>
      <c r="J18" s="31">
        <v>1.67622</v>
      </c>
      <c r="K18" s="31">
        <v>1.6650400000000001</v>
      </c>
      <c r="L18" s="31">
        <v>1.6552100000000001</v>
      </c>
      <c r="M18" s="31">
        <v>1.6464300000000001</v>
      </c>
      <c r="N18" s="31">
        <v>1.63849</v>
      </c>
      <c r="O18" s="31">
        <v>1.6312500000000001</v>
      </c>
      <c r="P18" s="31">
        <v>1.6245700000000001</v>
      </c>
    </row>
    <row r="19" spans="1:16" x14ac:dyDescent="0.2">
      <c r="A19" s="1" t="s">
        <v>126</v>
      </c>
      <c r="B19" s="2">
        <v>238</v>
      </c>
      <c r="C19" s="15">
        <v>1.8297000000000001</v>
      </c>
      <c r="D19" s="31">
        <v>1.9039299999999999</v>
      </c>
      <c r="E19" s="31">
        <v>1.84948</v>
      </c>
      <c r="F19" s="31">
        <v>1.8265100000000001</v>
      </c>
      <c r="G19" s="31">
        <v>1.80619</v>
      </c>
      <c r="H19" s="31">
        <v>1.80843</v>
      </c>
      <c r="I19" s="31">
        <v>1.7731699999999999</v>
      </c>
      <c r="J19" s="31">
        <v>1.7214799999999999</v>
      </c>
      <c r="K19" s="31">
        <v>1.7025600000000001</v>
      </c>
      <c r="L19" s="31">
        <v>1.68736</v>
      </c>
      <c r="M19" s="31">
        <v>1.6748099999999999</v>
      </c>
      <c r="N19" s="31">
        <v>1.6638200000000001</v>
      </c>
      <c r="O19" s="31">
        <v>1.6545099999999999</v>
      </c>
      <c r="P19" s="31">
        <v>1.6460900000000001</v>
      </c>
    </row>
    <row r="20" spans="1:16" x14ac:dyDescent="0.2">
      <c r="A20" s="1" t="s">
        <v>127</v>
      </c>
      <c r="B20" s="2">
        <v>472</v>
      </c>
      <c r="C20" s="15">
        <v>1.8934</v>
      </c>
      <c r="D20" s="31">
        <v>2.0180899999999999</v>
      </c>
      <c r="E20" s="31">
        <v>1.95591</v>
      </c>
      <c r="F20" s="31">
        <v>1.9260900000000001</v>
      </c>
      <c r="G20" s="31">
        <v>1.8970800000000001</v>
      </c>
      <c r="H20" s="31">
        <v>1.87077</v>
      </c>
      <c r="I20" s="31">
        <v>1.8469500000000001</v>
      </c>
      <c r="J20" s="31">
        <v>1.80674</v>
      </c>
      <c r="K20" s="31">
        <v>1.7752399999999999</v>
      </c>
      <c r="L20" s="31">
        <v>1.7499899999999999</v>
      </c>
      <c r="M20" s="31">
        <v>1.72906</v>
      </c>
      <c r="N20" s="31">
        <v>1.7114799999999999</v>
      </c>
      <c r="O20" s="31">
        <v>1.69648</v>
      </c>
      <c r="P20" s="31">
        <v>1.68357</v>
      </c>
    </row>
    <row r="21" spans="1:16" x14ac:dyDescent="0.2">
      <c r="A21" s="1" t="s">
        <v>128</v>
      </c>
      <c r="B21" s="2">
        <v>586</v>
      </c>
      <c r="C21" s="15">
        <v>1.9315</v>
      </c>
      <c r="D21" s="31">
        <v>2.0630299999999999</v>
      </c>
      <c r="E21" s="31">
        <v>1.99082</v>
      </c>
      <c r="F21" s="31">
        <v>1.9624900000000001</v>
      </c>
      <c r="G21" s="31">
        <v>1.93502</v>
      </c>
      <c r="H21" s="31">
        <v>1.90838</v>
      </c>
      <c r="I21" s="31">
        <v>1.8835200000000001</v>
      </c>
      <c r="J21" s="31">
        <v>1.83883</v>
      </c>
      <c r="K21" s="31">
        <v>1.80267</v>
      </c>
      <c r="L21" s="31">
        <v>1.7738499999999999</v>
      </c>
      <c r="M21" s="31">
        <v>1.7504200000000001</v>
      </c>
      <c r="N21" s="31">
        <v>1.7312700000000001</v>
      </c>
      <c r="O21" s="31">
        <v>1.71506</v>
      </c>
      <c r="P21" s="31">
        <v>1.7011400000000001</v>
      </c>
    </row>
    <row r="22" spans="1:16" x14ac:dyDescent="0.2">
      <c r="A22" s="1" t="s">
        <v>129</v>
      </c>
      <c r="B22" s="2">
        <v>548</v>
      </c>
      <c r="C22" s="15">
        <v>1.9870000000000001</v>
      </c>
      <c r="D22" s="31">
        <v>2.0380500000000001</v>
      </c>
      <c r="E22" s="31">
        <v>1.98183</v>
      </c>
      <c r="F22" s="31">
        <v>1.9539500000000001</v>
      </c>
      <c r="G22" s="31">
        <v>1.9272400000000001</v>
      </c>
      <c r="H22" s="31">
        <v>1.9018900000000001</v>
      </c>
      <c r="I22" s="31">
        <v>1.87815</v>
      </c>
      <c r="J22" s="31">
        <v>1.83754</v>
      </c>
      <c r="K22" s="31">
        <v>1.8051299999999999</v>
      </c>
      <c r="L22" s="31">
        <v>1.7791699999999999</v>
      </c>
      <c r="M22" s="31">
        <v>1.75803</v>
      </c>
      <c r="N22" s="31">
        <v>1.7403500000000001</v>
      </c>
      <c r="O22" s="31">
        <v>1.7253700000000001</v>
      </c>
      <c r="P22" s="31">
        <v>1.7122999999999999</v>
      </c>
    </row>
    <row r="23" spans="1:16" x14ac:dyDescent="0.2">
      <c r="F23" s="2"/>
    </row>
    <row r="24" spans="1:16" x14ac:dyDescent="0.2">
      <c r="I24" s="6"/>
      <c r="J24" s="6"/>
      <c r="K24" s="6"/>
      <c r="L24" s="6"/>
      <c r="M24" s="6"/>
      <c r="N24" s="6"/>
      <c r="O24" s="6"/>
      <c r="P24" s="6"/>
    </row>
    <row r="25" spans="1:16" ht="19" x14ac:dyDescent="0.2">
      <c r="A25" s="69" t="s">
        <v>77</v>
      </c>
      <c r="B25" s="69"/>
      <c r="C25" s="69"/>
      <c r="H25" s="6"/>
    </row>
    <row r="26" spans="1:16" s="2" customFormat="1" ht="17" x14ac:dyDescent="0.2">
      <c r="A26" s="7" t="s">
        <v>56</v>
      </c>
      <c r="B26" s="7"/>
      <c r="C26" s="7" t="s">
        <v>76</v>
      </c>
      <c r="D26" s="26" t="s">
        <v>1</v>
      </c>
      <c r="E26" s="26" t="s">
        <v>2</v>
      </c>
      <c r="F26" s="26" t="s">
        <v>133</v>
      </c>
      <c r="G26" s="30" t="s">
        <v>3</v>
      </c>
      <c r="H26" s="26" t="s">
        <v>4</v>
      </c>
      <c r="I26" s="30" t="s">
        <v>5</v>
      </c>
      <c r="J26" s="30" t="s">
        <v>6</v>
      </c>
      <c r="K26" s="30" t="s">
        <v>7</v>
      </c>
      <c r="L26" s="26" t="s">
        <v>8</v>
      </c>
      <c r="M26" s="26" t="s">
        <v>9</v>
      </c>
      <c r="N26" s="26" t="s">
        <v>10</v>
      </c>
      <c r="O26" s="26" t="s">
        <v>11</v>
      </c>
      <c r="P26" s="26" t="s">
        <v>134</v>
      </c>
    </row>
    <row r="27" spans="1:16" x14ac:dyDescent="0.2">
      <c r="A27" s="1" t="s">
        <v>112</v>
      </c>
      <c r="B27" s="2"/>
      <c r="C27" s="15">
        <v>1.673</v>
      </c>
      <c r="D27" s="6">
        <f>D5-$C5</f>
        <v>2.5639999999999885E-2</v>
      </c>
      <c r="E27" s="6">
        <f t="shared" ref="E27:P27" si="0">E5-$C5</f>
        <v>1.3909999999999867E-2</v>
      </c>
      <c r="F27" s="6">
        <f t="shared" si="0"/>
        <v>9.2900000000000205E-3</v>
      </c>
      <c r="G27" s="6">
        <f t="shared" si="0"/>
        <v>4.9299999999998789E-3</v>
      </c>
      <c r="H27" s="6">
        <f t="shared" si="0"/>
        <v>7.2000000000005393E-4</v>
      </c>
      <c r="I27" s="6">
        <f t="shared" si="0"/>
        <v>-3.3100000000001462E-3</v>
      </c>
      <c r="J27" s="6">
        <f t="shared" si="0"/>
        <v>-1.0909999999999975E-2</v>
      </c>
      <c r="K27" s="6">
        <f t="shared" si="0"/>
        <v>-1.802999999999999E-2</v>
      </c>
      <c r="L27" s="6">
        <f t="shared" si="0"/>
        <v>-2.4739999999999984E-2</v>
      </c>
      <c r="M27" s="6">
        <f t="shared" si="0"/>
        <v>-3.1039999999999957E-2</v>
      </c>
      <c r="N27" s="6">
        <f t="shared" si="0"/>
        <v>-3.7100000000000133E-2</v>
      </c>
      <c r="O27" s="6">
        <f t="shared" si="0"/>
        <v>-4.2790000000000106E-2</v>
      </c>
      <c r="P27" s="6">
        <f t="shared" si="0"/>
        <v>-4.8159999999999981E-2</v>
      </c>
    </row>
    <row r="28" spans="1:16" x14ac:dyDescent="0.2">
      <c r="A28" s="1" t="s">
        <v>113</v>
      </c>
      <c r="B28" s="2"/>
      <c r="C28" s="15">
        <v>1.704</v>
      </c>
      <c r="D28" s="6">
        <f t="shared" ref="D28:P44" si="1">D6-$C6</f>
        <v>1.9689999999999985E-2</v>
      </c>
      <c r="E28" s="6">
        <f t="shared" si="1"/>
        <v>7.8300000000000036E-3</v>
      </c>
      <c r="F28" s="6">
        <f t="shared" si="1"/>
        <v>2.2900000000001253E-3</v>
      </c>
      <c r="G28" s="6">
        <f t="shared" si="1"/>
        <v>-2.7899999999998482E-3</v>
      </c>
      <c r="H28" s="6">
        <f t="shared" si="1"/>
        <v>-7.9000000000000181E-3</v>
      </c>
      <c r="I28" s="6">
        <f t="shared" si="1"/>
        <v>-1.1929999999999996E-2</v>
      </c>
      <c r="J28" s="6">
        <f t="shared" si="1"/>
        <v>-2.1220000000000017E-2</v>
      </c>
      <c r="K28" s="6">
        <f t="shared" si="1"/>
        <v>-2.9639999999999889E-2</v>
      </c>
      <c r="L28" s="6">
        <f t="shared" si="1"/>
        <v>-3.774999999999995E-2</v>
      </c>
      <c r="M28" s="6">
        <f t="shared" si="1"/>
        <v>-4.5039999999999969E-2</v>
      </c>
      <c r="N28" s="6">
        <f t="shared" si="1"/>
        <v>-5.2030000000000021E-2</v>
      </c>
      <c r="O28" s="6">
        <f t="shared" si="1"/>
        <v>-5.871000000000004E-2</v>
      </c>
      <c r="P28" s="6">
        <f t="shared" si="1"/>
        <v>-6.5099999999999936E-2</v>
      </c>
    </row>
    <row r="29" spans="1:16" x14ac:dyDescent="0.2">
      <c r="A29" s="1" t="s">
        <v>114</v>
      </c>
      <c r="B29" s="2"/>
      <c r="C29" s="15">
        <v>1.7130000000000001</v>
      </c>
      <c r="D29" s="6">
        <f t="shared" si="1"/>
        <v>1.8579999999999819E-2</v>
      </c>
      <c r="E29" s="6">
        <f t="shared" si="1"/>
        <v>1.4299999999998203E-3</v>
      </c>
      <c r="F29" s="6">
        <f t="shared" si="1"/>
        <v>-6.5100000000000158E-3</v>
      </c>
      <c r="G29" s="6">
        <f t="shared" si="1"/>
        <v>-1.3060000000000072E-2</v>
      </c>
      <c r="H29" s="6">
        <f t="shared" si="1"/>
        <v>-1.9980000000000109E-2</v>
      </c>
      <c r="I29" s="6">
        <f t="shared" si="1"/>
        <v>-2.642000000000011E-2</v>
      </c>
      <c r="J29" s="6">
        <f t="shared" si="1"/>
        <v>-3.7989999999999968E-2</v>
      </c>
      <c r="K29" s="6">
        <f t="shared" si="1"/>
        <v>-4.8180000000000112E-2</v>
      </c>
      <c r="L29" s="6">
        <f t="shared" si="1"/>
        <v>-5.7320000000000038E-2</v>
      </c>
      <c r="M29" s="6">
        <f t="shared" si="1"/>
        <v>-6.5620000000000012E-2</v>
      </c>
      <c r="N29" s="6">
        <f t="shared" si="1"/>
        <v>-7.3220000000000063E-2</v>
      </c>
      <c r="O29" s="6">
        <f t="shared" si="1"/>
        <v>-8.0240000000000089E-2</v>
      </c>
      <c r="P29" s="6">
        <f t="shared" si="1"/>
        <v>-8.6770000000000014E-2</v>
      </c>
    </row>
    <row r="30" spans="1:16" x14ac:dyDescent="0.2">
      <c r="A30" s="1" t="s">
        <v>115</v>
      </c>
      <c r="B30" s="2"/>
      <c r="C30" s="15">
        <v>1.7234</v>
      </c>
      <c r="D30" s="6">
        <f t="shared" si="1"/>
        <v>4.4869999999999965E-2</v>
      </c>
      <c r="E30" s="6">
        <f t="shared" si="1"/>
        <v>2.2370000000000001E-2</v>
      </c>
      <c r="F30" s="6">
        <f t="shared" si="1"/>
        <v>1.3269999999999893E-2</v>
      </c>
      <c r="G30" s="6">
        <f t="shared" si="1"/>
        <v>4.99000000000005E-3</v>
      </c>
      <c r="H30" s="6">
        <f t="shared" si="1"/>
        <v>-2.6300000000001322E-3</v>
      </c>
      <c r="I30" s="6">
        <f t="shared" si="1"/>
        <v>-9.4499999999999584E-3</v>
      </c>
      <c r="J30" s="6">
        <f t="shared" si="1"/>
        <v>-2.1600000000000064E-2</v>
      </c>
      <c r="K30" s="6">
        <f t="shared" si="1"/>
        <v>-3.2150000000000123E-2</v>
      </c>
      <c r="L30" s="6">
        <f t="shared" si="1"/>
        <v>-4.1440000000000143E-2</v>
      </c>
      <c r="M30" s="6">
        <f t="shared" si="1"/>
        <v>-4.9819999999999975E-2</v>
      </c>
      <c r="N30" s="6">
        <f t="shared" si="1"/>
        <v>-5.7390000000000052E-2</v>
      </c>
      <c r="O30" s="6">
        <f t="shared" si="1"/>
        <v>-6.4350000000000129E-2</v>
      </c>
      <c r="P30" s="6">
        <f t="shared" si="1"/>
        <v>-7.0690000000000142E-2</v>
      </c>
    </row>
    <row r="31" spans="1:16" x14ac:dyDescent="0.2">
      <c r="A31" s="1" t="s">
        <v>116</v>
      </c>
      <c r="B31" s="2"/>
      <c r="C31" s="15">
        <v>1.7707999999999999</v>
      </c>
      <c r="D31" s="6">
        <f t="shared" si="1"/>
        <v>6.5360000000000085E-2</v>
      </c>
      <c r="E31" s="6">
        <f t="shared" si="1"/>
        <v>2.6870000000000172E-2</v>
      </c>
      <c r="F31" s="6">
        <f t="shared" si="1"/>
        <v>1.3640000000000096E-2</v>
      </c>
      <c r="G31" s="6">
        <f t="shared" si="1"/>
        <v>2.0900000000001473E-3</v>
      </c>
      <c r="H31" s="6">
        <f t="shared" si="1"/>
        <v>-8.2400000000000251E-3</v>
      </c>
      <c r="I31" s="6">
        <f t="shared" si="1"/>
        <v>-1.7419999999999991E-2</v>
      </c>
      <c r="J31" s="6">
        <f t="shared" si="1"/>
        <v>-3.3169999999999922E-2</v>
      </c>
      <c r="K31" s="6">
        <f t="shared" si="1"/>
        <v>-4.6379999999999866E-2</v>
      </c>
      <c r="L31" s="6">
        <f t="shared" si="1"/>
        <v>-5.7719999999999994E-2</v>
      </c>
      <c r="M31" s="6">
        <f t="shared" si="1"/>
        <v>-6.7669999999999897E-2</v>
      </c>
      <c r="N31" s="6">
        <f t="shared" si="1"/>
        <v>-7.657999999999987E-2</v>
      </c>
      <c r="O31" s="6">
        <f t="shared" si="1"/>
        <v>-8.4549999999999903E-2</v>
      </c>
      <c r="P31" s="6">
        <f t="shared" si="1"/>
        <v>-9.1799999999999882E-2</v>
      </c>
    </row>
    <row r="32" spans="1:16" x14ac:dyDescent="0.2">
      <c r="A32" s="1" t="s">
        <v>117</v>
      </c>
      <c r="B32" s="2"/>
      <c r="C32" s="15">
        <v>1.8065</v>
      </c>
      <c r="D32" s="6">
        <f t="shared" si="1"/>
        <v>3.7020000000000053E-2</v>
      </c>
      <c r="E32" s="6">
        <f t="shared" si="1"/>
        <v>-2.5699999999999612E-3</v>
      </c>
      <c r="F32" s="6">
        <f t="shared" si="1"/>
        <v>-1.7430000000000057E-2</v>
      </c>
      <c r="G32" s="6">
        <f t="shared" si="1"/>
        <v>-2.9940000000000078E-2</v>
      </c>
      <c r="H32" s="6">
        <f t="shared" si="1"/>
        <v>-4.0790000000000104E-2</v>
      </c>
      <c r="I32" s="6">
        <f t="shared" si="1"/>
        <v>-5.0349999999999895E-2</v>
      </c>
      <c r="J32" s="6">
        <f t="shared" si="1"/>
        <v>-6.6529999999999978E-2</v>
      </c>
      <c r="K32" s="6">
        <f t="shared" si="1"/>
        <v>-7.955000000000001E-2</v>
      </c>
      <c r="L32" s="6">
        <f t="shared" si="1"/>
        <v>-9.1029999999999944E-2</v>
      </c>
      <c r="M32" s="6">
        <f t="shared" si="1"/>
        <v>-0.1010899999999999</v>
      </c>
      <c r="N32" s="6">
        <f t="shared" si="1"/>
        <v>-0.10989999999999989</v>
      </c>
      <c r="O32" s="6">
        <f t="shared" si="1"/>
        <v>-0.11797999999999997</v>
      </c>
      <c r="P32" s="6">
        <f t="shared" si="1"/>
        <v>-0.12531000000000003</v>
      </c>
    </row>
    <row r="33" spans="1:16" x14ac:dyDescent="0.2">
      <c r="A33" s="1" t="s">
        <v>118</v>
      </c>
      <c r="B33" s="2"/>
      <c r="C33" s="15">
        <v>1.6960999999999999</v>
      </c>
      <c r="D33" s="6">
        <f t="shared" si="1"/>
        <v>-1.0499999999999954E-3</v>
      </c>
      <c r="E33" s="6">
        <f t="shared" si="1"/>
        <v>-1.2519999999999865E-2</v>
      </c>
      <c r="F33" s="6">
        <f t="shared" si="1"/>
        <v>-1.7759999999999998E-2</v>
      </c>
      <c r="G33" s="6">
        <f t="shared" si="1"/>
        <v>-2.2669999999999968E-2</v>
      </c>
      <c r="H33" s="6">
        <f t="shared" si="1"/>
        <v>-2.7449999999999974E-2</v>
      </c>
      <c r="I33" s="6">
        <f t="shared" si="1"/>
        <v>-3.1930000000000014E-2</v>
      </c>
      <c r="J33" s="6">
        <f t="shared" si="1"/>
        <v>-4.0470000000000006E-2</v>
      </c>
      <c r="K33" s="6">
        <f t="shared" si="1"/>
        <v>-4.7969999999999846E-2</v>
      </c>
      <c r="L33" s="6">
        <f t="shared" si="1"/>
        <v>-5.8610000000000051E-2</v>
      </c>
      <c r="M33" s="6">
        <f t="shared" si="1"/>
        <v>-6.5369999999999928E-2</v>
      </c>
      <c r="N33" s="6">
        <f t="shared" si="1"/>
        <v>-7.2039999999999882E-2</v>
      </c>
      <c r="O33" s="6">
        <f t="shared" si="1"/>
        <v>-7.8379999999999894E-2</v>
      </c>
      <c r="P33" s="6">
        <f t="shared" si="1"/>
        <v>-8.4409999999999874E-2</v>
      </c>
    </row>
    <row r="34" spans="1:16" x14ac:dyDescent="0.2">
      <c r="A34" s="1" t="s">
        <v>119</v>
      </c>
      <c r="B34" s="2"/>
      <c r="C34" s="15">
        <v>1.7343</v>
      </c>
      <c r="D34" s="6">
        <f t="shared" si="1"/>
        <v>2.7130000000000098E-2</v>
      </c>
      <c r="E34" s="6">
        <f t="shared" si="1"/>
        <v>8.0100000000000726E-3</v>
      </c>
      <c r="F34" s="6">
        <f t="shared" si="1"/>
        <v>7.0000000000014495E-5</v>
      </c>
      <c r="G34" s="6">
        <f t="shared" si="1"/>
        <v>-7.2300000000000697E-3</v>
      </c>
      <c r="H34" s="6">
        <f t="shared" si="1"/>
        <v>-1.4229999999999965E-2</v>
      </c>
      <c r="I34" s="6">
        <f t="shared" si="1"/>
        <v>-2.0140000000000047E-2</v>
      </c>
      <c r="J34" s="6">
        <f t="shared" si="1"/>
        <v>-3.1309999999999949E-2</v>
      </c>
      <c r="K34" s="6">
        <f t="shared" si="1"/>
        <v>-4.115000000000002E-2</v>
      </c>
      <c r="L34" s="6">
        <f t="shared" si="1"/>
        <v>-4.9960000000000004E-2</v>
      </c>
      <c r="M34" s="6">
        <f t="shared" si="1"/>
        <v>-5.7930000000000037E-2</v>
      </c>
      <c r="N34" s="6">
        <f t="shared" si="1"/>
        <v>-6.5220000000000056E-2</v>
      </c>
      <c r="O34" s="6">
        <f t="shared" si="1"/>
        <v>-7.1930000000000049E-2</v>
      </c>
      <c r="P34" s="6">
        <f t="shared" si="1"/>
        <v>-7.8130000000000033E-2</v>
      </c>
    </row>
    <row r="35" spans="1:16" x14ac:dyDescent="0.2">
      <c r="A35" s="1" t="s">
        <v>120</v>
      </c>
      <c r="B35" s="2"/>
      <c r="C35" s="15">
        <v>1.7119</v>
      </c>
      <c r="D35" s="6">
        <f t="shared" si="1"/>
        <v>2.6650000000000063E-2</v>
      </c>
      <c r="E35" s="6">
        <f t="shared" si="1"/>
        <v>-6.4400000000000013E-3</v>
      </c>
      <c r="F35" s="6">
        <f t="shared" si="1"/>
        <v>-1.8839999999999968E-2</v>
      </c>
      <c r="G35" s="6">
        <f t="shared" si="1"/>
        <v>-2.750000000000008E-2</v>
      </c>
      <c r="H35" s="6">
        <f t="shared" si="1"/>
        <v>-3.8759999999999906E-2</v>
      </c>
      <c r="I35" s="6">
        <f t="shared" si="1"/>
        <v>-4.6899999999999942E-2</v>
      </c>
      <c r="J35" s="6">
        <f t="shared" si="1"/>
        <v>-6.1409999999999965E-2</v>
      </c>
      <c r="K35" s="6">
        <f t="shared" si="1"/>
        <v>-7.3890000000000011E-2</v>
      </c>
      <c r="L35" s="6">
        <f t="shared" si="1"/>
        <v>-8.4740000000000038E-2</v>
      </c>
      <c r="M35" s="6">
        <f t="shared" si="1"/>
        <v>-9.4239999999999879E-2</v>
      </c>
      <c r="N35" s="6">
        <f t="shared" si="1"/>
        <v>-0.10298999999999991</v>
      </c>
      <c r="O35" s="6">
        <f t="shared" si="1"/>
        <v>-0.11082999999999998</v>
      </c>
      <c r="P35" s="6">
        <f t="shared" si="1"/>
        <v>-0.1180699999999999</v>
      </c>
    </row>
    <row r="36" spans="1:16" x14ac:dyDescent="0.2">
      <c r="A36" s="1" t="s">
        <v>121</v>
      </c>
      <c r="B36" s="2"/>
      <c r="C36" s="15">
        <v>1.7336</v>
      </c>
      <c r="D36" s="6">
        <f t="shared" si="1"/>
        <v>5.4699999999998639E-3</v>
      </c>
      <c r="E36" s="6">
        <f t="shared" si="1"/>
        <v>-1.3870000000000049E-2</v>
      </c>
      <c r="F36" s="6">
        <f t="shared" si="1"/>
        <v>-2.1980000000000111E-2</v>
      </c>
      <c r="G36" s="6">
        <f t="shared" si="1"/>
        <v>-2.9330000000000078E-2</v>
      </c>
      <c r="H36" s="6">
        <f t="shared" si="1"/>
        <v>-3.6059999999999981E-2</v>
      </c>
      <c r="I36" s="6">
        <f t="shared" si="1"/>
        <v>-4.227000000000003E-2</v>
      </c>
      <c r="J36" s="6">
        <f t="shared" si="1"/>
        <v>-5.3430000000000089E-2</v>
      </c>
      <c r="K36" s="6">
        <f t="shared" si="1"/>
        <v>-6.3250000000000028E-2</v>
      </c>
      <c r="L36" s="6">
        <f t="shared" si="1"/>
        <v>-7.2070000000000078E-2</v>
      </c>
      <c r="M36" s="6">
        <f t="shared" si="1"/>
        <v>-8.006000000000002E-2</v>
      </c>
      <c r="N36" s="6">
        <f t="shared" si="1"/>
        <v>-8.733000000000013E-2</v>
      </c>
      <c r="O36" s="6">
        <f t="shared" si="1"/>
        <v>-9.4009999999999927E-2</v>
      </c>
      <c r="P36" s="6">
        <f t="shared" si="1"/>
        <v>-0.10031000000000012</v>
      </c>
    </row>
    <row r="37" spans="1:16" x14ac:dyDescent="0.2">
      <c r="A37" s="1" t="s">
        <v>122</v>
      </c>
      <c r="B37" s="2"/>
      <c r="C37" s="15">
        <v>1.7239</v>
      </c>
      <c r="D37" s="6">
        <f t="shared" si="1"/>
        <v>1.0560000000000125E-2</v>
      </c>
      <c r="E37" s="6">
        <f t="shared" si="1"/>
        <v>-4.750000000000032E-3</v>
      </c>
      <c r="F37" s="6">
        <f t="shared" si="1"/>
        <v>-1.1560000000000015E-2</v>
      </c>
      <c r="G37" s="6">
        <f t="shared" si="1"/>
        <v>-1.790999999999987E-2</v>
      </c>
      <c r="H37" s="6">
        <f t="shared" si="1"/>
        <v>-2.3839999999999861E-2</v>
      </c>
      <c r="I37" s="6">
        <f t="shared" si="1"/>
        <v>-2.949999999999986E-2</v>
      </c>
      <c r="J37" s="6">
        <f t="shared" si="1"/>
        <v>-3.9889999999999981E-2</v>
      </c>
      <c r="K37" s="6">
        <f t="shared" si="1"/>
        <v>-4.9250000000000016E-2</v>
      </c>
      <c r="L37" s="6">
        <f t="shared" si="1"/>
        <v>-5.7919999999999972E-2</v>
      </c>
      <c r="M37" s="6">
        <f t="shared" si="1"/>
        <v>-6.5909999999999913E-2</v>
      </c>
      <c r="N37" s="6">
        <f t="shared" si="1"/>
        <v>-7.3380000000000001E-2</v>
      </c>
      <c r="O37" s="6">
        <f t="shared" si="1"/>
        <v>-8.0359999999999987E-2</v>
      </c>
      <c r="P37" s="6">
        <f t="shared" si="1"/>
        <v>-8.6949999999999861E-2</v>
      </c>
    </row>
    <row r="38" spans="1:16" x14ac:dyDescent="0.2">
      <c r="A38" s="1" t="s">
        <v>123</v>
      </c>
      <c r="B38" s="2"/>
      <c r="C38" s="15">
        <v>1.8028999999999999</v>
      </c>
      <c r="D38" s="6">
        <f t="shared" si="1"/>
        <v>2.2660000000000124E-2</v>
      </c>
      <c r="E38" s="6">
        <f t="shared" si="1"/>
        <v>1.8530000000000157E-2</v>
      </c>
      <c r="F38" s="6">
        <f t="shared" si="1"/>
        <v>1.6510000000000025E-2</v>
      </c>
      <c r="G38" s="6">
        <f t="shared" si="1"/>
        <v>1.4539999999999997E-2</v>
      </c>
      <c r="H38" s="6">
        <f t="shared" si="1"/>
        <v>1.2590000000000101E-2</v>
      </c>
      <c r="I38" s="6">
        <f t="shared" si="1"/>
        <v>1.0660000000000114E-2</v>
      </c>
      <c r="J38" s="6">
        <f t="shared" si="1"/>
        <v>6.9500000000000117E-3</v>
      </c>
      <c r="K38" s="6">
        <f t="shared" si="1"/>
        <v>3.3100000000001462E-3</v>
      </c>
      <c r="L38" s="6">
        <f t="shared" si="1"/>
        <v>-1.9999999999997797E-4</v>
      </c>
      <c r="M38" s="6">
        <f t="shared" si="1"/>
        <v>-3.6199999999999566E-3</v>
      </c>
      <c r="N38" s="6">
        <f t="shared" si="1"/>
        <v>-6.9399999999999462E-3</v>
      </c>
      <c r="O38" s="6">
        <f t="shared" si="1"/>
        <v>-1.0170000000000012E-2</v>
      </c>
      <c r="P38" s="6">
        <f t="shared" si="1"/>
        <v>-1.3309999999999933E-2</v>
      </c>
    </row>
    <row r="39" spans="1:16" x14ac:dyDescent="0.2">
      <c r="A39" s="1" t="s">
        <v>124</v>
      </c>
      <c r="B39" s="2"/>
      <c r="C39" s="15">
        <v>1.9870000000000001</v>
      </c>
      <c r="D39" s="6">
        <f t="shared" si="1"/>
        <v>2.0899999999999253E-3</v>
      </c>
      <c r="E39" s="6">
        <f t="shared" si="1"/>
        <v>-7.5099999999999056E-3</v>
      </c>
      <c r="F39" s="6">
        <f t="shared" si="1"/>
        <v>-1.1870000000000047E-2</v>
      </c>
      <c r="G39" s="6">
        <f t="shared" si="1"/>
        <v>-1.5979999999999883E-2</v>
      </c>
      <c r="H39" s="6">
        <f t="shared" si="1"/>
        <v>-1.9870000000000054E-2</v>
      </c>
      <c r="I39" s="6">
        <f t="shared" si="1"/>
        <v>-2.354999999999996E-2</v>
      </c>
      <c r="J39" s="6">
        <f t="shared" si="1"/>
        <v>-3.0410000000000048E-2</v>
      </c>
      <c r="K39" s="6">
        <f t="shared" si="1"/>
        <v>-3.6680000000000046E-2</v>
      </c>
      <c r="L39" s="6">
        <f t="shared" si="1"/>
        <v>-4.2449999999999877E-2</v>
      </c>
      <c r="M39" s="6">
        <f t="shared" si="1"/>
        <v>-4.7789999999999999E-2</v>
      </c>
      <c r="N39" s="6">
        <f t="shared" si="1"/>
        <v>-5.2759999999999918E-2</v>
      </c>
      <c r="O39" s="6">
        <f t="shared" si="1"/>
        <v>-5.7399999999999896E-2</v>
      </c>
      <c r="P39" s="6">
        <f t="shared" si="1"/>
        <v>-6.1739999999999906E-2</v>
      </c>
    </row>
    <row r="40" spans="1:16" x14ac:dyDescent="0.2">
      <c r="A40" s="1" t="s">
        <v>125</v>
      </c>
      <c r="B40" s="2"/>
      <c r="C40" s="15">
        <v>1.8297000000000001</v>
      </c>
      <c r="D40" s="6">
        <f t="shared" si="1"/>
        <v>2.8610000000000024E-2</v>
      </c>
      <c r="E40" s="6">
        <f t="shared" si="1"/>
        <v>3.9100000000000801E-3</v>
      </c>
      <c r="F40" s="6">
        <f t="shared" si="1"/>
        <v>-6.1700000000000088E-3</v>
      </c>
      <c r="G40" s="6">
        <f t="shared" si="1"/>
        <v>-1.5169999999999906E-2</v>
      </c>
      <c r="H40" s="6">
        <f t="shared" si="1"/>
        <v>-2.3279999999999967E-2</v>
      </c>
      <c r="I40" s="6">
        <f t="shared" si="1"/>
        <v>-3.0669999999999975E-2</v>
      </c>
      <c r="J40" s="6">
        <f t="shared" si="1"/>
        <v>-4.3679999999999941E-2</v>
      </c>
      <c r="K40" s="6">
        <f t="shared" si="1"/>
        <v>-5.4859999999999909E-2</v>
      </c>
      <c r="L40" s="6">
        <f t="shared" si="1"/>
        <v>-6.4689999999999914E-2</v>
      </c>
      <c r="M40" s="6">
        <f t="shared" si="1"/>
        <v>-7.3469999999999924E-2</v>
      </c>
      <c r="N40" s="6">
        <f t="shared" si="1"/>
        <v>-8.1409999999999982E-2</v>
      </c>
      <c r="O40" s="6">
        <f t="shared" si="1"/>
        <v>-8.8649999999999896E-2</v>
      </c>
      <c r="P40" s="6">
        <f t="shared" si="1"/>
        <v>-9.5329999999999915E-2</v>
      </c>
    </row>
    <row r="41" spans="1:16" x14ac:dyDescent="0.2">
      <c r="A41" s="1" t="s">
        <v>126</v>
      </c>
      <c r="B41" s="2"/>
      <c r="C41" s="15">
        <v>1.7199</v>
      </c>
      <c r="D41" s="6">
        <f t="shared" si="1"/>
        <v>7.4229999999999796E-2</v>
      </c>
      <c r="E41" s="6">
        <f t="shared" si="1"/>
        <v>1.9779999999999909E-2</v>
      </c>
      <c r="F41" s="6">
        <f t="shared" si="1"/>
        <v>-3.1900000000000261E-3</v>
      </c>
      <c r="G41" s="6">
        <f t="shared" si="1"/>
        <v>-2.3510000000000142E-2</v>
      </c>
      <c r="H41" s="6">
        <f t="shared" si="1"/>
        <v>-2.1270000000000122E-2</v>
      </c>
      <c r="I41" s="6">
        <f t="shared" si="1"/>
        <v>-5.6530000000000191E-2</v>
      </c>
      <c r="J41" s="6">
        <f t="shared" si="1"/>
        <v>-0.1082200000000002</v>
      </c>
      <c r="K41" s="6">
        <f t="shared" si="1"/>
        <v>-0.12714000000000003</v>
      </c>
      <c r="L41" s="6">
        <f t="shared" si="1"/>
        <v>-0.14234000000000013</v>
      </c>
      <c r="M41" s="6">
        <f t="shared" si="1"/>
        <v>-0.15489000000000019</v>
      </c>
      <c r="N41" s="6">
        <f t="shared" si="1"/>
        <v>-0.16588000000000003</v>
      </c>
      <c r="O41" s="6">
        <f t="shared" si="1"/>
        <v>-0.17519000000000018</v>
      </c>
      <c r="P41" s="6">
        <f t="shared" si="1"/>
        <v>-0.18361000000000005</v>
      </c>
    </row>
    <row r="42" spans="1:16" x14ac:dyDescent="0.2">
      <c r="A42" s="1" t="s">
        <v>127</v>
      </c>
      <c r="B42" s="2"/>
      <c r="C42" s="15">
        <v>1.8934</v>
      </c>
      <c r="D42" s="6">
        <f t="shared" si="1"/>
        <v>0.12468999999999997</v>
      </c>
      <c r="E42" s="6">
        <f t="shared" si="1"/>
        <v>6.2510000000000066E-2</v>
      </c>
      <c r="F42" s="6">
        <f t="shared" si="1"/>
        <v>3.2690000000000108E-2</v>
      </c>
      <c r="G42" s="6">
        <f t="shared" si="1"/>
        <v>3.6800000000001276E-3</v>
      </c>
      <c r="H42" s="6">
        <f t="shared" si="1"/>
        <v>-2.2629999999999928E-2</v>
      </c>
      <c r="I42" s="6">
        <f t="shared" si="1"/>
        <v>-4.644999999999988E-2</v>
      </c>
      <c r="J42" s="6">
        <f t="shared" si="1"/>
        <v>-8.6659999999999959E-2</v>
      </c>
      <c r="K42" s="6">
        <f t="shared" si="1"/>
        <v>-0.11816000000000004</v>
      </c>
      <c r="L42" s="6">
        <f t="shared" si="1"/>
        <v>-0.14341000000000004</v>
      </c>
      <c r="M42" s="6">
        <f t="shared" si="1"/>
        <v>-0.16433999999999993</v>
      </c>
      <c r="N42" s="6">
        <f t="shared" si="1"/>
        <v>-0.18192000000000008</v>
      </c>
      <c r="O42" s="6">
        <f t="shared" si="1"/>
        <v>-0.19691999999999998</v>
      </c>
      <c r="P42" s="6">
        <f t="shared" si="1"/>
        <v>-0.20982999999999996</v>
      </c>
    </row>
    <row r="43" spans="1:16" x14ac:dyDescent="0.2">
      <c r="A43" s="1" t="s">
        <v>128</v>
      </c>
      <c r="B43" s="2"/>
      <c r="C43" s="15">
        <v>1.9315</v>
      </c>
      <c r="D43" s="6">
        <f t="shared" si="1"/>
        <v>0.13152999999999992</v>
      </c>
      <c r="E43" s="6">
        <f t="shared" si="1"/>
        <v>5.9320000000000039E-2</v>
      </c>
      <c r="F43" s="6">
        <f t="shared" si="1"/>
        <v>3.0990000000000073E-2</v>
      </c>
      <c r="G43" s="6">
        <f t="shared" si="1"/>
        <v>3.5199999999999676E-3</v>
      </c>
      <c r="H43" s="6">
        <f t="shared" si="1"/>
        <v>-2.3120000000000029E-2</v>
      </c>
      <c r="I43" s="6">
        <f t="shared" si="1"/>
        <v>-4.7979999999999912E-2</v>
      </c>
      <c r="J43" s="6">
        <f t="shared" si="1"/>
        <v>-9.267000000000003E-2</v>
      </c>
      <c r="K43" s="6">
        <f t="shared" si="1"/>
        <v>-0.12883</v>
      </c>
      <c r="L43" s="6">
        <f t="shared" si="1"/>
        <v>-0.15765000000000007</v>
      </c>
      <c r="M43" s="6">
        <f t="shared" si="1"/>
        <v>-0.18107999999999991</v>
      </c>
      <c r="N43" s="6">
        <f t="shared" si="1"/>
        <v>-0.20022999999999991</v>
      </c>
      <c r="O43" s="6">
        <f t="shared" si="1"/>
        <v>-0.21643999999999997</v>
      </c>
      <c r="P43" s="6">
        <f t="shared" si="1"/>
        <v>-0.2303599999999999</v>
      </c>
    </row>
    <row r="44" spans="1:16" x14ac:dyDescent="0.2">
      <c r="A44" s="1" t="s">
        <v>129</v>
      </c>
      <c r="B44" s="2"/>
      <c r="C44" s="15">
        <v>1.6273</v>
      </c>
      <c r="D44" s="6">
        <f t="shared" si="1"/>
        <v>5.105000000000004E-2</v>
      </c>
      <c r="E44" s="6">
        <f t="shared" si="1"/>
        <v>-5.1700000000001189E-3</v>
      </c>
      <c r="F44" s="6">
        <f t="shared" si="1"/>
        <v>-3.3050000000000024E-2</v>
      </c>
      <c r="G44" s="6">
        <f t="shared" si="1"/>
        <v>-5.9760000000000035E-2</v>
      </c>
      <c r="H44" s="6">
        <f t="shared" si="1"/>
        <v>-8.5110000000000019E-2</v>
      </c>
      <c r="I44" s="6">
        <f t="shared" si="1"/>
        <v>-0.10885000000000011</v>
      </c>
      <c r="J44" s="6">
        <f t="shared" si="1"/>
        <v>-0.14946000000000015</v>
      </c>
      <c r="K44" s="6">
        <f t="shared" si="1"/>
        <v>-0.1818700000000002</v>
      </c>
      <c r="L44" s="6">
        <f t="shared" si="1"/>
        <v>-0.20783000000000018</v>
      </c>
      <c r="M44" s="6">
        <f t="shared" si="1"/>
        <v>-0.22897000000000012</v>
      </c>
      <c r="N44" s="6">
        <f t="shared" si="1"/>
        <v>-0.24665000000000004</v>
      </c>
      <c r="O44" s="6">
        <f t="shared" si="1"/>
        <v>-0.26163000000000003</v>
      </c>
      <c r="P44" s="6">
        <f t="shared" si="1"/>
        <v>-0.27470000000000017</v>
      </c>
    </row>
    <row r="45" spans="1:16" x14ac:dyDescent="0.2">
      <c r="A45" s="1" t="s">
        <v>78</v>
      </c>
      <c r="C45" s="6"/>
      <c r="D45" s="6" cm="1">
        <f t="array" ref="D45">AVERAGE(IF(ISNUMBER(D27:D44),ABS(D27:D44),""))</f>
        <v>3.9826666666666649E-2</v>
      </c>
      <c r="E45" s="6" cm="1">
        <f t="array" ref="E45">AVERAGE(IF(ISNUMBER(E27:E44),ABS(E27:E44),""))</f>
        <v>1.6516666666666673E-2</v>
      </c>
      <c r="F45" s="6" cm="1">
        <f t="array" ref="F45">AVERAGE(IF(ISNUMBER(F27:F44),ABS(F27:F44),""))</f>
        <v>1.483944444444448E-2</v>
      </c>
      <c r="G45" s="6" cm="1">
        <f t="array" ref="G45">AVERAGE(IF(ISNUMBER(G27:G44),ABS(G27:G44),""))</f>
        <v>1.65888888888889E-2</v>
      </c>
      <c r="H45" s="6" cm="1">
        <f t="array" ref="H45">AVERAGE(IF(ISNUMBER(H27:H44),ABS(H27:H44),""))</f>
        <v>2.3803888888888909E-2</v>
      </c>
      <c r="I45" s="6" cm="1">
        <f t="array" ref="I45">AVERAGE(IF(ISNUMBER(I27:I44),ABS(I27:I44),""))</f>
        <v>3.4128333333333344E-2</v>
      </c>
      <c r="J45" s="6" cm="1">
        <f t="array" ref="J45">AVERAGE(IF(ISNUMBER(J27:J44),ABS(J27:J44),""))</f>
        <v>5.19988888888889E-2</v>
      </c>
      <c r="K45" s="6" cm="1">
        <f t="array" ref="K45">AVERAGE(IF(ISNUMBER(K27:K44),ABS(K27:K44),""))</f>
        <v>6.5571666666666681E-2</v>
      </c>
      <c r="L45" s="6" cm="1">
        <f t="array" ref="L45">AVERAGE(IF(ISNUMBER(L27:L44),ABS(L27:L44),""))</f>
        <v>7.7326111111111137E-2</v>
      </c>
      <c r="M45" s="6" cm="1">
        <f t="array" ref="M45">AVERAGE(IF(ISNUMBER(M27:M44),ABS(M27:M44),""))</f>
        <v>8.7663888888888861E-2</v>
      </c>
      <c r="N45" s="6" cm="1">
        <f t="array" ref="N45">AVERAGE(IF(ISNUMBER(N27:N44),ABS(N27:N44),""))</f>
        <v>9.6831666666666663E-2</v>
      </c>
      <c r="O45" s="6" cm="1">
        <f t="array" ref="O45">AVERAGE(IF(ISNUMBER(O27:O44),ABS(O27:O44),""))</f>
        <v>0.10502944444444445</v>
      </c>
      <c r="P45" s="6" cm="1">
        <f t="array" ref="P45">AVERAGE(IF(ISNUMBER(P27:P44),ABS(P27:P44),""))</f>
        <v>0.11247666666666663</v>
      </c>
    </row>
    <row r="46" spans="1:16" x14ac:dyDescent="0.2">
      <c r="A46" s="1" t="s">
        <v>79</v>
      </c>
      <c r="C46" s="6"/>
      <c r="D46" s="6" cm="1">
        <f t="array" ref="D46">AVERAGE(IF(ISNUMBER(D28:D45),D28:D45,""))</f>
        <v>4.0498148148148144E-2</v>
      </c>
      <c r="E46" s="6" cm="1">
        <f t="array" ref="E46">AVERAGE(IF(ISNUMBER(E28:E45),E28:E45,""))</f>
        <v>1.0791481481481504E-2</v>
      </c>
      <c r="F46" s="6" cm="1">
        <f t="array" ref="F46">AVERAGE(IF(ISNUMBER(F28:F45),F28:F45,""))</f>
        <v>-1.3366975308641918E-3</v>
      </c>
      <c r="G46" s="6" cm="1">
        <f t="array" ref="G46">AVERAGE(IF(ISNUMBER(G28:G45),G28:G45,""))</f>
        <v>-1.2191172839506157E-2</v>
      </c>
      <c r="H46" s="6" cm="1">
        <f t="array" ref="H46">AVERAGE(IF(ISNUMBER(H28:H45),H28:H45,""))</f>
        <v>-2.1042561728395068E-2</v>
      </c>
      <c r="I46" s="6" cm="1">
        <f t="array" ref="I46">AVERAGE(IF(ISNUMBER(I28:I45),I28:I45,""))</f>
        <v>-3.0863981481481468E-2</v>
      </c>
      <c r="J46" s="6" cm="1">
        <f t="array" ref="J46">AVERAGE(IF(ISNUMBER(J28:J45),J28:J45,""))</f>
        <v>-4.7731728395061741E-2</v>
      </c>
      <c r="K46" s="6" cm="1">
        <f t="array" ref="K46">AVERAGE(IF(ISNUMBER(K28:K45),K28:K45,""))</f>
        <v>-6.0559351851851857E-2</v>
      </c>
      <c r="L46" s="6" cm="1">
        <f t="array" ref="L46">AVERAGE(IF(ISNUMBER(L28:L45),L28:L45,""))</f>
        <v>-7.1655771604938287E-2</v>
      </c>
      <c r="M46" s="6" cm="1">
        <f t="array" ref="M46">AVERAGE(IF(ISNUMBER(M28:M45),M28:M45,""))</f>
        <v>-8.1069228395061713E-2</v>
      </c>
      <c r="N46" s="6" cm="1">
        <f t="array" ref="N46">AVERAGE(IF(ISNUMBER(N28:N45),N28:N45,""))</f>
        <v>-8.9391018518518509E-2</v>
      </c>
      <c r="O46" s="6" cm="1">
        <f t="array" ref="O46">AVERAGE(IF(ISNUMBER(O28:O45),O28:O45,""))</f>
        <v>-9.6817253086419752E-2</v>
      </c>
      <c r="P46" s="6" cm="1">
        <f t="array" ref="P46">AVERAGE(IF(ISNUMBER(P28:P45),P28:P45,""))</f>
        <v>-0.1035524074074074</v>
      </c>
    </row>
    <row r="47" spans="1:16" x14ac:dyDescent="0.2">
      <c r="A47" s="1" t="s">
        <v>80</v>
      </c>
      <c r="C47" s="6"/>
      <c r="D47" s="6" cm="1">
        <f t="array" ref="D47">SQRT(AVERAGE(IF(ISNUMBER(D27:D44),D27:D44^2,"")))</f>
        <v>5.4229529471189995E-2</v>
      </c>
      <c r="E47" s="6" cm="1">
        <f t="array" ref="E47">SQRT(AVERAGE(IF(ISNUMBER(E27:E44),E27:E44^2,"")))</f>
        <v>2.3831087306755924E-2</v>
      </c>
      <c r="F47" s="6" cm="1">
        <f t="array" ref="F47">SQRT(AVERAGE(IF(ISNUMBER(F27:F44),F27:F44^2,"")))</f>
        <v>1.7748299605564757E-2</v>
      </c>
      <c r="G47" s="6" cm="1">
        <f t="array" ref="G47">SQRT(AVERAGE(IF(ISNUMBER(G27:G44),G27:G44^2,"")))</f>
        <v>2.1703308247566538E-2</v>
      </c>
      <c r="H47" s="6" cm="1">
        <f t="array" ref="H47">SQRT(AVERAGE(IF(ISNUMBER(H27:H44),H27:H44^2,"")))</f>
        <v>3.0153154708734694E-2</v>
      </c>
      <c r="I47" s="6" cm="1">
        <f t="array" ref="I47">SQRT(AVERAGE(IF(ISNUMBER(I27:I44),I27:I44^2,"")))</f>
        <v>4.1615615058132535E-2</v>
      </c>
      <c r="J47" s="6" cm="1">
        <f t="array" ref="J47">SQRT(AVERAGE(IF(ISNUMBER(J27:J44),J27:J44^2,"")))</f>
        <v>6.3188195979242162E-2</v>
      </c>
      <c r="K47" s="6" cm="1">
        <f t="array" ref="K47">SQRT(AVERAGE(IF(ISNUMBER(K27:K44),K27:K44^2,"")))</f>
        <v>7.9262006416133041E-2</v>
      </c>
      <c r="L47" s="6" cm="1">
        <f t="array" ref="L47">SQRT(AVERAGE(IF(ISNUMBER(L27:L44),L27:L44^2,"")))</f>
        <v>9.2849828486648314E-2</v>
      </c>
      <c r="M47" s="6" cm="1">
        <f t="array" ref="M47">SQRT(AVERAGE(IF(ISNUMBER(M27:M44),M27:M44^2,"")))</f>
        <v>0.10428410779638903</v>
      </c>
      <c r="N47" s="6" cm="1">
        <f t="array" ref="N47">SQRT(AVERAGE(IF(ISNUMBER(N27:N44),N27:N44^2,"")))</f>
        <v>0.11419793408814365</v>
      </c>
      <c r="O47" s="6" cm="1">
        <f t="array" ref="O47">SQRT(AVERAGE(IF(ISNUMBER(O27:O44),O27:O44^2,"")))</f>
        <v>0.12289200848712663</v>
      </c>
      <c r="P47" s="6" cm="1">
        <f t="array" ref="P47">SQRT(AVERAGE(IF(ISNUMBER(P27:P44),P27:P44^2,"")))</f>
        <v>0.13067123342359802</v>
      </c>
    </row>
    <row r="48" spans="1:16" x14ac:dyDescent="0.2">
      <c r="A48" s="1" t="s">
        <v>207</v>
      </c>
      <c r="C48" s="1"/>
      <c r="D48" s="6" cm="1">
        <f t="array" ref="D48">AVERAGE(IF(ISNUMBER(D27:D32),ABS(D27:D32),""))</f>
        <v>3.5193333333333299E-2</v>
      </c>
      <c r="E48" s="6" cm="1">
        <f t="array" ref="E48">AVERAGE(IF(ISNUMBER(E27:E32),ABS(E27:E32),""))</f>
        <v>1.2496666666666637E-2</v>
      </c>
      <c r="F48" s="6" cm="1">
        <f t="array" ref="F48">AVERAGE(IF(ISNUMBER(F27:F32),ABS(F27:F32),""))</f>
        <v>1.0405000000000034E-2</v>
      </c>
      <c r="G48" s="6" cm="1">
        <f t="array" ref="G48">AVERAGE(IF(ISNUMBER(G27:G32),ABS(G27:G32),""))</f>
        <v>9.6333333333333462E-3</v>
      </c>
      <c r="H48" s="6" cm="1">
        <f t="array" ref="H48">AVERAGE(IF(ISNUMBER(H27:H32),ABS(H27:H32),""))</f>
        <v>1.337666666666674E-2</v>
      </c>
      <c r="I48" s="6" cm="1">
        <f t="array" ref="I48">AVERAGE(IF(ISNUMBER(I27:I32),ABS(I27:I32),""))</f>
        <v>1.9813333333333349E-2</v>
      </c>
      <c r="J48" s="6" cm="1">
        <f t="array" ref="J48">AVERAGE(IF(ISNUMBER(J27:J32),ABS(J27:J32),""))</f>
        <v>3.1903333333333318E-2</v>
      </c>
      <c r="K48" s="6" cm="1">
        <f t="array" ref="K48">AVERAGE(IF(ISNUMBER(K27:K32),ABS(K27:K32),""))</f>
        <v>4.2321666666666667E-2</v>
      </c>
      <c r="L48" s="6" cm="1">
        <f t="array" ref="L48">AVERAGE(IF(ISNUMBER(L27:L32),ABS(L27:L32),""))</f>
        <v>5.1666666666666673E-2</v>
      </c>
      <c r="M48" s="6" cm="1">
        <f t="array" ref="M48">AVERAGE(IF(ISNUMBER(M27:M32),ABS(M27:M32),""))</f>
        <v>6.0046666666666616E-2</v>
      </c>
      <c r="N48" s="6" cm="1">
        <f t="array" ref="N48">AVERAGE(IF(ISNUMBER(N27:N32),ABS(N27:N32),""))</f>
        <v>6.7703333333333338E-2</v>
      </c>
      <c r="O48" s="6" cm="1">
        <f t="array" ref="O48">AVERAGE(IF(ISNUMBER(O27:O32),ABS(O27:O32),""))</f>
        <v>7.4770000000000045E-2</v>
      </c>
      <c r="P48" s="6" cm="1">
        <f t="array" ref="P48">AVERAGE(IF(ISNUMBER(P27:P32),ABS(P27:P32),""))</f>
        <v>8.1305000000000002E-2</v>
      </c>
    </row>
    <row r="49" spans="1:16" x14ac:dyDescent="0.2">
      <c r="A49" s="1" t="s">
        <v>208</v>
      </c>
      <c r="C49" s="1"/>
      <c r="D49" s="6" cm="1">
        <f t="array" ref="D49">AVERAGE(IF(ISNUMBER(D33:D38),ABS(D33:D38),""))</f>
        <v>1.5586666666666712E-2</v>
      </c>
      <c r="E49" s="6" cm="1">
        <f t="array" ref="E49">AVERAGE(IF(ISNUMBER(E33:E38),ABS(E33:E38),""))</f>
        <v>1.0686666666666697E-2</v>
      </c>
      <c r="F49" s="6" cm="1">
        <f t="array" ref="F49">AVERAGE(IF(ISNUMBER(F33:F38),ABS(F33:F38),""))</f>
        <v>1.4453333333333354E-2</v>
      </c>
      <c r="G49" s="6" cm="1">
        <f t="array" ref="G49">AVERAGE(IF(ISNUMBER(G33:G38),ABS(G33:G38),""))</f>
        <v>1.9863333333333344E-2</v>
      </c>
      <c r="H49" s="6" cm="1">
        <f t="array" ref="H49">AVERAGE(IF(ISNUMBER(H33:H38),ABS(H33:H38),""))</f>
        <v>2.5488333333333297E-2</v>
      </c>
      <c r="I49" s="6" cm="1">
        <f t="array" ref="I49">AVERAGE(IF(ISNUMBER(I33:I38),ABS(I33:I38),""))</f>
        <v>3.0233333333333334E-2</v>
      </c>
      <c r="J49" s="6" cm="1">
        <f t="array" ref="J49">AVERAGE(IF(ISNUMBER(J33:J38),ABS(J33:J38),""))</f>
        <v>3.891E-2</v>
      </c>
      <c r="K49" s="6" cm="1">
        <f t="array" ref="K49">AVERAGE(IF(ISNUMBER(K33:K38),ABS(K33:K38),""))</f>
        <v>4.6470000000000011E-2</v>
      </c>
      <c r="L49" s="6" cm="1">
        <f t="array" ref="L49">AVERAGE(IF(ISNUMBER(L33:L38),ABS(L33:L38),""))</f>
        <v>5.3916666666666689E-2</v>
      </c>
      <c r="M49" s="6" cm="1">
        <f t="array" ref="M49">AVERAGE(IF(ISNUMBER(M33:M38),ABS(M33:M38),""))</f>
        <v>6.1188333333333289E-2</v>
      </c>
      <c r="N49" s="6" cm="1">
        <f t="array" ref="N49">AVERAGE(IF(ISNUMBER(N33:N38),ABS(N33:N38),""))</f>
        <v>6.7983333333333326E-2</v>
      </c>
      <c r="O49" s="6" cm="1">
        <f t="array" ref="O49">AVERAGE(IF(ISNUMBER(O33:O38),ABS(O33:O38),""))</f>
        <v>7.4279999999999971E-2</v>
      </c>
      <c r="P49" s="6" cm="1">
        <f t="array" ref="P49">AVERAGE(IF(ISNUMBER(P33:P38),ABS(P33:P38),""))</f>
        <v>8.0196666666666624E-2</v>
      </c>
    </row>
    <row r="50" spans="1:16" x14ac:dyDescent="0.2">
      <c r="A50" s="1" t="s">
        <v>209</v>
      </c>
      <c r="C50" s="1"/>
      <c r="D50" s="6" cm="1">
        <f t="array" ref="D50">AVERAGE(IF(ISNUMBER(D39:D44),ABS(D39:D44),""))</f>
        <v>6.8699999999999942E-2</v>
      </c>
      <c r="E50" s="6" cm="1">
        <f t="array" ref="E50">AVERAGE(IF(ISNUMBER(E39:E44),ABS(E39:E44),""))</f>
        <v>2.6366666666666688E-2</v>
      </c>
      <c r="F50" s="6" cm="1">
        <f t="array" ref="F50">AVERAGE(IF(ISNUMBER(F39:F44),ABS(F39:F44),""))</f>
        <v>1.9660000000000049E-2</v>
      </c>
      <c r="G50" s="6" cm="1">
        <f t="array" ref="G50">AVERAGE(IF(ISNUMBER(G39:G44),ABS(G39:G44),""))</f>
        <v>2.027000000000001E-2</v>
      </c>
      <c r="H50" s="6" cm="1">
        <f t="array" ref="H50">AVERAGE(IF(ISNUMBER(H39:H44),ABS(H39:H44),""))</f>
        <v>3.2546666666666689E-2</v>
      </c>
      <c r="I50" s="6" cm="1">
        <f t="array" ref="I50">AVERAGE(IF(ISNUMBER(I39:I44),ABS(I39:I44),""))</f>
        <v>5.2338333333333341E-2</v>
      </c>
      <c r="J50" s="6" cm="1">
        <f t="array" ref="J50">AVERAGE(IF(ISNUMBER(J39:J44),ABS(J39:J44),""))</f>
        <v>8.5183333333333389E-2</v>
      </c>
      <c r="K50" s="6" cm="1">
        <f t="array" ref="K50">AVERAGE(IF(ISNUMBER(K39:K44),ABS(K39:K44),""))</f>
        <v>0.10792333333333337</v>
      </c>
      <c r="L50" s="6" cm="1">
        <f t="array" ref="L50">AVERAGE(IF(ISNUMBER(L39:L44),ABS(L39:L44),""))</f>
        <v>0.12639500000000004</v>
      </c>
      <c r="M50" s="6" cm="1">
        <f t="array" ref="M50">AVERAGE(IF(ISNUMBER(M39:M44),ABS(M39:M44),""))</f>
        <v>0.14175666666666667</v>
      </c>
      <c r="N50" s="6" cm="1">
        <f t="array" ref="N50">AVERAGE(IF(ISNUMBER(N39:N44),ABS(N39:N44),""))</f>
        <v>0.15480833333333333</v>
      </c>
      <c r="O50" s="6" cm="1">
        <f t="array" ref="O50">AVERAGE(IF(ISNUMBER(O39:O44),ABS(O39:O44),""))</f>
        <v>0.16603833333333332</v>
      </c>
      <c r="P50" s="6" cm="1">
        <f t="array" ref="P50">AVERAGE(IF(ISNUMBER(P39:P44),ABS(P39:P44),""))</f>
        <v>0.17592833333333333</v>
      </c>
    </row>
  </sheetData>
  <mergeCells count="4">
    <mergeCell ref="A25:C25"/>
    <mergeCell ref="A1:D1"/>
    <mergeCell ref="A2:F2"/>
    <mergeCell ref="A3:C3"/>
  </mergeCells>
  <conditionalFormatting sqref="D45 H45">
    <cfRule type="colorScale" priority="14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">
    <cfRule type="colorScale" priority="14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:P4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:P4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:P4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:P4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:P4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:P4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:P4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:P5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:P5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:P5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8D49-43FE-B34C-B17D-2F4356E9D112}">
  <dimension ref="A1:AA65"/>
  <sheetViews>
    <sheetView topLeftCell="A32" workbookViewId="0">
      <selection activeCell="A23" sqref="A23"/>
    </sheetView>
  </sheetViews>
  <sheetFormatPr baseColWidth="10" defaultRowHeight="16" x14ac:dyDescent="0.2"/>
  <cols>
    <col min="1" max="1" width="39.83203125" customWidth="1"/>
    <col min="2" max="2" width="18.6640625" style="2" customWidth="1"/>
    <col min="15" max="15" width="15" customWidth="1"/>
    <col min="16" max="16" width="16" customWidth="1"/>
  </cols>
  <sheetData>
    <row r="1" spans="1:27" ht="20" thickBot="1" x14ac:dyDescent="0.25">
      <c r="A1" s="61" t="s">
        <v>158</v>
      </c>
      <c r="B1" s="7" t="s">
        <v>159</v>
      </c>
      <c r="C1" s="7" t="s">
        <v>1</v>
      </c>
      <c r="D1" s="7" t="s">
        <v>160</v>
      </c>
      <c r="E1" s="7" t="s">
        <v>161</v>
      </c>
      <c r="F1" s="7" t="s">
        <v>4</v>
      </c>
      <c r="G1" s="7" t="s">
        <v>162</v>
      </c>
      <c r="H1" s="7" t="s">
        <v>163</v>
      </c>
      <c r="I1" s="7" t="s">
        <v>164</v>
      </c>
      <c r="J1" s="7" t="s">
        <v>165</v>
      </c>
      <c r="K1" s="7" t="s">
        <v>166</v>
      </c>
      <c r="L1" s="7" t="s">
        <v>167</v>
      </c>
      <c r="M1" s="7" t="s">
        <v>168</v>
      </c>
      <c r="N1" s="7" t="s">
        <v>169</v>
      </c>
      <c r="P1" s="7" t="s">
        <v>56</v>
      </c>
      <c r="Q1" s="7" t="s">
        <v>170</v>
      </c>
      <c r="R1" s="7" t="s">
        <v>171</v>
      </c>
      <c r="S1" s="7" t="s">
        <v>172</v>
      </c>
      <c r="T1" s="7" t="s">
        <v>173</v>
      </c>
      <c r="U1" s="7" t="s">
        <v>174</v>
      </c>
      <c r="V1" s="7" t="s">
        <v>175</v>
      </c>
      <c r="W1" s="7" t="s">
        <v>176</v>
      </c>
      <c r="X1" s="7" t="s">
        <v>177</v>
      </c>
      <c r="Y1" s="7" t="s">
        <v>178</v>
      </c>
      <c r="Z1" s="7" t="s">
        <v>179</v>
      </c>
      <c r="AA1" s="7" t="s">
        <v>180</v>
      </c>
    </row>
    <row r="2" spans="1:27" x14ac:dyDescent="0.2">
      <c r="A2" s="1" t="s">
        <v>181</v>
      </c>
      <c r="B2" s="7"/>
      <c r="C2" s="3">
        <v>0</v>
      </c>
      <c r="D2" s="3">
        <v>0.1</v>
      </c>
      <c r="E2" s="3">
        <v>0.2</v>
      </c>
      <c r="F2" s="3">
        <v>0.25</v>
      </c>
      <c r="G2" s="3">
        <v>0.3</v>
      </c>
      <c r="H2" s="3">
        <v>0.4</v>
      </c>
      <c r="I2" s="3">
        <v>0.5</v>
      </c>
      <c r="J2" s="3">
        <v>0.6</v>
      </c>
      <c r="K2" s="3">
        <v>0.7</v>
      </c>
      <c r="L2" s="3">
        <v>0.8</v>
      </c>
      <c r="M2" s="3">
        <v>0.9</v>
      </c>
      <c r="N2" s="3">
        <v>1</v>
      </c>
      <c r="P2" s="1" t="s">
        <v>57</v>
      </c>
      <c r="Q2" s="3">
        <f>(1-(D3/$C3))*(1/D$2)</f>
        <v>6.1794741747217552E-2</v>
      </c>
      <c r="R2" s="3">
        <f t="shared" ref="R2:AA17" si="0">(1-(E3/$C3))*(1/E$2)</f>
        <v>6.0445170024783224E-2</v>
      </c>
      <c r="S2" s="3">
        <f t="shared" si="0"/>
        <v>5.9784498573529632E-2</v>
      </c>
      <c r="T2" s="3">
        <f t="shared" si="0"/>
        <v>5.9132784080606626E-2</v>
      </c>
      <c r="U2" s="3">
        <f t="shared" si="0"/>
        <v>5.7855006215592475E-2</v>
      </c>
      <c r="V2" s="3">
        <f t="shared" si="0"/>
        <v>5.6609596770525572E-2</v>
      </c>
      <c r="W2" s="3">
        <f t="shared" si="0"/>
        <v>5.5394598898057354E-2</v>
      </c>
      <c r="X2" s="3">
        <f t="shared" si="0"/>
        <v>5.4208280506653973E-2</v>
      </c>
      <c r="Y2" s="3">
        <f t="shared" si="0"/>
        <v>5.304910061717405E-2</v>
      </c>
      <c r="Z2" s="3">
        <f t="shared" si="0"/>
        <v>5.1915676298566443E-2</v>
      </c>
      <c r="AA2" s="3">
        <f t="shared" si="0"/>
        <v>5.0806758907232297E-2</v>
      </c>
    </row>
    <row r="3" spans="1:27" x14ac:dyDescent="0.2">
      <c r="A3" s="1" t="s">
        <v>57</v>
      </c>
      <c r="B3" s="2" t="s">
        <v>182</v>
      </c>
      <c r="C3" s="3">
        <f t="shared" ref="C3:N3" si="1">(86*C45+126*C43-C24)*627.51</f>
        <v>22917.321913753269</v>
      </c>
      <c r="D3" s="3">
        <f t="shared" si="1"/>
        <v>22775.704914833444</v>
      </c>
      <c r="E3" s="3">
        <f t="shared" si="1"/>
        <v>22640.273629835367</v>
      </c>
      <c r="F3" s="3">
        <f t="shared" si="1"/>
        <v>22574.796763937793</v>
      </c>
      <c r="G3" s="3">
        <f t="shared" si="1"/>
        <v>22510.772399223752</v>
      </c>
      <c r="H3" s="3">
        <f t="shared" si="1"/>
        <v>22386.969193047298</v>
      </c>
      <c r="I3" s="3">
        <f t="shared" si="1"/>
        <v>22268.651737454318</v>
      </c>
      <c r="J3" s="3">
        <f t="shared" si="1"/>
        <v>22155.624400615256</v>
      </c>
      <c r="K3" s="3">
        <f t="shared" si="1"/>
        <v>22047.705883419851</v>
      </c>
      <c r="L3" s="3">
        <f t="shared" si="1"/>
        <v>21944.727260890177</v>
      </c>
      <c r="M3" s="3">
        <f t="shared" si="1"/>
        <v>21846.530474259256</v>
      </c>
      <c r="N3" s="3">
        <f t="shared" si="1"/>
        <v>21752.967064481774</v>
      </c>
      <c r="P3" s="1" t="s">
        <v>58</v>
      </c>
      <c r="Q3" s="3">
        <f t="shared" ref="Q3:AA19" si="2">(1-(D4/$C4))*(1/D$2)</f>
        <v>4.0830469718422524E-2</v>
      </c>
      <c r="R3" s="3">
        <f t="shared" si="0"/>
        <v>3.9399966642826301E-2</v>
      </c>
      <c r="S3" s="3">
        <f t="shared" si="0"/>
        <v>3.8698791034164959E-2</v>
      </c>
      <c r="T3" s="3">
        <f t="shared" si="0"/>
        <v>3.80066074527452E-2</v>
      </c>
      <c r="U3" s="3">
        <f t="shared" si="0"/>
        <v>3.6648137284403803E-2</v>
      </c>
      <c r="V3" s="3">
        <f t="shared" si="0"/>
        <v>3.5322558703213325E-2</v>
      </c>
      <c r="W3" s="3">
        <f t="shared" si="0"/>
        <v>3.402807635015289E-2</v>
      </c>
      <c r="X3" s="3">
        <f t="shared" si="0"/>
        <v>3.2763074742525281E-2</v>
      </c>
      <c r="Y3" s="3">
        <f t="shared" si="0"/>
        <v>3.1526088776037547E-2</v>
      </c>
      <c r="Z3" s="3">
        <f t="shared" si="0"/>
        <v>3.0315787232065728E-2</v>
      </c>
      <c r="AA3" s="3">
        <f t="shared" si="0"/>
        <v>2.9130952803750332E-2</v>
      </c>
    </row>
    <row r="4" spans="1:27" x14ac:dyDescent="0.2">
      <c r="A4" s="1" t="s">
        <v>58</v>
      </c>
      <c r="B4" s="2" t="s">
        <v>183</v>
      </c>
      <c r="C4" s="3">
        <f t="shared" ref="C4:N4" si="3">(32*C45+42*C43-C25)*627.51</f>
        <v>7892.611483683143</v>
      </c>
      <c r="D4" s="3">
        <f t="shared" si="3"/>
        <v>7860.3855802647631</v>
      </c>
      <c r="E4" s="3">
        <f t="shared" si="3"/>
        <v>7830.4177578467625</v>
      </c>
      <c r="F4" s="3">
        <f t="shared" si="3"/>
        <v>7816.2528530529171</v>
      </c>
      <c r="G4" s="3">
        <f t="shared" si="3"/>
        <v>7802.6200677519309</v>
      </c>
      <c r="H4" s="3">
        <f t="shared" si="3"/>
        <v>7776.9116800085503</v>
      </c>
      <c r="I4" s="3">
        <f t="shared" si="3"/>
        <v>7753.2178674561164</v>
      </c>
      <c r="J4" s="3">
        <f t="shared" si="3"/>
        <v>7731.4692519818245</v>
      </c>
      <c r="K4" s="3">
        <f t="shared" si="3"/>
        <v>7711.6011297156065</v>
      </c>
      <c r="L4" s="3">
        <f t="shared" si="3"/>
        <v>7693.5529474356481</v>
      </c>
      <c r="M4" s="3">
        <f t="shared" si="3"/>
        <v>7677.2678262829158</v>
      </c>
      <c r="N4" s="3">
        <f t="shared" si="3"/>
        <v>7662.6921910536312</v>
      </c>
      <c r="P4" s="1" t="s">
        <v>59</v>
      </c>
      <c r="Q4" s="3">
        <f t="shared" si="2"/>
        <v>8.7191571191634898E-2</v>
      </c>
      <c r="R4" s="3">
        <f t="shared" si="0"/>
        <v>8.5529991508747072E-2</v>
      </c>
      <c r="S4" s="3">
        <f t="shared" si="0"/>
        <v>8.47148545261458E-2</v>
      </c>
      <c r="T4" s="3">
        <f t="shared" si="0"/>
        <v>8.3909652739834945E-2</v>
      </c>
      <c r="U4" s="3">
        <f t="shared" si="0"/>
        <v>8.2327713538679903E-2</v>
      </c>
      <c r="V4" s="3">
        <f t="shared" si="0"/>
        <v>8.0781753655934097E-2</v>
      </c>
      <c r="W4" s="3">
        <f t="shared" si="0"/>
        <v>7.9269670391259137E-2</v>
      </c>
      <c r="X4" s="3">
        <f t="shared" si="0"/>
        <v>7.7789629278846195E-2</v>
      </c>
      <c r="Y4" s="3">
        <f t="shared" si="0"/>
        <v>7.6340008792480374E-2</v>
      </c>
      <c r="Z4" s="3">
        <f t="shared" si="0"/>
        <v>7.4919361080486579E-2</v>
      </c>
      <c r="AA4" s="3">
        <f t="shared" si="0"/>
        <v>7.3526389369178102E-2</v>
      </c>
    </row>
    <row r="5" spans="1:27" x14ac:dyDescent="0.2">
      <c r="A5" s="1" t="s">
        <v>59</v>
      </c>
      <c r="B5" s="2" t="s">
        <v>184</v>
      </c>
      <c r="C5" s="3">
        <f t="shared" ref="C5:N5" si="4">(34*C45+20*C43-C26)*627.51</f>
        <v>6931.2958540125546</v>
      </c>
      <c r="D5" s="3">
        <f t="shared" si="4"/>
        <v>6870.8607964220128</v>
      </c>
      <c r="E5" s="3">
        <f t="shared" si="4"/>
        <v>6812.7291189048929</v>
      </c>
      <c r="F5" s="3">
        <f t="shared" si="4"/>
        <v>6784.4999240249672</v>
      </c>
      <c r="G5" s="3">
        <f t="shared" si="4"/>
        <v>6756.8150655683794</v>
      </c>
      <c r="H5" s="3">
        <f t="shared" si="4"/>
        <v>6703.0407582041607</v>
      </c>
      <c r="I5" s="3">
        <f t="shared" si="4"/>
        <v>6651.3347369149351</v>
      </c>
      <c r="J5" s="3">
        <f t="shared" si="4"/>
        <v>6601.6309313734291</v>
      </c>
      <c r="K5" s="3">
        <f t="shared" si="4"/>
        <v>6553.8677995786065</v>
      </c>
      <c r="L5" s="3">
        <f t="shared" si="4"/>
        <v>6507.9877048616736</v>
      </c>
      <c r="M5" s="3">
        <f t="shared" si="4"/>
        <v>6463.9364228543527</v>
      </c>
      <c r="N5" s="3">
        <f t="shared" si="4"/>
        <v>6421.6626962174578</v>
      </c>
      <c r="P5" s="1" t="s">
        <v>60</v>
      </c>
      <c r="Q5" s="3">
        <f t="shared" si="2"/>
        <v>8.3592824599719728E-2</v>
      </c>
      <c r="R5" s="3">
        <f t="shared" si="0"/>
        <v>8.1927374267353748E-2</v>
      </c>
      <c r="S5" s="3">
        <f t="shared" si="0"/>
        <v>8.1110253571591073E-2</v>
      </c>
      <c r="T5" s="3">
        <f t="shared" si="0"/>
        <v>8.030305706813512E-2</v>
      </c>
      <c r="U5" s="3">
        <f t="shared" si="0"/>
        <v>7.8717154514994503E-2</v>
      </c>
      <c r="V5" s="3">
        <f t="shared" si="0"/>
        <v>7.7167334850499092E-2</v>
      </c>
      <c r="W5" s="3">
        <f t="shared" si="0"/>
        <v>7.5651571131059775E-2</v>
      </c>
      <c r="X5" s="3">
        <f t="shared" si="0"/>
        <v>7.416807376576573E-2</v>
      </c>
      <c r="Y5" s="3">
        <f t="shared" si="0"/>
        <v>7.271525393028444E-2</v>
      </c>
      <c r="Z5" s="3">
        <f t="shared" si="0"/>
        <v>7.1291686547007765E-2</v>
      </c>
      <c r="AA5" s="3">
        <f t="shared" si="0"/>
        <v>6.9896082452209796E-2</v>
      </c>
    </row>
    <row r="6" spans="1:27" x14ac:dyDescent="0.2">
      <c r="A6" s="1" t="s">
        <v>60</v>
      </c>
      <c r="B6" s="2" t="s">
        <v>185</v>
      </c>
      <c r="C6" s="3">
        <f t="shared" ref="C6:N6" si="5">(40*C45+26*C43-C27)*627.51</f>
        <v>8197.6627374631335</v>
      </c>
      <c r="D6" s="3">
        <f t="shared" si="5"/>
        <v>8129.1361591290924</v>
      </c>
      <c r="E6" s="3">
        <f t="shared" si="5"/>
        <v>8063.3401408211967</v>
      </c>
      <c r="F6" s="3">
        <f t="shared" si="5"/>
        <v>8031.4341116306286</v>
      </c>
      <c r="G6" s="3">
        <f t="shared" si="5"/>
        <v>8000.1735238735855</v>
      </c>
      <c r="H6" s="3">
        <f t="shared" si="5"/>
        <v>7939.5440637164538</v>
      </c>
      <c r="I6" s="3">
        <f t="shared" si="5"/>
        <v>7881.3668447364953</v>
      </c>
      <c r="J6" s="3">
        <f t="shared" si="5"/>
        <v>7825.5630980481556</v>
      </c>
      <c r="K6" s="3">
        <f t="shared" si="5"/>
        <v>7772.0593392298088</v>
      </c>
      <c r="L6" s="3">
        <f t="shared" si="5"/>
        <v>7720.7866353915633</v>
      </c>
      <c r="M6" s="3">
        <f t="shared" si="5"/>
        <v>7671.6800553955572</v>
      </c>
      <c r="N6" s="3">
        <f t="shared" si="5"/>
        <v>7624.6782268500028</v>
      </c>
      <c r="P6" s="1" t="s">
        <v>61</v>
      </c>
      <c r="Q6" s="3">
        <f t="shared" si="2"/>
        <v>8.1957156360265015E-2</v>
      </c>
      <c r="R6" s="3">
        <f t="shared" si="0"/>
        <v>8.0293437531974154E-2</v>
      </c>
      <c r="S6" s="3">
        <f t="shared" si="0"/>
        <v>7.9477412612635412E-2</v>
      </c>
      <c r="T6" s="3">
        <f t="shared" si="0"/>
        <v>7.8671449869107679E-2</v>
      </c>
      <c r="U6" s="3">
        <f t="shared" si="0"/>
        <v>7.7088376472003728E-2</v>
      </c>
      <c r="V6" s="3">
        <f t="shared" si="0"/>
        <v>7.5541799321444669E-2</v>
      </c>
      <c r="W6" s="3">
        <f t="shared" si="0"/>
        <v>7.402961467438296E-2</v>
      </c>
      <c r="X6" s="3">
        <f t="shared" si="0"/>
        <v>7.2549973276468949E-2</v>
      </c>
      <c r="Y6" s="3">
        <f t="shared" si="0"/>
        <v>7.1101235086070552E-2</v>
      </c>
      <c r="Z6" s="3">
        <f t="shared" si="0"/>
        <v>6.968192975429327E-2</v>
      </c>
      <c r="AA6" s="3">
        <f t="shared" si="0"/>
        <v>6.8290730806973454E-2</v>
      </c>
    </row>
    <row r="7" spans="1:27" x14ac:dyDescent="0.2">
      <c r="A7" s="1" t="s">
        <v>61</v>
      </c>
      <c r="B7" s="2" t="s">
        <v>186</v>
      </c>
      <c r="C7" s="3">
        <f t="shared" ref="C7:N7" si="6">(42*C45+28*C43-C28)*627.51</f>
        <v>8661.5454438488778</v>
      </c>
      <c r="D7" s="3">
        <f t="shared" si="6"/>
        <v>8590.5578804225715</v>
      </c>
      <c r="E7" s="3">
        <f t="shared" si="6"/>
        <v>8522.4523922436711</v>
      </c>
      <c r="F7" s="3">
        <f t="shared" si="6"/>
        <v>8489.4461385729101</v>
      </c>
      <c r="G7" s="3">
        <f t="shared" si="6"/>
        <v>8457.1205423964511</v>
      </c>
      <c r="H7" s="3">
        <f t="shared" si="6"/>
        <v>8394.463653446961</v>
      </c>
      <c r="I7" s="3">
        <f t="shared" si="6"/>
        <v>8334.3910799824753</v>
      </c>
      <c r="J7" s="3">
        <f t="shared" si="6"/>
        <v>8276.8189208332042</v>
      </c>
      <c r="K7" s="3">
        <f t="shared" si="6"/>
        <v>8221.6690205099676</v>
      </c>
      <c r="L7" s="3">
        <f t="shared" si="6"/>
        <v>8168.8681807994517</v>
      </c>
      <c r="M7" s="3">
        <f t="shared" si="6"/>
        <v>8118.3475627851712</v>
      </c>
      <c r="N7" s="3">
        <f t="shared" si="6"/>
        <v>8070.0421755706266</v>
      </c>
      <c r="P7" s="1" t="s">
        <v>62</v>
      </c>
      <c r="Q7" s="3">
        <f t="shared" si="2"/>
        <v>8.6467831884984303E-2</v>
      </c>
      <c r="R7" s="3">
        <f t="shared" si="0"/>
        <v>8.4747893647539874E-2</v>
      </c>
      <c r="S7" s="3">
        <f t="shared" si="0"/>
        <v>8.3904364238943874E-2</v>
      </c>
      <c r="T7" s="3">
        <f t="shared" si="0"/>
        <v>8.3071272691314466E-2</v>
      </c>
      <c r="U7" s="3">
        <f t="shared" si="0"/>
        <v>8.1435006272409793E-2</v>
      </c>
      <c r="V7" s="3">
        <f t="shared" si="0"/>
        <v>7.9836556922878055E-2</v>
      </c>
      <c r="W7" s="3">
        <f t="shared" si="0"/>
        <v>7.8273725388230964E-2</v>
      </c>
      <c r="X7" s="3">
        <f t="shared" si="0"/>
        <v>7.6744579292306367E-2</v>
      </c>
      <c r="Y7" s="3">
        <f t="shared" si="0"/>
        <v>7.5247407289373708E-2</v>
      </c>
      <c r="Z7" s="3">
        <f t="shared" si="0"/>
        <v>7.3780679813056665E-2</v>
      </c>
      <c r="AA7" s="3">
        <f t="shared" si="0"/>
        <v>7.2343015870724448E-2</v>
      </c>
    </row>
    <row r="8" spans="1:27" x14ac:dyDescent="0.2">
      <c r="A8" s="1" t="s">
        <v>62</v>
      </c>
      <c r="B8" s="2" t="s">
        <v>187</v>
      </c>
      <c r="C8" s="3">
        <f t="shared" ref="C8:N8" si="7">(42*C45+26*C43-C29)*627.51</f>
        <v>8537.088923947671</v>
      </c>
      <c r="D8" s="3">
        <f t="shared" si="7"/>
        <v>8463.2705669613642</v>
      </c>
      <c r="E8" s="3">
        <f t="shared" si="7"/>
        <v>8392.3888631104091</v>
      </c>
      <c r="F8" s="3">
        <f t="shared" si="7"/>
        <v>8358.0141692938814</v>
      </c>
      <c r="G8" s="3">
        <f t="shared" si="7"/>
        <v>8324.3328713502942</v>
      </c>
      <c r="H8" s="3">
        <f t="shared" si="7"/>
        <v>8259.0017679197517</v>
      </c>
      <c r="I8" s="3">
        <f t="shared" si="7"/>
        <v>8196.3030310314607</v>
      </c>
      <c r="J8" s="3">
        <f t="shared" si="7"/>
        <v>8136.1510715188779</v>
      </c>
      <c r="K8" s="3">
        <f t="shared" si="7"/>
        <v>8078.4662154531106</v>
      </c>
      <c r="L8" s="3">
        <f t="shared" si="7"/>
        <v>8023.1738780869582</v>
      </c>
      <c r="M8" s="3">
        <f t="shared" si="7"/>
        <v>7970.2039219576327</v>
      </c>
      <c r="N8" s="3">
        <f t="shared" si="7"/>
        <v>7919.4901644327383</v>
      </c>
      <c r="P8" s="1" t="s">
        <v>63</v>
      </c>
      <c r="Q8" s="3">
        <f t="shared" si="2"/>
        <v>7.0263436282359537E-2</v>
      </c>
      <c r="R8" s="3">
        <f t="shared" si="0"/>
        <v>6.8717622607017415E-2</v>
      </c>
      <c r="S8" s="3">
        <f t="shared" si="0"/>
        <v>6.7960337586971065E-2</v>
      </c>
      <c r="T8" s="3">
        <f t="shared" si="0"/>
        <v>6.721295971629701E-2</v>
      </c>
      <c r="U8" s="3">
        <f t="shared" si="0"/>
        <v>6.574656874714313E-2</v>
      </c>
      <c r="V8" s="3">
        <f t="shared" si="0"/>
        <v>6.4315948760566899E-2</v>
      </c>
      <c r="W8" s="3">
        <f t="shared" si="0"/>
        <v>6.2918915247204471E-2</v>
      </c>
      <c r="X8" s="3">
        <f t="shared" si="0"/>
        <v>6.1553541786899535E-2</v>
      </c>
      <c r="Y8" s="3">
        <f t="shared" si="0"/>
        <v>6.0218114381755117E-2</v>
      </c>
      <c r="Z8" s="3">
        <f t="shared" si="0"/>
        <v>2.3695505369684865E-2</v>
      </c>
      <c r="AA8" s="3">
        <f t="shared" si="0"/>
        <v>5.7631117142554977E-2</v>
      </c>
    </row>
    <row r="9" spans="1:27" x14ac:dyDescent="0.2">
      <c r="A9" s="1" t="s">
        <v>63</v>
      </c>
      <c r="B9" s="2" t="s">
        <v>188</v>
      </c>
      <c r="C9" s="3">
        <f t="shared" ref="C9:N9" si="8">(32*C45+32*C43+2*C47-C30)*627.51</f>
        <v>7342.0024852621955</v>
      </c>
      <c r="D9" s="3">
        <f t="shared" si="8"/>
        <v>7290.4150528813807</v>
      </c>
      <c r="E9" s="3">
        <f t="shared" si="8"/>
        <v>7241.0974940697888</v>
      </c>
      <c r="F9" s="3">
        <f t="shared" si="8"/>
        <v>7217.261243396496</v>
      </c>
      <c r="G9" s="3">
        <f t="shared" si="8"/>
        <v>7193.9591700785313</v>
      </c>
      <c r="H9" s="3">
        <f t="shared" si="8"/>
        <v>7148.9178968066008</v>
      </c>
      <c r="I9" s="3">
        <f t="shared" si="8"/>
        <v>7105.8985574411563</v>
      </c>
      <c r="J9" s="3">
        <f t="shared" si="8"/>
        <v>7064.8319859932099</v>
      </c>
      <c r="K9" s="3">
        <f t="shared" si="8"/>
        <v>7025.6541055189209</v>
      </c>
      <c r="L9" s="3">
        <f t="shared" si="8"/>
        <v>6988.3052489032762</v>
      </c>
      <c r="M9" s="3">
        <f t="shared" si="8"/>
        <v>7185.4272718798029</v>
      </c>
      <c r="N9" s="3">
        <f t="shared" si="8"/>
        <v>6918.8746799731198</v>
      </c>
      <c r="P9" s="1" t="s">
        <v>64</v>
      </c>
      <c r="Q9" s="3">
        <f t="shared" si="2"/>
        <v>7.1168854640444312E-2</v>
      </c>
      <c r="R9" s="3">
        <f t="shared" si="0"/>
        <v>6.9605924599765445E-2</v>
      </c>
      <c r="S9" s="3">
        <f t="shared" si="0"/>
        <v>6.8840310823144346E-2</v>
      </c>
      <c r="T9" s="3">
        <f t="shared" si="0"/>
        <v>6.8084744861010016E-2</v>
      </c>
      <c r="U9" s="3">
        <f t="shared" si="0"/>
        <v>6.6602359741208261E-2</v>
      </c>
      <c r="V9" s="3">
        <f t="shared" si="0"/>
        <v>6.5156216603652339E-2</v>
      </c>
      <c r="W9" s="3">
        <f t="shared" si="0"/>
        <v>6.3744088134100041E-2</v>
      </c>
      <c r="X9" s="3">
        <f t="shared" si="0"/>
        <v>6.2364006404120244E-2</v>
      </c>
      <c r="Y9" s="3">
        <f t="shared" si="0"/>
        <v>6.1014230144524756E-2</v>
      </c>
      <c r="Z9" s="3">
        <f t="shared" si="0"/>
        <v>5.9693199838357393E-2</v>
      </c>
      <c r="AA9" s="3">
        <f t="shared" si="0"/>
        <v>5.8399510271455179E-2</v>
      </c>
    </row>
    <row r="10" spans="1:27" x14ac:dyDescent="0.2">
      <c r="A10" s="1" t="s">
        <v>64</v>
      </c>
      <c r="B10" s="2" t="s">
        <v>188</v>
      </c>
      <c r="C10" s="3">
        <f t="shared" ref="C10:N10" si="9">(32*C45+32*C43+2*C47-C31)*627.51</f>
        <v>7289.1796096269136</v>
      </c>
      <c r="D10" s="3">
        <f t="shared" si="9"/>
        <v>7237.3033532183508</v>
      </c>
      <c r="E10" s="3">
        <f t="shared" si="9"/>
        <v>7187.7055923665457</v>
      </c>
      <c r="F10" s="3">
        <f t="shared" si="9"/>
        <v>7163.7322621338026</v>
      </c>
      <c r="G10" s="3">
        <f t="shared" si="9"/>
        <v>7140.2950294366565</v>
      </c>
      <c r="H10" s="3">
        <f t="shared" si="9"/>
        <v>7094.9889845954531</v>
      </c>
      <c r="I10" s="3">
        <f t="shared" si="9"/>
        <v>7051.7119268730248</v>
      </c>
      <c r="J10" s="3">
        <f t="shared" si="9"/>
        <v>7010.3943451501082</v>
      </c>
      <c r="K10" s="3">
        <f t="shared" si="9"/>
        <v>6970.9718989280245</v>
      </c>
      <c r="L10" s="3">
        <f t="shared" si="9"/>
        <v>6933.3846638136711</v>
      </c>
      <c r="M10" s="3">
        <f t="shared" si="9"/>
        <v>6897.5766000412887</v>
      </c>
      <c r="N10" s="3">
        <f t="shared" si="9"/>
        <v>6863.4950901440252</v>
      </c>
      <c r="P10" s="1" t="s">
        <v>65</v>
      </c>
      <c r="Q10" s="3">
        <f t="shared" si="2"/>
        <v>5.4646880838241652E-2</v>
      </c>
      <c r="R10" s="3">
        <f t="shared" si="0"/>
        <v>5.3494359833114458E-2</v>
      </c>
      <c r="S10" s="3">
        <f t="shared" si="0"/>
        <v>5.2929415139975955E-2</v>
      </c>
      <c r="T10" s="3">
        <f t="shared" si="0"/>
        <v>5.2371640828395113E-2</v>
      </c>
      <c r="U10" s="3">
        <f t="shared" si="0"/>
        <v>5.1276628818132108E-2</v>
      </c>
      <c r="V10" s="3">
        <f t="shared" si="0"/>
        <v>5.0207521163235125E-2</v>
      </c>
      <c r="W10" s="3">
        <f t="shared" si="0"/>
        <v>4.916276000329789E-2</v>
      </c>
      <c r="X10" s="3">
        <f t="shared" si="0"/>
        <v>4.8140973479445952E-2</v>
      </c>
      <c r="Y10" s="3">
        <f t="shared" si="0"/>
        <v>4.7140950844541257E-2</v>
      </c>
      <c r="Z10" s="3">
        <f t="shared" si="0"/>
        <v>4.6161605465535854E-2</v>
      </c>
      <c r="AA10" s="3">
        <f t="shared" si="0"/>
        <v>4.5201966256632864E-2</v>
      </c>
    </row>
    <row r="11" spans="1:27" x14ac:dyDescent="0.2">
      <c r="A11" s="1" t="s">
        <v>65</v>
      </c>
      <c r="B11" s="2" t="s">
        <v>189</v>
      </c>
      <c r="C11" s="3">
        <f t="shared" ref="C11:N11" si="10">(36*C45+24*C43+2*C48-C32)*627.51</f>
        <v>10656.330505806025</v>
      </c>
      <c r="D11" s="3">
        <f t="shared" si="10"/>
        <v>10598.096983473655</v>
      </c>
      <c r="E11" s="3">
        <f t="shared" si="10"/>
        <v>10542.319790090389</v>
      </c>
      <c r="F11" s="3">
        <f t="shared" si="10"/>
        <v>10515.322170503376</v>
      </c>
      <c r="G11" s="3">
        <f t="shared" si="10"/>
        <v>10488.903651666402</v>
      </c>
      <c r="H11" s="3">
        <f t="shared" si="10"/>
        <v>10437.762224242204</v>
      </c>
      <c r="I11" s="3">
        <f t="shared" si="10"/>
        <v>10388.816536109684</v>
      </c>
      <c r="J11" s="3">
        <f t="shared" si="10"/>
        <v>10341.993734302367</v>
      </c>
      <c r="K11" s="3">
        <f t="shared" si="10"/>
        <v>10297.226218818272</v>
      </c>
      <c r="L11" s="3">
        <f t="shared" si="10"/>
        <v>10254.450863760116</v>
      </c>
      <c r="M11" s="3">
        <f t="shared" si="10"/>
        <v>10213.608513738591</v>
      </c>
      <c r="N11" s="3">
        <f t="shared" si="10"/>
        <v>10174.643413863054</v>
      </c>
      <c r="P11" s="1" t="s">
        <v>66</v>
      </c>
      <c r="Q11" s="3">
        <f t="shared" si="2"/>
        <v>8.7246525296359456E-2</v>
      </c>
      <c r="R11" s="3">
        <f t="shared" si="0"/>
        <v>8.5561916496114665E-2</v>
      </c>
      <c r="S11" s="3">
        <f t="shared" si="0"/>
        <v>8.4736306616351342E-2</v>
      </c>
      <c r="T11" s="3">
        <f t="shared" si="0"/>
        <v>8.3921265768800435E-2</v>
      </c>
      <c r="U11" s="3">
        <f t="shared" si="0"/>
        <v>8.2321401945643913E-2</v>
      </c>
      <c r="V11" s="3">
        <f t="shared" si="0"/>
        <v>8.0759612681168269E-2</v>
      </c>
      <c r="W11" s="3">
        <f t="shared" si="0"/>
        <v>7.9233550342073619E-2</v>
      </c>
      <c r="X11" s="3">
        <f t="shared" si="0"/>
        <v>7.7741163450503359E-2</v>
      </c>
      <c r="Y11" s="3">
        <f t="shared" si="0"/>
        <v>7.6280638475938328E-2</v>
      </c>
      <c r="Z11" s="3">
        <f t="shared" si="0"/>
        <v>7.485036149836212E-2</v>
      </c>
      <c r="AA11" s="3">
        <f t="shared" si="0"/>
        <v>7.3448884392970037E-2</v>
      </c>
    </row>
    <row r="12" spans="1:27" x14ac:dyDescent="0.2">
      <c r="A12" s="1" t="s">
        <v>66</v>
      </c>
      <c r="B12" s="2" t="s">
        <v>190</v>
      </c>
      <c r="C12" s="3">
        <f t="shared" ref="C12:N12" si="11">(36*C45+24*C43+2*C49-C33)*627.51</f>
        <v>7610.8975104529045</v>
      </c>
      <c r="D12" s="3">
        <f t="shared" si="11"/>
        <v>7544.4950742355313</v>
      </c>
      <c r="E12" s="3">
        <f t="shared" si="11"/>
        <v>7480.6569150029327</v>
      </c>
      <c r="F12" s="3">
        <f t="shared" si="11"/>
        <v>7449.6676741850642</v>
      </c>
      <c r="G12" s="3">
        <f t="shared" si="11"/>
        <v>7419.2826646387584</v>
      </c>
      <c r="H12" s="3">
        <f t="shared" si="11"/>
        <v>7360.281609202867</v>
      </c>
      <c r="I12" s="3">
        <f t="shared" si="11"/>
        <v>7303.570942902782</v>
      </c>
      <c r="J12" s="3">
        <f t="shared" si="11"/>
        <v>7249.0744518272049</v>
      </c>
      <c r="K12" s="3">
        <f t="shared" si="11"/>
        <v>7196.7214912973004</v>
      </c>
      <c r="L12" s="3">
        <f t="shared" si="11"/>
        <v>7146.4462132750832</v>
      </c>
      <c r="M12" s="3">
        <f t="shared" si="11"/>
        <v>7098.1869234669584</v>
      </c>
      <c r="N12" s="3">
        <f t="shared" si="11"/>
        <v>7051.8855790809057</v>
      </c>
      <c r="P12" s="1" t="s">
        <v>67</v>
      </c>
      <c r="Q12" s="3">
        <f t="shared" si="2"/>
        <v>9.2219136142668301E-2</v>
      </c>
      <c r="R12" s="3">
        <f t="shared" si="0"/>
        <v>9.0475597386867612E-2</v>
      </c>
      <c r="S12" s="3">
        <f t="shared" si="0"/>
        <v>8.9621521923072045E-2</v>
      </c>
      <c r="T12" s="3">
        <f t="shared" si="0"/>
        <v>8.8778628832480638E-2</v>
      </c>
      <c r="U12" s="3">
        <f t="shared" si="0"/>
        <v>8.7124720104946041E-2</v>
      </c>
      <c r="V12" s="3">
        <f t="shared" si="0"/>
        <v>8.5510891008082179E-2</v>
      </c>
      <c r="W12" s="3">
        <f t="shared" si="0"/>
        <v>8.393457695858772E-2</v>
      </c>
      <c r="X12" s="3">
        <f t="shared" si="0"/>
        <v>8.2393542974262185E-2</v>
      </c>
      <c r="Y12" s="3">
        <f t="shared" si="0"/>
        <v>8.088582858858287E-2</v>
      </c>
      <c r="Z12" s="3">
        <f t="shared" si="0"/>
        <v>7.9409692305633856E-2</v>
      </c>
      <c r="AA12" s="3">
        <f t="shared" si="0"/>
        <v>7.7963578912261244E-2</v>
      </c>
    </row>
    <row r="13" spans="1:27" x14ac:dyDescent="0.2">
      <c r="A13" s="1" t="s">
        <v>67</v>
      </c>
      <c r="B13" s="2" t="s">
        <v>191</v>
      </c>
      <c r="C13" s="3">
        <f t="shared" ref="C13:N13" si="12">(36*C45+20*C43+2*C49-C34)*627.51</f>
        <v>7438.7213507793167</v>
      </c>
      <c r="D13" s="3">
        <f t="shared" si="12"/>
        <v>7370.1221050818276</v>
      </c>
      <c r="E13" s="3">
        <f t="shared" si="12"/>
        <v>7304.1167991780758</v>
      </c>
      <c r="F13" s="3">
        <f t="shared" si="12"/>
        <v>7272.0539686246939</v>
      </c>
      <c r="G13" s="3">
        <f t="shared" si="12"/>
        <v>7240.6015062425913</v>
      </c>
      <c r="H13" s="3">
        <f t="shared" si="12"/>
        <v>7179.482744529183</v>
      </c>
      <c r="I13" s="3">
        <f t="shared" si="12"/>
        <v>7120.6755054463247</v>
      </c>
      <c r="J13" s="3">
        <f t="shared" si="12"/>
        <v>7064.1017929650307</v>
      </c>
      <c r="K13" s="3">
        <f t="shared" si="12"/>
        <v>7009.6895256770185</v>
      </c>
      <c r="L13" s="3">
        <f t="shared" si="12"/>
        <v>6957.3716387014229</v>
      </c>
      <c r="M13" s="3">
        <f t="shared" si="12"/>
        <v>6907.0854345278558</v>
      </c>
      <c r="N13" s="3">
        <f t="shared" si="12"/>
        <v>6858.7720117415111</v>
      </c>
      <c r="P13" s="1" t="s">
        <v>68</v>
      </c>
      <c r="Q13" s="3">
        <f t="shared" si="2"/>
        <v>8.9640859919331017E-2</v>
      </c>
      <c r="R13" s="3">
        <f t="shared" si="0"/>
        <v>8.7833763084247951E-2</v>
      </c>
      <c r="S13" s="3">
        <f t="shared" si="0"/>
        <v>8.6950839661219081E-2</v>
      </c>
      <c r="T13" s="3">
        <f t="shared" si="0"/>
        <v>8.6080089691390846E-2</v>
      </c>
      <c r="U13" s="3">
        <f t="shared" si="0"/>
        <v>8.4371728632299803E-2</v>
      </c>
      <c r="V13" s="3">
        <f t="shared" si="0"/>
        <v>8.2703277666766439E-2</v>
      </c>
      <c r="W13" s="3">
        <f t="shared" si="0"/>
        <v>8.1070787240124509E-2</v>
      </c>
      <c r="X13" s="3">
        <f t="shared" si="0"/>
        <v>7.9471157694341085E-2</v>
      </c>
      <c r="Y13" s="3">
        <f t="shared" si="0"/>
        <v>7.7901827423282194E-2</v>
      </c>
      <c r="Z13" s="3">
        <f t="shared" si="0"/>
        <v>7.6360592879316888E-2</v>
      </c>
      <c r="AA13" s="3">
        <f t="shared" si="0"/>
        <v>7.4845497913876291E-2</v>
      </c>
    </row>
    <row r="14" spans="1:27" x14ac:dyDescent="0.2">
      <c r="A14" s="1" t="s">
        <v>68</v>
      </c>
      <c r="B14" s="2" t="s">
        <v>192</v>
      </c>
      <c r="C14" s="3">
        <f t="shared" ref="C14:N14" si="13">(10*C45+11*C43+1*C46+1*C49-C35)*627.51</f>
        <v>2273.3383898000261</v>
      </c>
      <c r="D14" s="3">
        <f t="shared" si="13"/>
        <v>2252.9599889850961</v>
      </c>
      <c r="E14" s="3">
        <f t="shared" si="13"/>
        <v>2233.4032166920219</v>
      </c>
      <c r="F14" s="3">
        <f t="shared" si="13"/>
        <v>2223.9212193432272</v>
      </c>
      <c r="G14" s="3">
        <f t="shared" si="13"/>
        <v>2214.6316380521657</v>
      </c>
      <c r="H14" s="3">
        <f t="shared" si="13"/>
        <v>2196.6161939145873</v>
      </c>
      <c r="I14" s="3">
        <f t="shared" si="13"/>
        <v>2179.3321217589505</v>
      </c>
      <c r="J14" s="3">
        <f t="shared" si="13"/>
        <v>2162.7575900454549</v>
      </c>
      <c r="K14" s="3">
        <f t="shared" si="13"/>
        <v>2146.8730062321479</v>
      </c>
      <c r="L14" s="3">
        <f t="shared" si="13"/>
        <v>2131.660617866487</v>
      </c>
      <c r="M14" s="3">
        <f t="shared" si="13"/>
        <v>2117.1042692656288</v>
      </c>
      <c r="N14" s="3">
        <f t="shared" si="13"/>
        <v>2103.1892460887134</v>
      </c>
      <c r="P14" s="1" t="s">
        <v>69</v>
      </c>
      <c r="Q14" s="3">
        <f t="shared" si="2"/>
        <v>5.6038592575109458E-2</v>
      </c>
      <c r="R14" s="3">
        <f t="shared" si="0"/>
        <v>5.4602658878065147E-2</v>
      </c>
      <c r="S14" s="3">
        <f t="shared" si="0"/>
        <v>5.3899356311600588E-2</v>
      </c>
      <c r="T14" s="3">
        <f t="shared" si="0"/>
        <v>5.3205454025722451E-2</v>
      </c>
      <c r="U14" s="3">
        <f t="shared" si="0"/>
        <v>5.1844780472219409E-2</v>
      </c>
      <c r="V14" s="3">
        <f t="shared" si="0"/>
        <v>5.0518647430605634E-2</v>
      </c>
      <c r="W14" s="3">
        <f t="shared" si="0"/>
        <v>4.922524980027284E-2</v>
      </c>
      <c r="X14" s="3">
        <f t="shared" si="0"/>
        <v>4.7962930073214761E-2</v>
      </c>
      <c r="Y14" s="3">
        <f t="shared" si="0"/>
        <v>4.673015927518287E-2</v>
      </c>
      <c r="Z14" s="3">
        <f t="shared" si="0"/>
        <v>4.5525518980581194E-2</v>
      </c>
      <c r="AA14" s="3">
        <f t="shared" si="0"/>
        <v>4.4347688365153015E-2</v>
      </c>
    </row>
    <row r="15" spans="1:27" x14ac:dyDescent="0.2">
      <c r="A15" s="1" t="s">
        <v>69</v>
      </c>
      <c r="B15" s="2" t="s">
        <v>193</v>
      </c>
      <c r="C15" s="3">
        <f t="shared" ref="C15:N15" si="14">(20*C45+34*C43+10*C44+2*C46-C36)*627.51</f>
        <v>7002.9342772991531</v>
      </c>
      <c r="D15" s="3">
        <f t="shared" si="14"/>
        <v>6963.6908192195697</v>
      </c>
      <c r="E15" s="3">
        <f t="shared" si="14"/>
        <v>6926.4585110013777</v>
      </c>
      <c r="F15" s="3">
        <f t="shared" si="14"/>
        <v>6908.5708648394357</v>
      </c>
      <c r="G15" s="3">
        <f t="shared" si="14"/>
        <v>6891.1559879783545</v>
      </c>
      <c r="H15" s="3">
        <f t="shared" si="14"/>
        <v>6857.7080411919715</v>
      </c>
      <c r="I15" s="3">
        <f t="shared" si="14"/>
        <v>6826.0448934318638</v>
      </c>
      <c r="J15" s="3">
        <f t="shared" si="14"/>
        <v>6796.1015638181871</v>
      </c>
      <c r="K15" s="3">
        <f t="shared" si="14"/>
        <v>6767.8174043645604</v>
      </c>
      <c r="L15" s="3">
        <f t="shared" si="14"/>
        <v>6741.1356899616912</v>
      </c>
      <c r="M15" s="3">
        <f t="shared" si="14"/>
        <v>6716.0032816743023</v>
      </c>
      <c r="N15" s="3">
        <f t="shared" si="14"/>
        <v>6692.3703303278426</v>
      </c>
      <c r="P15" s="1" t="s">
        <v>70</v>
      </c>
      <c r="Q15" s="3">
        <f t="shared" si="2"/>
        <v>4.5465864384106602E-2</v>
      </c>
      <c r="R15" s="3">
        <f t="shared" si="0"/>
        <v>4.4020544917685034E-2</v>
      </c>
      <c r="S15" s="3">
        <f t="shared" si="0"/>
        <v>4.8400670112637378E-2</v>
      </c>
      <c r="T15" s="3">
        <f t="shared" si="0"/>
        <v>4.2621158735249118E-2</v>
      </c>
      <c r="U15" s="3">
        <f t="shared" si="0"/>
        <v>4.1264923934743181E-2</v>
      </c>
      <c r="V15" s="3">
        <f t="shared" si="0"/>
        <v>3.9949315223739124E-2</v>
      </c>
      <c r="W15" s="3">
        <f t="shared" si="0"/>
        <v>3.8672026104624911E-2</v>
      </c>
      <c r="X15" s="3">
        <f t="shared" si="0"/>
        <v>3.7430943217372503E-2</v>
      </c>
      <c r="Y15" s="3">
        <f t="shared" si="0"/>
        <v>3.6224124767879062E-2</v>
      </c>
      <c r="Z15" s="3">
        <f t="shared" si="0"/>
        <v>3.5049781172524157E-2</v>
      </c>
      <c r="AA15" s="3">
        <f t="shared" si="0"/>
        <v>3.3906261771280199E-2</v>
      </c>
    </row>
    <row r="16" spans="1:27" x14ac:dyDescent="0.2">
      <c r="A16" s="1" t="s">
        <v>70</v>
      </c>
      <c r="B16" s="2" t="s">
        <v>194</v>
      </c>
      <c r="C16" s="3">
        <f t="shared" ref="C16:N16" si="15">(2*C45+14*C43+10*C44+2*C46-C37)*627.51</f>
        <v>2838.8136705097172</v>
      </c>
      <c r="D16" s="3">
        <f t="shared" si="15"/>
        <v>2825.9067587742029</v>
      </c>
      <c r="E16" s="3">
        <f t="shared" si="15"/>
        <v>2813.820445570595</v>
      </c>
      <c r="F16" s="3">
        <f t="shared" si="15"/>
        <v>2804.4635495153207</v>
      </c>
      <c r="G16" s="3">
        <f t="shared" si="15"/>
        <v>2802.5156120885404</v>
      </c>
      <c r="H16" s="3">
        <f t="shared" si="15"/>
        <v>2791.9562984383201</v>
      </c>
      <c r="I16" s="3">
        <f t="shared" si="15"/>
        <v>2782.1093394173909</v>
      </c>
      <c r="J16" s="3">
        <f t="shared" si="15"/>
        <v>2772.9440646864464</v>
      </c>
      <c r="K16" s="3">
        <f t="shared" si="15"/>
        <v>2764.4320391958322</v>
      </c>
      <c r="L16" s="3">
        <f t="shared" si="15"/>
        <v>2756.5468380350735</v>
      </c>
      <c r="M16" s="3">
        <f t="shared" si="15"/>
        <v>2749.2638523628752</v>
      </c>
      <c r="N16" s="3">
        <f t="shared" si="15"/>
        <v>2742.560111077526</v>
      </c>
      <c r="P16" s="1" t="s">
        <v>71</v>
      </c>
      <c r="Q16" s="3">
        <f t="shared" si="2"/>
        <v>6.8561728965766955E-2</v>
      </c>
      <c r="R16" s="3">
        <f t="shared" si="0"/>
        <v>6.6945002262216446E-2</v>
      </c>
      <c r="S16" s="3">
        <f t="shared" si="0"/>
        <v>6.6154326584944911E-2</v>
      </c>
      <c r="T16" s="3">
        <f t="shared" si="0"/>
        <v>6.5374872071655529E-2</v>
      </c>
      <c r="U16" s="3">
        <f t="shared" si="0"/>
        <v>6.3848061330005756E-2</v>
      </c>
      <c r="V16" s="3">
        <f t="shared" si="0"/>
        <v>6.2361697263507487E-2</v>
      </c>
      <c r="W16" s="3">
        <f t="shared" si="0"/>
        <v>6.0913237315159595E-2</v>
      </c>
      <c r="X16" s="3">
        <f t="shared" si="0"/>
        <v>5.9500414069790467E-2</v>
      </c>
      <c r="Y16" s="3">
        <f t="shared" si="0"/>
        <v>5.8121192160234258E-2</v>
      </c>
      <c r="Z16" s="3">
        <f t="shared" si="0"/>
        <v>5.6773731792702328E-2</v>
      </c>
      <c r="AA16" s="3">
        <f t="shared" si="0"/>
        <v>5.5456361935354859E-2</v>
      </c>
    </row>
    <row r="17" spans="1:27" x14ac:dyDescent="0.2">
      <c r="A17" s="1" t="s">
        <v>71</v>
      </c>
      <c r="B17" s="2" t="s">
        <v>195</v>
      </c>
      <c r="C17" s="3">
        <f t="shared" ref="C17:N17" si="16">(16*C45+22*C43+10*C44+2*C46-C38)*627.51</f>
        <v>5603.3842585319871</v>
      </c>
      <c r="D17" s="3">
        <f t="shared" si="16"/>
        <v>5564.9664872495359</v>
      </c>
      <c r="E17" s="3">
        <f t="shared" si="16"/>
        <v>5528.360544159289</v>
      </c>
      <c r="F17" s="3">
        <f t="shared" si="16"/>
        <v>5510.712230477021</v>
      </c>
      <c r="G17" s="3">
        <f t="shared" si="16"/>
        <v>5493.4880998110302</v>
      </c>
      <c r="H17" s="3">
        <f t="shared" si="16"/>
        <v>5460.2781698142517</v>
      </c>
      <c r="I17" s="3">
        <f t="shared" si="16"/>
        <v>5428.6659821411495</v>
      </c>
      <c r="J17" s="3">
        <f t="shared" si="16"/>
        <v>5398.592093467194</v>
      </c>
      <c r="K17" s="3">
        <f t="shared" si="16"/>
        <v>5370.001680029628</v>
      </c>
      <c r="L17" s="3">
        <f t="shared" si="16"/>
        <v>5342.8439599417716</v>
      </c>
      <c r="M17" s="3">
        <f t="shared" si="16"/>
        <v>5317.0717270091764</v>
      </c>
      <c r="N17" s="3">
        <f t="shared" si="16"/>
        <v>5292.640953027967</v>
      </c>
      <c r="P17" s="1" t="s">
        <v>72</v>
      </c>
      <c r="Q17" s="3">
        <f t="shared" si="2"/>
        <v>0.5000985699684124</v>
      </c>
      <c r="R17" s="3">
        <f t="shared" si="0"/>
        <v>0.27635042678284205</v>
      </c>
      <c r="S17" s="3">
        <f t="shared" si="0"/>
        <v>0.23119384496963491</v>
      </c>
      <c r="T17" s="3">
        <f t="shared" si="0"/>
        <v>0.20086934588418223</v>
      </c>
      <c r="U17" s="3">
        <f t="shared" si="0"/>
        <v>0.16248113395532782</v>
      </c>
      <c r="V17" s="3">
        <f t="shared" si="0"/>
        <v>0.13894943208484478</v>
      </c>
      <c r="W17" s="3">
        <f t="shared" si="0"/>
        <v>0.12286100908665185</v>
      </c>
      <c r="X17" s="3">
        <f t="shared" si="0"/>
        <v>0.11103792086391261</v>
      </c>
      <c r="Y17" s="3">
        <f t="shared" si="0"/>
        <v>0.10189053314137511</v>
      </c>
      <c r="Z17" s="3">
        <f t="shared" si="0"/>
        <v>9.4535184843348941E-2</v>
      </c>
      <c r="AA17" s="3">
        <f t="shared" si="0"/>
        <v>8.8441246714781818E-2</v>
      </c>
    </row>
    <row r="18" spans="1:27" x14ac:dyDescent="0.2">
      <c r="A18" s="1" t="s">
        <v>72</v>
      </c>
      <c r="B18" s="2" t="s">
        <v>196</v>
      </c>
      <c r="C18" s="3">
        <f t="shared" ref="C18:N18" si="17">(16*C45+26*C43+10*C44+2*C46-C39)*627.51</f>
        <v>6074.8135742541217</v>
      </c>
      <c r="D18" s="3">
        <f t="shared" si="17"/>
        <v>5771.0130161232028</v>
      </c>
      <c r="E18" s="3">
        <f t="shared" si="17"/>
        <v>5739.0581094798563</v>
      </c>
      <c r="F18" s="3">
        <f t="shared" si="17"/>
        <v>5723.6986973277362</v>
      </c>
      <c r="G18" s="3">
        <f t="shared" si="17"/>
        <v>5708.7404255454885</v>
      </c>
      <c r="H18" s="3">
        <f t="shared" si="17"/>
        <v>5679.9965350093107</v>
      </c>
      <c r="I18" s="3">
        <f t="shared" si="17"/>
        <v>5652.7676261721635</v>
      </c>
      <c r="J18" s="3">
        <f t="shared" si="17"/>
        <v>5626.9989388064305</v>
      </c>
      <c r="K18" s="3">
        <f t="shared" si="17"/>
        <v>5602.639306009386</v>
      </c>
      <c r="L18" s="3">
        <f t="shared" si="17"/>
        <v>5579.64077920195</v>
      </c>
      <c r="M18" s="3">
        <f t="shared" si="17"/>
        <v>5557.9583125362233</v>
      </c>
      <c r="N18" s="3">
        <f t="shared" si="17"/>
        <v>5537.5494881872073</v>
      </c>
      <c r="P18" s="1" t="s">
        <v>73</v>
      </c>
      <c r="Q18" s="3">
        <f t="shared" si="2"/>
        <v>5.4045360597405612E-2</v>
      </c>
      <c r="R18" s="3">
        <f t="shared" si="2"/>
        <v>5.2644821017878707E-2</v>
      </c>
      <c r="S18" s="3">
        <f t="shared" si="2"/>
        <v>5.195877450266595E-2</v>
      </c>
      <c r="T18" s="3">
        <f t="shared" si="2"/>
        <v>5.1281821636210242E-2</v>
      </c>
      <c r="U18" s="3">
        <f t="shared" si="2"/>
        <v>4.9954124299401437E-2</v>
      </c>
      <c r="V18" s="3">
        <f t="shared" si="2"/>
        <v>4.8659745858891101E-2</v>
      </c>
      <c r="W18" s="3">
        <f t="shared" si="2"/>
        <v>4.7396893377466741E-2</v>
      </c>
      <c r="X18" s="3">
        <f t="shared" si="2"/>
        <v>4.6163942451512403E-2</v>
      </c>
      <c r="Y18" s="3">
        <f t="shared" si="2"/>
        <v>3.0456046770295508E-3</v>
      </c>
      <c r="Z18" s="3">
        <f t="shared" si="2"/>
        <v>4.3781920521982862E-2</v>
      </c>
      <c r="AA18" s="3">
        <f t="shared" si="2"/>
        <v>4.2630214735433603E-2</v>
      </c>
    </row>
    <row r="19" spans="1:27" x14ac:dyDescent="0.2">
      <c r="A19" s="1" t="s">
        <v>73</v>
      </c>
      <c r="B19" s="2" t="s">
        <v>197</v>
      </c>
      <c r="C19" s="3">
        <f t="shared" ref="C19:N19" si="18">(22*C45+38*C43+10*C44+2*C46-C40)*627.51</f>
        <v>7581.7194818582102</v>
      </c>
      <c r="D19" s="3">
        <f t="shared" si="18"/>
        <v>7540.7438055236698</v>
      </c>
      <c r="E19" s="3">
        <f t="shared" si="18"/>
        <v>7501.891828832172</v>
      </c>
      <c r="F19" s="3">
        <f t="shared" si="18"/>
        <v>7483.2352686331251</v>
      </c>
      <c r="G19" s="3">
        <f t="shared" si="18"/>
        <v>7465.0781660088805</v>
      </c>
      <c r="H19" s="3">
        <f t="shared" si="18"/>
        <v>7430.2242188982345</v>
      </c>
      <c r="I19" s="3">
        <f t="shared" si="18"/>
        <v>7397.2572102778986</v>
      </c>
      <c r="J19" s="3">
        <f t="shared" si="18"/>
        <v>7366.1095119185129</v>
      </c>
      <c r="K19" s="3">
        <f t="shared" si="18"/>
        <v>7336.718038567401</v>
      </c>
      <c r="L19" s="3">
        <f t="shared" si="18"/>
        <v>7563.2467456071117</v>
      </c>
      <c r="M19" s="3">
        <f t="shared" si="18"/>
        <v>7282.9714660609934</v>
      </c>
      <c r="N19" s="3">
        <f t="shared" si="18"/>
        <v>7258.5091522827743</v>
      </c>
      <c r="P19" s="1" t="s">
        <v>74</v>
      </c>
      <c r="Q19" s="3">
        <f t="shared" si="2"/>
        <v>5.9137260305391903E-2</v>
      </c>
      <c r="R19" s="3">
        <f t="shared" si="2"/>
        <v>5.7634677653774502E-2</v>
      </c>
      <c r="S19" s="3">
        <f t="shared" si="2"/>
        <v>5.6899299300745554E-2</v>
      </c>
      <c r="T19" s="3">
        <f t="shared" si="2"/>
        <v>5.6174046798879163E-2</v>
      </c>
      <c r="U19" s="3">
        <f t="shared" si="2"/>
        <v>5.4752561058586391E-2</v>
      </c>
      <c r="V19" s="3">
        <f t="shared" si="2"/>
        <v>5.3367739741759124E-2</v>
      </c>
      <c r="W19" s="3">
        <f t="shared" si="2"/>
        <v>5.2017399704906528E-2</v>
      </c>
      <c r="X19" s="3">
        <f t="shared" si="2"/>
        <v>5.0699588149174524E-2</v>
      </c>
      <c r="Y19" s="3">
        <f t="shared" si="2"/>
        <v>4.9412551843466546E-2</v>
      </c>
      <c r="Z19" s="3">
        <f t="shared" si="2"/>
        <v>4.8154714725558129E-2</v>
      </c>
      <c r="AA19" s="3">
        <f t="shared" si="2"/>
        <v>4.692464518492423E-2</v>
      </c>
    </row>
    <row r="20" spans="1:27" x14ac:dyDescent="0.2">
      <c r="A20" s="1" t="s">
        <v>74</v>
      </c>
      <c r="B20" s="2" t="s">
        <v>198</v>
      </c>
      <c r="C20" s="3">
        <f t="shared" ref="C20:N20" si="19">(17*C45+26*C43+10*C44+2*C46-C41)*627.51</f>
        <v>5999.9183466804725</v>
      </c>
      <c r="D20" s="3">
        <f t="shared" si="19"/>
        <v>5964.4364733725988</v>
      </c>
      <c r="E20" s="3">
        <f t="shared" si="19"/>
        <v>5930.7576747084931</v>
      </c>
      <c r="F20" s="3">
        <f t="shared" si="19"/>
        <v>5914.5705592335207</v>
      </c>
      <c r="G20" s="3">
        <f t="shared" si="19"/>
        <v>5898.806438481708</v>
      </c>
      <c r="H20" s="3">
        <f t="shared" si="19"/>
        <v>5868.5139884312102</v>
      </c>
      <c r="I20" s="3">
        <f t="shared" si="19"/>
        <v>5839.8173062817477</v>
      </c>
      <c r="J20" s="3">
        <f t="shared" si="19"/>
        <v>5812.6582561788246</v>
      </c>
      <c r="K20" s="3">
        <f t="shared" si="19"/>
        <v>5786.9829743067094</v>
      </c>
      <c r="L20" s="3">
        <f t="shared" si="19"/>
        <v>5762.7413255909405</v>
      </c>
      <c r="M20" s="3">
        <f t="shared" si="19"/>
        <v>5739.8864259555357</v>
      </c>
      <c r="N20" s="3">
        <f t="shared" si="19"/>
        <v>5718.3743071239742</v>
      </c>
      <c r="P20" s="45" t="s">
        <v>0</v>
      </c>
      <c r="Q20" s="46">
        <f>AVERAGE(Q2:Q19)</f>
        <v>9.3909314745435624E-2</v>
      </c>
      <c r="R20" s="46">
        <f t="shared" ref="R20:AA20" si="20">AVERAGE(R2:R19)</f>
        <v>8.0012841619045219E-2</v>
      </c>
      <c r="S20" s="46">
        <f t="shared" si="20"/>
        <v>7.7068621004998547E-2</v>
      </c>
      <c r="T20" s="46">
        <f t="shared" si="20"/>
        <v>7.4392825152889822E-2</v>
      </c>
      <c r="U20" s="46">
        <f t="shared" si="20"/>
        <v>7.0870021518763426E-2</v>
      </c>
      <c r="V20" s="46">
        <f t="shared" si="20"/>
        <v>6.8206646983961852E-2</v>
      </c>
      <c r="W20" s="46">
        <f t="shared" si="20"/>
        <v>6.5988763897089658E-2</v>
      </c>
      <c r="X20" s="46">
        <f t="shared" si="20"/>
        <v>6.4037985304284215E-2</v>
      </c>
      <c r="Y20" s="46">
        <f t="shared" si="20"/>
        <v>5.9935825011956254E-2</v>
      </c>
      <c r="Z20" s="46">
        <f t="shared" si="20"/>
        <v>5.8660940562170277E-2</v>
      </c>
      <c r="AA20" s="46">
        <f t="shared" si="20"/>
        <v>5.9066161322597045E-2</v>
      </c>
    </row>
    <row r="22" spans="1:27" ht="17" thickBot="1" x14ac:dyDescent="0.25">
      <c r="A22" s="45" t="s">
        <v>199</v>
      </c>
      <c r="B22"/>
    </row>
    <row r="23" spans="1:27" ht="19" thickBot="1" x14ac:dyDescent="0.25">
      <c r="A23" s="1" t="s">
        <v>26</v>
      </c>
      <c r="B23" s="7" t="s">
        <v>159</v>
      </c>
      <c r="C23" s="7" t="s">
        <v>1</v>
      </c>
      <c r="D23" s="7" t="s">
        <v>160</v>
      </c>
      <c r="E23" s="7" t="s">
        <v>161</v>
      </c>
      <c r="F23" s="7" t="s">
        <v>4</v>
      </c>
      <c r="G23" s="7" t="s">
        <v>162</v>
      </c>
      <c r="H23" s="7" t="s">
        <v>163</v>
      </c>
      <c r="I23" s="7" t="s">
        <v>164</v>
      </c>
      <c r="J23" s="7" t="s">
        <v>165</v>
      </c>
      <c r="K23" s="7" t="s">
        <v>166</v>
      </c>
      <c r="L23" s="7" t="s">
        <v>167</v>
      </c>
      <c r="M23" s="7" t="s">
        <v>168</v>
      </c>
      <c r="N23" s="7" t="s">
        <v>169</v>
      </c>
      <c r="P23" s="14" t="s">
        <v>56</v>
      </c>
      <c r="Q23" s="10" t="s">
        <v>170</v>
      </c>
      <c r="R23" s="14" t="s">
        <v>171</v>
      </c>
      <c r="S23" s="10" t="s">
        <v>172</v>
      </c>
      <c r="T23" s="14" t="s">
        <v>173</v>
      </c>
      <c r="U23" s="10" t="s">
        <v>174</v>
      </c>
      <c r="V23" s="14" t="s">
        <v>175</v>
      </c>
      <c r="W23" s="10" t="s">
        <v>176</v>
      </c>
      <c r="X23" s="14" t="s">
        <v>177</v>
      </c>
      <c r="Y23" s="10" t="s">
        <v>178</v>
      </c>
      <c r="Z23" s="14" t="s">
        <v>179</v>
      </c>
      <c r="AA23" s="9" t="s">
        <v>180</v>
      </c>
    </row>
    <row r="24" spans="1:27" x14ac:dyDescent="0.2">
      <c r="A24" s="1" t="s">
        <v>57</v>
      </c>
      <c r="B24" s="2" t="s">
        <v>182</v>
      </c>
      <c r="C24">
        <v>-3348.3898881300001</v>
      </c>
      <c r="D24">
        <v>-3348.6299478999999</v>
      </c>
      <c r="E24">
        <v>-3348.8826326600001</v>
      </c>
      <c r="F24">
        <v>-3349.01355857</v>
      </c>
      <c r="G24">
        <v>-3349.1474650300001</v>
      </c>
      <c r="H24">
        <v>-3349.4240079900001</v>
      </c>
      <c r="I24">
        <v>-3349.71185857</v>
      </c>
      <c r="J24">
        <v>-3350.0106428099998</v>
      </c>
      <c r="K24">
        <v>-3350.3200119600001</v>
      </c>
      <c r="L24">
        <v>-3350.6396392900001</v>
      </c>
      <c r="M24">
        <v>-3350.9692175499999</v>
      </c>
      <c r="N24">
        <v>-3351.3084568999998</v>
      </c>
      <c r="O24" s="1" t="s">
        <v>57</v>
      </c>
      <c r="P24" s="11" t="s">
        <v>57</v>
      </c>
      <c r="Q24" s="47">
        <f>INDEX(Q$2:Q$19,MATCH(P24,P$2:P$19,0))</f>
        <v>6.1794741747217552E-2</v>
      </c>
      <c r="R24" s="48">
        <f t="shared" ref="R24:AA24" si="21">INDEX(R$2:R$19,MATCH(Q24,Q$2:Q$19,0))</f>
        <v>6.0445170024783224E-2</v>
      </c>
      <c r="S24" s="47">
        <f t="shared" si="21"/>
        <v>5.9784498573529632E-2</v>
      </c>
      <c r="T24" s="48">
        <f t="shared" si="21"/>
        <v>5.9132784080606626E-2</v>
      </c>
      <c r="U24" s="47">
        <f t="shared" si="21"/>
        <v>5.7855006215592475E-2</v>
      </c>
      <c r="V24" s="48">
        <f t="shared" si="21"/>
        <v>5.6609596770525572E-2</v>
      </c>
      <c r="W24" s="47">
        <f t="shared" si="21"/>
        <v>5.5394598898057354E-2</v>
      </c>
      <c r="X24" s="48">
        <f t="shared" si="21"/>
        <v>5.4208280506653973E-2</v>
      </c>
      <c r="Y24" s="47">
        <f t="shared" si="21"/>
        <v>5.304910061717405E-2</v>
      </c>
      <c r="Z24" s="48">
        <f t="shared" si="21"/>
        <v>5.1915676298566443E-2</v>
      </c>
      <c r="AA24" s="49">
        <f t="shared" si="21"/>
        <v>5.0806758907232297E-2</v>
      </c>
    </row>
    <row r="25" spans="1:27" x14ac:dyDescent="0.2">
      <c r="A25" s="1" t="s">
        <v>58</v>
      </c>
      <c r="B25" s="2" t="s">
        <v>183</v>
      </c>
      <c r="C25">
        <v>-1242.47164262</v>
      </c>
      <c r="D25">
        <v>-1242.5903094099999</v>
      </c>
      <c r="E25">
        <v>-1242.7136030900001</v>
      </c>
      <c r="F25">
        <v>-1242.7769325700001</v>
      </c>
      <c r="G25">
        <v>-1242.84135745</v>
      </c>
      <c r="H25">
        <v>-1242.97341863</v>
      </c>
      <c r="I25">
        <v>-1243.10964345</v>
      </c>
      <c r="J25">
        <v>-1243.2498981799999</v>
      </c>
      <c r="K25">
        <v>-1243.3940574200001</v>
      </c>
      <c r="L25">
        <v>-1243.54200324</v>
      </c>
      <c r="M25">
        <v>-1243.69362437</v>
      </c>
      <c r="N25">
        <v>-1243.84881559</v>
      </c>
      <c r="O25" s="1" t="s">
        <v>58</v>
      </c>
      <c r="P25" s="8" t="s">
        <v>58</v>
      </c>
      <c r="Q25" s="50">
        <f t="shared" ref="Q25:AA40" si="22">INDEX(Q$2:Q$19,MATCH(P25,P$2:P$19,0))</f>
        <v>4.0830469718422524E-2</v>
      </c>
      <c r="R25" s="51">
        <f t="shared" si="22"/>
        <v>3.9399966642826301E-2</v>
      </c>
      <c r="S25" s="50">
        <f t="shared" si="22"/>
        <v>3.8698791034164959E-2</v>
      </c>
      <c r="T25" s="51">
        <f t="shared" si="22"/>
        <v>3.80066074527452E-2</v>
      </c>
      <c r="U25" s="50">
        <f t="shared" si="22"/>
        <v>3.6648137284403803E-2</v>
      </c>
      <c r="V25" s="51">
        <f t="shared" si="22"/>
        <v>3.5322558703213325E-2</v>
      </c>
      <c r="W25" s="50">
        <f t="shared" si="22"/>
        <v>3.402807635015289E-2</v>
      </c>
      <c r="X25" s="51">
        <f t="shared" si="22"/>
        <v>3.2763074742525281E-2</v>
      </c>
      <c r="Y25" s="50">
        <f t="shared" si="22"/>
        <v>3.1526088776037547E-2</v>
      </c>
      <c r="Z25" s="51">
        <f t="shared" si="22"/>
        <v>3.0315787232065728E-2</v>
      </c>
      <c r="AA25" s="52">
        <f t="shared" si="22"/>
        <v>2.9130952803750332E-2</v>
      </c>
    </row>
    <row r="26" spans="1:27" x14ac:dyDescent="0.2">
      <c r="A26" s="1" t="s">
        <v>59</v>
      </c>
      <c r="B26" s="2" t="s">
        <v>184</v>
      </c>
      <c r="C26">
        <v>-1305.5588273200001</v>
      </c>
      <c r="D26">
        <v>-1305.62664365</v>
      </c>
      <c r="E26">
        <v>-1305.69921662</v>
      </c>
      <c r="F26">
        <v>-1305.7372348900001</v>
      </c>
      <c r="G26">
        <v>-1305.7763817699999</v>
      </c>
      <c r="H26">
        <v>-1305.85798826</v>
      </c>
      <c r="I26">
        <v>-1305.94389649</v>
      </c>
      <c r="J26">
        <v>-1306.0339764299999</v>
      </c>
      <c r="K26">
        <v>-1306.1281062</v>
      </c>
      <c r="L26">
        <v>-1306.2261710499999</v>
      </c>
      <c r="M26">
        <v>-1306.32806252</v>
      </c>
      <c r="N26">
        <v>-1306.43367771</v>
      </c>
      <c r="O26" s="1" t="s">
        <v>59</v>
      </c>
      <c r="P26" s="8" t="s">
        <v>59</v>
      </c>
      <c r="Q26" s="50">
        <f t="shared" si="22"/>
        <v>8.7191571191634898E-2</v>
      </c>
      <c r="R26" s="51">
        <f t="shared" si="22"/>
        <v>8.5529991508747072E-2</v>
      </c>
      <c r="S26" s="50">
        <f t="shared" si="22"/>
        <v>8.47148545261458E-2</v>
      </c>
      <c r="T26" s="51">
        <f t="shared" si="22"/>
        <v>8.3909652739834945E-2</v>
      </c>
      <c r="U26" s="50">
        <f t="shared" si="22"/>
        <v>8.2327713538679903E-2</v>
      </c>
      <c r="V26" s="51">
        <f t="shared" si="22"/>
        <v>8.0781753655934097E-2</v>
      </c>
      <c r="W26" s="50">
        <f t="shared" si="22"/>
        <v>7.9269670391259137E-2</v>
      </c>
      <c r="X26" s="51">
        <f t="shared" si="22"/>
        <v>7.7789629278846195E-2</v>
      </c>
      <c r="Y26" s="50">
        <f t="shared" si="22"/>
        <v>7.6340008792480374E-2</v>
      </c>
      <c r="Z26" s="51">
        <f t="shared" si="22"/>
        <v>7.4919361080486579E-2</v>
      </c>
      <c r="AA26" s="52">
        <f t="shared" si="22"/>
        <v>7.3526389369178102E-2</v>
      </c>
    </row>
    <row r="27" spans="1:27" x14ac:dyDescent="0.2">
      <c r="A27" s="1" t="s">
        <v>60</v>
      </c>
      <c r="B27" s="2" t="s">
        <v>185</v>
      </c>
      <c r="C27">
        <v>-1537.2493472900001</v>
      </c>
      <c r="D27">
        <v>-1537.3348900200001</v>
      </c>
      <c r="E27">
        <v>-1537.4260624599999</v>
      </c>
      <c r="F27">
        <v>-1537.4736985899999</v>
      </c>
      <c r="G27">
        <v>-1537.5226707100001</v>
      </c>
      <c r="H27">
        <v>-1537.62453633</v>
      </c>
      <c r="I27">
        <v>-1537.73149375</v>
      </c>
      <c r="J27">
        <v>-1537.8433883499999</v>
      </c>
      <c r="K27">
        <v>-1537.9600750300001</v>
      </c>
      <c r="L27">
        <v>-1538.08141701</v>
      </c>
      <c r="M27">
        <v>-1538.20728489</v>
      </c>
      <c r="N27">
        <v>-1538.3375559200001</v>
      </c>
      <c r="O27" s="1" t="s">
        <v>60</v>
      </c>
      <c r="P27" s="8" t="s">
        <v>60</v>
      </c>
      <c r="Q27" s="50">
        <f t="shared" si="22"/>
        <v>8.3592824599719728E-2</v>
      </c>
      <c r="R27" s="51">
        <f t="shared" si="22"/>
        <v>8.1927374267353748E-2</v>
      </c>
      <c r="S27" s="50">
        <f t="shared" si="22"/>
        <v>8.1110253571591073E-2</v>
      </c>
      <c r="T27" s="51">
        <f t="shared" si="22"/>
        <v>8.030305706813512E-2</v>
      </c>
      <c r="U27" s="50">
        <f t="shared" si="22"/>
        <v>7.8717154514994503E-2</v>
      </c>
      <c r="V27" s="51">
        <f t="shared" si="22"/>
        <v>7.7167334850499092E-2</v>
      </c>
      <c r="W27" s="50">
        <f t="shared" si="22"/>
        <v>7.5651571131059775E-2</v>
      </c>
      <c r="X27" s="51">
        <f t="shared" si="22"/>
        <v>7.416807376576573E-2</v>
      </c>
      <c r="Y27" s="50">
        <f t="shared" si="22"/>
        <v>7.271525393028444E-2</v>
      </c>
      <c r="Z27" s="51">
        <f t="shared" si="22"/>
        <v>7.1291686547007765E-2</v>
      </c>
      <c r="AA27" s="52">
        <f t="shared" si="22"/>
        <v>6.9896082452209796E-2</v>
      </c>
    </row>
    <row r="28" spans="1:27" x14ac:dyDescent="0.2">
      <c r="A28" s="1" t="s">
        <v>61</v>
      </c>
      <c r="B28" s="2" t="s">
        <v>186</v>
      </c>
      <c r="C28">
        <v>-1614.54607001</v>
      </c>
      <c r="D28">
        <v>-1614.63789793</v>
      </c>
      <c r="E28">
        <v>-1614.73566112</v>
      </c>
      <c r="F28">
        <v>-1614.78670302</v>
      </c>
      <c r="G28">
        <v>-1614.83915245</v>
      </c>
      <c r="H28">
        <v>-1614.94818166</v>
      </c>
      <c r="I28">
        <v>-1615.06257254</v>
      </c>
      <c r="J28">
        <v>-1615.1821608400001</v>
      </c>
      <c r="K28">
        <v>-1615.3067926199999</v>
      </c>
      <c r="L28">
        <v>-1615.4363229600001</v>
      </c>
      <c r="M28">
        <v>-1615.57061494</v>
      </c>
      <c r="N28">
        <v>-1615.7095388</v>
      </c>
      <c r="O28" s="1" t="s">
        <v>61</v>
      </c>
      <c r="P28" s="8" t="s">
        <v>61</v>
      </c>
      <c r="Q28" s="50">
        <f t="shared" si="22"/>
        <v>8.1957156360265015E-2</v>
      </c>
      <c r="R28" s="51">
        <f t="shared" si="22"/>
        <v>8.0293437531974154E-2</v>
      </c>
      <c r="S28" s="50">
        <f t="shared" si="22"/>
        <v>7.9477412612635412E-2</v>
      </c>
      <c r="T28" s="51">
        <f t="shared" si="22"/>
        <v>7.8671449869107679E-2</v>
      </c>
      <c r="U28" s="50">
        <f t="shared" si="22"/>
        <v>7.7088376472003728E-2</v>
      </c>
      <c r="V28" s="51">
        <f t="shared" si="22"/>
        <v>7.5541799321444669E-2</v>
      </c>
      <c r="W28" s="50">
        <f t="shared" si="22"/>
        <v>7.402961467438296E-2</v>
      </c>
      <c r="X28" s="51">
        <f t="shared" si="22"/>
        <v>7.2549973276468949E-2</v>
      </c>
      <c r="Y28" s="50">
        <f t="shared" si="22"/>
        <v>7.1101235086070552E-2</v>
      </c>
      <c r="Z28" s="51">
        <f t="shared" si="22"/>
        <v>6.968192975429327E-2</v>
      </c>
      <c r="AA28" s="52">
        <f t="shared" si="22"/>
        <v>6.8290730806973454E-2</v>
      </c>
    </row>
    <row r="29" spans="1:27" x14ac:dyDescent="0.2">
      <c r="A29" s="1" t="s">
        <v>62</v>
      </c>
      <c r="B29" s="2" t="s">
        <v>187</v>
      </c>
      <c r="C29">
        <v>-1613.35287427</v>
      </c>
      <c r="D29">
        <v>-1613.4388490900001</v>
      </c>
      <c r="E29">
        <v>-1613.5308456099999</v>
      </c>
      <c r="F29">
        <v>-1613.5790353100001</v>
      </c>
      <c r="G29">
        <v>-1613.6286527</v>
      </c>
      <c r="H29">
        <v>-1613.73207667</v>
      </c>
      <c r="I29">
        <v>-1613.84093831</v>
      </c>
      <c r="J29">
        <v>-1613.9550706699999</v>
      </c>
      <c r="K29">
        <v>-1614.0743173799999</v>
      </c>
      <c r="L29">
        <v>-1614.1985313</v>
      </c>
      <c r="M29">
        <v>-1614.32757343</v>
      </c>
      <c r="N29">
        <v>-1614.4613121</v>
      </c>
      <c r="O29" s="1" t="s">
        <v>62</v>
      </c>
      <c r="P29" s="8" t="s">
        <v>62</v>
      </c>
      <c r="Q29" s="50">
        <f t="shared" si="22"/>
        <v>8.6467831884984303E-2</v>
      </c>
      <c r="R29" s="51">
        <f t="shared" si="22"/>
        <v>8.4747893647539874E-2</v>
      </c>
      <c r="S29" s="50">
        <f t="shared" si="22"/>
        <v>8.3904364238943874E-2</v>
      </c>
      <c r="T29" s="51">
        <f t="shared" si="22"/>
        <v>8.3071272691314466E-2</v>
      </c>
      <c r="U29" s="50">
        <f t="shared" si="22"/>
        <v>8.1435006272409793E-2</v>
      </c>
      <c r="V29" s="51">
        <f t="shared" si="22"/>
        <v>7.9836556922878055E-2</v>
      </c>
      <c r="W29" s="50">
        <f t="shared" si="22"/>
        <v>7.8273725388230964E-2</v>
      </c>
      <c r="X29" s="51">
        <f t="shared" si="22"/>
        <v>7.6744579292306367E-2</v>
      </c>
      <c r="Y29" s="50">
        <f t="shared" si="22"/>
        <v>7.5247407289373708E-2</v>
      </c>
      <c r="Z29" s="51">
        <f t="shared" si="22"/>
        <v>7.3780679813056665E-2</v>
      </c>
      <c r="AA29" s="52">
        <f t="shared" si="22"/>
        <v>7.2343015870724448E-2</v>
      </c>
    </row>
    <row r="30" spans="1:27" x14ac:dyDescent="0.2">
      <c r="A30" s="1" t="s">
        <v>63</v>
      </c>
      <c r="B30" s="2" t="s">
        <v>188</v>
      </c>
      <c r="C30">
        <v>-2156.4666537799999</v>
      </c>
      <c r="D30">
        <v>-2156.5809020900001</v>
      </c>
      <c r="E30">
        <v>-2156.6999467099999</v>
      </c>
      <c r="F30">
        <v>-2156.7612123499998</v>
      </c>
      <c r="G30">
        <v>-2156.82361266</v>
      </c>
      <c r="H30">
        <v>-2156.9517396199999</v>
      </c>
      <c r="I30">
        <v>-2157.0841796499999</v>
      </c>
      <c r="J30">
        <v>-2157.2207953799998</v>
      </c>
      <c r="K30">
        <v>-2157.3614585800001</v>
      </c>
      <c r="L30">
        <v>-2157.5060490400001</v>
      </c>
      <c r="M30">
        <v>-2158.02528067</v>
      </c>
      <c r="N30">
        <v>-2157.8065654699999</v>
      </c>
      <c r="O30" s="1" t="s">
        <v>63</v>
      </c>
      <c r="P30" s="8" t="s">
        <v>63</v>
      </c>
      <c r="Q30" s="50">
        <f t="shared" si="22"/>
        <v>7.0263436282359537E-2</v>
      </c>
      <c r="R30" s="51">
        <f t="shared" si="22"/>
        <v>6.8717622607017415E-2</v>
      </c>
      <c r="S30" s="50">
        <f t="shared" si="22"/>
        <v>6.7960337586971065E-2</v>
      </c>
      <c r="T30" s="51">
        <f t="shared" si="22"/>
        <v>6.721295971629701E-2</v>
      </c>
      <c r="U30" s="50">
        <f t="shared" si="22"/>
        <v>6.574656874714313E-2</v>
      </c>
      <c r="V30" s="51">
        <f t="shared" si="22"/>
        <v>6.4315948760566899E-2</v>
      </c>
      <c r="W30" s="50">
        <f t="shared" si="22"/>
        <v>6.2918915247204471E-2</v>
      </c>
      <c r="X30" s="51">
        <f t="shared" si="22"/>
        <v>6.1553541786899535E-2</v>
      </c>
      <c r="Y30" s="50">
        <f t="shared" si="22"/>
        <v>6.0218114381755117E-2</v>
      </c>
      <c r="Z30" s="51">
        <f t="shared" si="22"/>
        <v>2.3695505369684865E-2</v>
      </c>
      <c r="AA30" s="52">
        <f t="shared" si="22"/>
        <v>5.7631117142554977E-2</v>
      </c>
    </row>
    <row r="31" spans="1:27" x14ac:dyDescent="0.2">
      <c r="A31" s="1" t="s">
        <v>64</v>
      </c>
      <c r="B31" s="2" t="s">
        <v>188</v>
      </c>
      <c r="C31">
        <v>-2156.3824752400001</v>
      </c>
      <c r="D31">
        <v>-2156.4962632800002</v>
      </c>
      <c r="E31">
        <v>-2156.6148613700002</v>
      </c>
      <c r="F31">
        <v>-2156.6759085600002</v>
      </c>
      <c r="G31">
        <v>-2156.7380934799999</v>
      </c>
      <c r="H31">
        <v>-2156.8657985</v>
      </c>
      <c r="I31">
        <v>-2156.99782783</v>
      </c>
      <c r="J31">
        <v>-2157.1340435500001</v>
      </c>
      <c r="K31">
        <v>-2157.2743170099998</v>
      </c>
      <c r="L31">
        <v>-2157.4185275899999</v>
      </c>
      <c r="M31">
        <v>-2157.5665618100002</v>
      </c>
      <c r="N31">
        <v>-2157.7183125500001</v>
      </c>
      <c r="O31" s="1" t="s">
        <v>65</v>
      </c>
      <c r="P31" s="8" t="s">
        <v>65</v>
      </c>
      <c r="Q31" s="50">
        <f t="shared" si="22"/>
        <v>5.4646880838241652E-2</v>
      </c>
      <c r="R31" s="51">
        <f t="shared" si="22"/>
        <v>5.3494359833114458E-2</v>
      </c>
      <c r="S31" s="50">
        <f t="shared" si="22"/>
        <v>5.2929415139975955E-2</v>
      </c>
      <c r="T31" s="51">
        <f t="shared" si="22"/>
        <v>5.2371640828395113E-2</v>
      </c>
      <c r="U31" s="50">
        <f t="shared" si="22"/>
        <v>5.1276628818132108E-2</v>
      </c>
      <c r="V31" s="51">
        <f t="shared" si="22"/>
        <v>5.0207521163235125E-2</v>
      </c>
      <c r="W31" s="50">
        <f t="shared" si="22"/>
        <v>4.916276000329789E-2</v>
      </c>
      <c r="X31" s="51">
        <f t="shared" si="22"/>
        <v>4.8140973479445952E-2</v>
      </c>
      <c r="Y31" s="50">
        <f t="shared" si="22"/>
        <v>4.7140950844541257E-2</v>
      </c>
      <c r="Z31" s="51">
        <f t="shared" si="22"/>
        <v>4.6161605465535854E-2</v>
      </c>
      <c r="AA31" s="52">
        <f t="shared" si="22"/>
        <v>4.5201966256632864E-2</v>
      </c>
    </row>
    <row r="32" spans="1:27" x14ac:dyDescent="0.2">
      <c r="A32" s="1" t="s">
        <v>65</v>
      </c>
      <c r="B32" s="2" t="s">
        <v>189</v>
      </c>
      <c r="C32">
        <v>-6530.93950649</v>
      </c>
      <c r="D32">
        <v>-6531.0849580900003</v>
      </c>
      <c r="E32">
        <v>-6531.2359271599998</v>
      </c>
      <c r="F32">
        <v>-6531.3134197899999</v>
      </c>
      <c r="G32">
        <v>-6531.39222075</v>
      </c>
      <c r="H32">
        <v>-6531.5536617300004</v>
      </c>
      <c r="I32">
        <v>-6531.7200861499996</v>
      </c>
      <c r="J32">
        <v>-6531.8913412900001</v>
      </c>
      <c r="K32">
        <v>-6532.0672840899997</v>
      </c>
      <c r="L32">
        <v>-6532.2477799999997</v>
      </c>
      <c r="M32">
        <v>-6532.4327019599996</v>
      </c>
      <c r="N32">
        <v>-6532.6219296099998</v>
      </c>
      <c r="O32" s="1" t="s">
        <v>67</v>
      </c>
      <c r="P32" s="8" t="s">
        <v>67</v>
      </c>
      <c r="Q32" s="50">
        <f t="shared" si="22"/>
        <v>9.2219136142668301E-2</v>
      </c>
      <c r="R32" s="51">
        <f t="shared" si="22"/>
        <v>9.0475597386867612E-2</v>
      </c>
      <c r="S32" s="50">
        <f t="shared" si="22"/>
        <v>8.9621521923072045E-2</v>
      </c>
      <c r="T32" s="51">
        <f t="shared" si="22"/>
        <v>8.8778628832480638E-2</v>
      </c>
      <c r="U32" s="50">
        <f t="shared" si="22"/>
        <v>8.7124720104946041E-2</v>
      </c>
      <c r="V32" s="51">
        <f t="shared" si="22"/>
        <v>8.5510891008082179E-2</v>
      </c>
      <c r="W32" s="50">
        <f t="shared" si="22"/>
        <v>8.393457695858772E-2</v>
      </c>
      <c r="X32" s="51">
        <f t="shared" si="22"/>
        <v>8.2393542974262185E-2</v>
      </c>
      <c r="Y32" s="50">
        <f t="shared" si="22"/>
        <v>8.088582858858287E-2</v>
      </c>
      <c r="Z32" s="51">
        <f t="shared" si="22"/>
        <v>7.9409692305633856E-2</v>
      </c>
      <c r="AA32" s="52">
        <f t="shared" si="22"/>
        <v>7.7963578912261244E-2</v>
      </c>
    </row>
    <row r="33" spans="1:27" x14ac:dyDescent="0.2">
      <c r="A33" s="1" t="s">
        <v>66</v>
      </c>
      <c r="B33" s="2" t="s">
        <v>190</v>
      </c>
      <c r="C33">
        <v>-1979.5090700000001</v>
      </c>
      <c r="D33">
        <v>-1979.6010935199999</v>
      </c>
      <c r="E33">
        <v>-1979.69867456</v>
      </c>
      <c r="F33">
        <v>-1979.74948597</v>
      </c>
      <c r="G33">
        <v>-1979.8016132099999</v>
      </c>
      <c r="H33">
        <v>-1979.9097266399999</v>
      </c>
      <c r="I33">
        <v>-1980.02284622</v>
      </c>
      <c r="J33">
        <v>-1980.1408153499999</v>
      </c>
      <c r="K33">
        <v>-1980.26348775</v>
      </c>
      <c r="L33">
        <v>-1980.3907261700001</v>
      </c>
      <c r="M33">
        <v>-1980.5224012799999</v>
      </c>
      <c r="N33">
        <v>-1980.65839082</v>
      </c>
      <c r="O33" s="1" t="s">
        <v>66</v>
      </c>
      <c r="P33" s="8" t="s">
        <v>66</v>
      </c>
      <c r="Q33" s="50">
        <f t="shared" si="22"/>
        <v>8.7246525296359456E-2</v>
      </c>
      <c r="R33" s="51">
        <f t="shared" si="22"/>
        <v>8.5561916496114665E-2</v>
      </c>
      <c r="S33" s="50">
        <f t="shared" si="22"/>
        <v>8.4736306616351342E-2</v>
      </c>
      <c r="T33" s="51">
        <f t="shared" si="22"/>
        <v>8.3921265768800435E-2</v>
      </c>
      <c r="U33" s="50">
        <f t="shared" si="22"/>
        <v>8.2321401945643913E-2</v>
      </c>
      <c r="V33" s="51">
        <f t="shared" si="22"/>
        <v>8.0759612681168269E-2</v>
      </c>
      <c r="W33" s="50">
        <f t="shared" si="22"/>
        <v>7.9233550342073619E-2</v>
      </c>
      <c r="X33" s="51">
        <f t="shared" si="22"/>
        <v>7.7741163450503359E-2</v>
      </c>
      <c r="Y33" s="50">
        <f t="shared" si="22"/>
        <v>7.6280638475938328E-2</v>
      </c>
      <c r="Z33" s="51">
        <f t="shared" si="22"/>
        <v>7.485036149836212E-2</v>
      </c>
      <c r="AA33" s="52">
        <f t="shared" si="22"/>
        <v>7.3448884392970037E-2</v>
      </c>
    </row>
    <row r="34" spans="1:27" x14ac:dyDescent="0.2">
      <c r="A34" s="1" t="s">
        <v>67</v>
      </c>
      <c r="B34" s="2" t="s">
        <v>191</v>
      </c>
      <c r="C34">
        <v>-1977.2449664200001</v>
      </c>
      <c r="D34">
        <v>-1977.3308052100001</v>
      </c>
      <c r="E34">
        <v>-1977.4222477000001</v>
      </c>
      <c r="F34">
        <v>-1977.47000533</v>
      </c>
      <c r="G34">
        <v>-1977.5190882899999</v>
      </c>
      <c r="H34">
        <v>-1977.62113972</v>
      </c>
      <c r="I34">
        <v>-1977.7282298299999</v>
      </c>
      <c r="J34">
        <v>-1977.8401991600001</v>
      </c>
      <c r="K34">
        <v>-1977.9568991199999</v>
      </c>
      <c r="L34">
        <v>-1978.0781904999999</v>
      </c>
      <c r="M34">
        <v>-1978.20394235</v>
      </c>
      <c r="N34">
        <v>-1978.3340310200001</v>
      </c>
      <c r="O34" s="1" t="s">
        <v>64</v>
      </c>
      <c r="P34" s="8" t="s">
        <v>64</v>
      </c>
      <c r="Q34" s="50">
        <f t="shared" si="22"/>
        <v>7.1168854640444312E-2</v>
      </c>
      <c r="R34" s="51">
        <f t="shared" si="22"/>
        <v>6.9605924599765445E-2</v>
      </c>
      <c r="S34" s="50">
        <f t="shared" si="22"/>
        <v>6.8840310823144346E-2</v>
      </c>
      <c r="T34" s="51">
        <f t="shared" si="22"/>
        <v>6.8084744861010016E-2</v>
      </c>
      <c r="U34" s="50">
        <f t="shared" si="22"/>
        <v>6.6602359741208261E-2</v>
      </c>
      <c r="V34" s="51">
        <f t="shared" si="22"/>
        <v>6.5156216603652339E-2</v>
      </c>
      <c r="W34" s="50">
        <f t="shared" si="22"/>
        <v>6.3744088134100041E-2</v>
      </c>
      <c r="X34" s="51">
        <f t="shared" si="22"/>
        <v>6.2364006404120244E-2</v>
      </c>
      <c r="Y34" s="50">
        <f t="shared" si="22"/>
        <v>6.1014230144524756E-2</v>
      </c>
      <c r="Z34" s="51">
        <f t="shared" si="22"/>
        <v>5.9693199838357393E-2</v>
      </c>
      <c r="AA34" s="52">
        <f t="shared" si="22"/>
        <v>5.8399510271455179E-2</v>
      </c>
    </row>
    <row r="35" spans="1:27" x14ac:dyDescent="0.2">
      <c r="A35" s="1" t="s">
        <v>68</v>
      </c>
      <c r="B35" s="2" t="s">
        <v>192</v>
      </c>
      <c r="C35">
        <v>-739.07609498199997</v>
      </c>
      <c r="D35">
        <v>-739.11177070899998</v>
      </c>
      <c r="E35">
        <v>-739.14925573100004</v>
      </c>
      <c r="F35">
        <v>-739.16865373899998</v>
      </c>
      <c r="G35">
        <v>-739.18847828000003</v>
      </c>
      <c r="H35">
        <v>-739.22937895200005</v>
      </c>
      <c r="I35">
        <v>-739.27190576400005</v>
      </c>
      <c r="J35">
        <v>-739.31601194799998</v>
      </c>
      <c r="K35">
        <v>-739.36165481900002</v>
      </c>
      <c r="L35">
        <v>-739.40879511599996</v>
      </c>
      <c r="M35">
        <v>-739.45739658399998</v>
      </c>
      <c r="N35">
        <v>-739.50742570600005</v>
      </c>
      <c r="O35" s="1" t="s">
        <v>68</v>
      </c>
      <c r="P35" s="8" t="s">
        <v>68</v>
      </c>
      <c r="Q35" s="50">
        <f t="shared" si="22"/>
        <v>8.9640859919331017E-2</v>
      </c>
      <c r="R35" s="51">
        <f t="shared" si="22"/>
        <v>8.7833763084247951E-2</v>
      </c>
      <c r="S35" s="50">
        <f t="shared" si="22"/>
        <v>8.6950839661219081E-2</v>
      </c>
      <c r="T35" s="51">
        <f t="shared" si="22"/>
        <v>8.6080089691390846E-2</v>
      </c>
      <c r="U35" s="50">
        <f t="shared" si="22"/>
        <v>8.4371728632299803E-2</v>
      </c>
      <c r="V35" s="51">
        <f t="shared" si="22"/>
        <v>8.2703277666766439E-2</v>
      </c>
      <c r="W35" s="50">
        <f t="shared" si="22"/>
        <v>8.1070787240124509E-2</v>
      </c>
      <c r="X35" s="51">
        <f t="shared" si="22"/>
        <v>7.9471157694341085E-2</v>
      </c>
      <c r="Y35" s="50">
        <f t="shared" si="22"/>
        <v>7.7901827423282194E-2</v>
      </c>
      <c r="Z35" s="51">
        <f t="shared" si="22"/>
        <v>7.6360592879316888E-2</v>
      </c>
      <c r="AA35" s="52">
        <f t="shared" si="22"/>
        <v>7.4845497913876291E-2</v>
      </c>
    </row>
    <row r="36" spans="1:27" x14ac:dyDescent="0.2">
      <c r="A36" s="1" t="s">
        <v>69</v>
      </c>
      <c r="B36" s="2" t="s">
        <v>193</v>
      </c>
      <c r="C36">
        <v>-1138.7231665100001</v>
      </c>
      <c r="D36">
        <v>-1138.81837982</v>
      </c>
      <c r="E36">
        <v>-1138.9177654600001</v>
      </c>
      <c r="F36">
        <v>-1138.9689742800001</v>
      </c>
      <c r="G36">
        <v>-1139.02116922</v>
      </c>
      <c r="H36">
        <v>-1139.1284476200001</v>
      </c>
      <c r="I36">
        <v>-1139.2394667200001</v>
      </c>
      <c r="J36">
        <v>-1139.3541010700001</v>
      </c>
      <c r="K36">
        <v>-1139.4722329399999</v>
      </c>
      <c r="L36">
        <v>-1139.5937516399999</v>
      </c>
      <c r="M36">
        <v>-1139.7185529400001</v>
      </c>
      <c r="N36">
        <v>-1139.84653858</v>
      </c>
      <c r="O36" s="1" t="s">
        <v>74</v>
      </c>
      <c r="P36" s="8" t="s">
        <v>74</v>
      </c>
      <c r="Q36" s="50">
        <f t="shared" si="22"/>
        <v>5.9137260305391903E-2</v>
      </c>
      <c r="R36" s="51">
        <f t="shared" si="22"/>
        <v>5.7634677653774502E-2</v>
      </c>
      <c r="S36" s="50">
        <f t="shared" si="22"/>
        <v>5.6899299300745554E-2</v>
      </c>
      <c r="T36" s="51">
        <f t="shared" si="22"/>
        <v>5.6174046798879163E-2</v>
      </c>
      <c r="U36" s="50">
        <f t="shared" si="22"/>
        <v>5.4752561058586391E-2</v>
      </c>
      <c r="V36" s="51">
        <f t="shared" si="22"/>
        <v>5.3367739741759124E-2</v>
      </c>
      <c r="W36" s="50">
        <f t="shared" si="22"/>
        <v>5.2017399704906528E-2</v>
      </c>
      <c r="X36" s="51">
        <f t="shared" si="22"/>
        <v>5.0699588149174524E-2</v>
      </c>
      <c r="Y36" s="50">
        <f t="shared" si="22"/>
        <v>4.9412551843466546E-2</v>
      </c>
      <c r="Z36" s="51">
        <f t="shared" si="22"/>
        <v>4.8154714725558129E-2</v>
      </c>
      <c r="AA36" s="52">
        <f t="shared" si="22"/>
        <v>4.692464518492423E-2</v>
      </c>
    </row>
    <row r="37" spans="1:27" x14ac:dyDescent="0.2">
      <c r="A37" s="1" t="s">
        <v>70</v>
      </c>
      <c r="B37" s="2" t="s">
        <v>194</v>
      </c>
      <c r="C37">
        <v>-442.07504894300001</v>
      </c>
      <c r="D37">
        <v>-442.11902708399998</v>
      </c>
      <c r="E37">
        <v>-442.164702799</v>
      </c>
      <c r="F37">
        <v>-442.18240297900002</v>
      </c>
      <c r="G37">
        <v>-442.212003874</v>
      </c>
      <c r="H37">
        <v>-442.26086348400003</v>
      </c>
      <c r="I37">
        <v>-442.31121960500002</v>
      </c>
      <c r="J37">
        <v>-442.36301451499997</v>
      </c>
      <c r="K37">
        <v>-442.41619437399999</v>
      </c>
      <c r="L37">
        <v>-442.47070885300002</v>
      </c>
      <c r="M37">
        <v>-442.52651080999999</v>
      </c>
      <c r="N37">
        <v>-442.583555999</v>
      </c>
      <c r="O37" s="1" t="s">
        <v>71</v>
      </c>
      <c r="P37" s="8" t="s">
        <v>71</v>
      </c>
      <c r="Q37" s="50">
        <f t="shared" si="22"/>
        <v>6.8561728965766955E-2</v>
      </c>
      <c r="R37" s="51">
        <f t="shared" si="22"/>
        <v>6.6945002262216446E-2</v>
      </c>
      <c r="S37" s="50">
        <f t="shared" si="22"/>
        <v>6.6154326584944911E-2</v>
      </c>
      <c r="T37" s="51">
        <f t="shared" si="22"/>
        <v>6.5374872071655529E-2</v>
      </c>
      <c r="U37" s="50">
        <f t="shared" si="22"/>
        <v>6.3848061330005756E-2</v>
      </c>
      <c r="V37" s="51">
        <f t="shared" si="22"/>
        <v>6.2361697263507487E-2</v>
      </c>
      <c r="W37" s="50">
        <f t="shared" si="22"/>
        <v>6.0913237315159595E-2</v>
      </c>
      <c r="X37" s="51">
        <f t="shared" si="22"/>
        <v>5.9500414069790467E-2</v>
      </c>
      <c r="Y37" s="50">
        <f t="shared" si="22"/>
        <v>5.8121192160234258E-2</v>
      </c>
      <c r="Z37" s="51">
        <f t="shared" si="22"/>
        <v>5.6773731792702328E-2</v>
      </c>
      <c r="AA37" s="52">
        <f t="shared" si="22"/>
        <v>5.5456361935354859E-2</v>
      </c>
    </row>
    <row r="38" spans="1:27" x14ac:dyDescent="0.2">
      <c r="A38" s="1" t="s">
        <v>71</v>
      </c>
      <c r="B38" s="2" t="s">
        <v>195</v>
      </c>
      <c r="C38">
        <v>-979.39843780499996</v>
      </c>
      <c r="D38">
        <v>-979.46918510900002</v>
      </c>
      <c r="E38">
        <v>-979.54365671200003</v>
      </c>
      <c r="F38">
        <v>-979.58224294199999</v>
      </c>
      <c r="G38">
        <v>-979.62170646599998</v>
      </c>
      <c r="H38">
        <v>-979.70320072200002</v>
      </c>
      <c r="I38">
        <v>-979.78801649499997</v>
      </c>
      <c r="J38">
        <v>-979.87604002199998</v>
      </c>
      <c r="K38">
        <v>-979.96716560599998</v>
      </c>
      <c r="L38">
        <v>-980.06129467200003</v>
      </c>
      <c r="M38">
        <v>-980.15833498699999</v>
      </c>
      <c r="N38">
        <v>-980.25820001099999</v>
      </c>
      <c r="O38" s="1" t="s">
        <v>70</v>
      </c>
      <c r="P38" s="8" t="s">
        <v>70</v>
      </c>
      <c r="Q38" s="50">
        <f t="shared" si="22"/>
        <v>4.5465864384106602E-2</v>
      </c>
      <c r="R38" s="51">
        <f t="shared" si="22"/>
        <v>4.4020544917685034E-2</v>
      </c>
      <c r="S38" s="50">
        <f t="shared" si="22"/>
        <v>4.8400670112637378E-2</v>
      </c>
      <c r="T38" s="51">
        <f t="shared" si="22"/>
        <v>4.2621158735249118E-2</v>
      </c>
      <c r="U38" s="50">
        <f t="shared" si="22"/>
        <v>4.1264923934743181E-2</v>
      </c>
      <c r="V38" s="51">
        <f t="shared" si="22"/>
        <v>3.9949315223739124E-2</v>
      </c>
      <c r="W38" s="50">
        <f t="shared" si="22"/>
        <v>3.8672026104624911E-2</v>
      </c>
      <c r="X38" s="51">
        <f t="shared" si="22"/>
        <v>3.7430943217372503E-2</v>
      </c>
      <c r="Y38" s="50">
        <f t="shared" si="22"/>
        <v>3.6224124767879062E-2</v>
      </c>
      <c r="Z38" s="51">
        <f t="shared" si="22"/>
        <v>3.5049781172524157E-2</v>
      </c>
      <c r="AA38" s="52">
        <f t="shared" si="22"/>
        <v>3.3906261771280199E-2</v>
      </c>
    </row>
    <row r="39" spans="1:27" x14ac:dyDescent="0.2">
      <c r="A39" s="1" t="s">
        <v>72</v>
      </c>
      <c r="B39" s="2" t="s">
        <v>196</v>
      </c>
      <c r="C39" s="53">
        <v>-982.13943124499997</v>
      </c>
      <c r="D39">
        <v>-981.789948407</v>
      </c>
      <c r="E39">
        <v>-981.87451688700003</v>
      </c>
      <c r="F39">
        <v>-981.91809361799994</v>
      </c>
      <c r="G39">
        <v>-981.96251120199997</v>
      </c>
      <c r="H39">
        <v>-982.05380976200001</v>
      </c>
      <c r="I39">
        <v>-982.14829910000003</v>
      </c>
      <c r="J39">
        <v>-982.24587293599996</v>
      </c>
      <c r="K39">
        <v>-982.34643142100003</v>
      </c>
      <c r="L39">
        <v>-982.44988051600001</v>
      </c>
      <c r="M39">
        <v>-982.55613145200005</v>
      </c>
      <c r="N39">
        <v>-982.66510027699996</v>
      </c>
      <c r="O39" s="1" t="s">
        <v>72</v>
      </c>
      <c r="P39" s="8" t="s">
        <v>72</v>
      </c>
      <c r="Q39" s="54">
        <f t="shared" si="22"/>
        <v>0.5000985699684124</v>
      </c>
      <c r="R39" s="55">
        <f t="shared" si="22"/>
        <v>0.27635042678284205</v>
      </c>
      <c r="S39" s="54">
        <f t="shared" si="22"/>
        <v>0.23119384496963491</v>
      </c>
      <c r="T39" s="55">
        <f t="shared" si="22"/>
        <v>0.20086934588418223</v>
      </c>
      <c r="U39" s="54">
        <f t="shared" si="22"/>
        <v>0.16248113395532782</v>
      </c>
      <c r="V39" s="55">
        <f t="shared" si="22"/>
        <v>0.13894943208484478</v>
      </c>
      <c r="W39" s="54">
        <f t="shared" si="22"/>
        <v>0.12286100908665185</v>
      </c>
      <c r="X39" s="55">
        <f t="shared" si="22"/>
        <v>0.11103792086391261</v>
      </c>
      <c r="Y39" s="54">
        <f t="shared" si="22"/>
        <v>0.10189053314137511</v>
      </c>
      <c r="Z39" s="55">
        <f t="shared" si="22"/>
        <v>9.4535184843348941E-2</v>
      </c>
      <c r="AA39" s="56">
        <f t="shared" si="22"/>
        <v>8.8441246714781818E-2</v>
      </c>
    </row>
    <row r="40" spans="1:27" x14ac:dyDescent="0.2">
      <c r="A40" s="1" t="s">
        <v>73</v>
      </c>
      <c r="B40" s="2" t="s">
        <v>197</v>
      </c>
      <c r="C40">
        <v>-1217.19785968</v>
      </c>
      <c r="D40">
        <v>-1217.30186149</v>
      </c>
      <c r="E40">
        <v>-1217.41027964</v>
      </c>
      <c r="F40">
        <v>-1217.4660936600001</v>
      </c>
      <c r="G40">
        <v>-1217.5229518900001</v>
      </c>
      <c r="H40">
        <v>-1217.6397277999999</v>
      </c>
      <c r="I40">
        <v>-1217.7604671500001</v>
      </c>
      <c r="J40">
        <v>-1217.88503883</v>
      </c>
      <c r="K40">
        <v>-1218.0133198399999</v>
      </c>
      <c r="L40">
        <v>-1218.55032426</v>
      </c>
      <c r="M40">
        <v>-1218.28055395</v>
      </c>
      <c r="N40">
        <v>-1218.4192953100001</v>
      </c>
      <c r="O40" s="1" t="s">
        <v>73</v>
      </c>
      <c r="P40" s="8" t="s">
        <v>73</v>
      </c>
      <c r="Q40" s="50">
        <f t="shared" si="22"/>
        <v>5.4045360597405612E-2</v>
      </c>
      <c r="R40" s="51">
        <f t="shared" si="22"/>
        <v>5.2644821017878707E-2</v>
      </c>
      <c r="S40" s="50">
        <f t="shared" si="22"/>
        <v>5.195877450266595E-2</v>
      </c>
      <c r="T40" s="51">
        <f t="shared" si="22"/>
        <v>5.1281821636210242E-2</v>
      </c>
      <c r="U40" s="50">
        <f t="shared" si="22"/>
        <v>4.9954124299401437E-2</v>
      </c>
      <c r="V40" s="51">
        <f t="shared" si="22"/>
        <v>4.8659745858891101E-2</v>
      </c>
      <c r="W40" s="50">
        <f t="shared" si="22"/>
        <v>4.7396893377466741E-2</v>
      </c>
      <c r="X40" s="51">
        <f t="shared" si="22"/>
        <v>4.6163942451512403E-2</v>
      </c>
      <c r="Y40" s="50">
        <f t="shared" si="22"/>
        <v>3.0456046770295508E-3</v>
      </c>
      <c r="Z40" s="51">
        <f t="shared" si="22"/>
        <v>4.3781920521982862E-2</v>
      </c>
      <c r="AA40" s="52">
        <f t="shared" si="22"/>
        <v>4.2630214735433603E-2</v>
      </c>
    </row>
    <row r="41" spans="1:27" x14ac:dyDescent="0.2">
      <c r="A41" s="1" t="s">
        <v>74</v>
      </c>
      <c r="B41" s="2" t="s">
        <v>198</v>
      </c>
      <c r="C41">
        <v>-1019.80138689</v>
      </c>
      <c r="D41">
        <v>-1019.88392927</v>
      </c>
      <c r="E41">
        <v>-1019.9702148699999</v>
      </c>
      <c r="F41">
        <v>-1020.01471639</v>
      </c>
      <c r="G41">
        <v>-1020.06010123</v>
      </c>
      <c r="H41">
        <v>-1020.15345745</v>
      </c>
      <c r="I41">
        <v>-1020.2501626</v>
      </c>
      <c r="J41">
        <v>-1020.35010429</v>
      </c>
      <c r="K41">
        <v>-1020.4531776699999</v>
      </c>
      <c r="L41">
        <v>-1020.55928454</v>
      </c>
      <c r="M41">
        <v>-1020.6683325499999</v>
      </c>
      <c r="N41">
        <v>-1020.78023465</v>
      </c>
      <c r="O41" s="1" t="s">
        <v>69</v>
      </c>
      <c r="P41" s="8" t="s">
        <v>69</v>
      </c>
      <c r="Q41" s="50">
        <f t="shared" ref="Q41:AA41" si="23">INDEX(Q$2:Q$19,MATCH(P41,P$2:P$19,0))</f>
        <v>5.6038592575109458E-2</v>
      </c>
      <c r="R41" s="51">
        <f t="shared" si="23"/>
        <v>5.4602658878065147E-2</v>
      </c>
      <c r="S41" s="50">
        <f t="shared" si="23"/>
        <v>5.3899356311600588E-2</v>
      </c>
      <c r="T41" s="51">
        <f t="shared" si="23"/>
        <v>5.3205454025722451E-2</v>
      </c>
      <c r="U41" s="50">
        <f t="shared" si="23"/>
        <v>5.1844780472219409E-2</v>
      </c>
      <c r="V41" s="51">
        <f t="shared" si="23"/>
        <v>5.0518647430605634E-2</v>
      </c>
      <c r="W41" s="50">
        <f t="shared" si="23"/>
        <v>4.922524980027284E-2</v>
      </c>
      <c r="X41" s="51">
        <f t="shared" si="23"/>
        <v>4.7962930073214761E-2</v>
      </c>
      <c r="Y41" s="50">
        <f t="shared" si="23"/>
        <v>4.673015927518287E-2</v>
      </c>
      <c r="Z41" s="51">
        <f t="shared" si="23"/>
        <v>4.5525518980581194E-2</v>
      </c>
      <c r="AA41" s="52">
        <f t="shared" si="23"/>
        <v>4.4347688365153015E-2</v>
      </c>
    </row>
    <row r="42" spans="1:27" ht="17" thickBot="1" x14ac:dyDescent="0.25">
      <c r="P42" s="57" t="s">
        <v>0</v>
      </c>
      <c r="Q42" s="58">
        <f>AVERAGE(Q24:Q41)</f>
        <v>9.3909314745435624E-2</v>
      </c>
      <c r="R42" s="59">
        <f t="shared" ref="R42:AA42" si="24">AVERAGE(R24:R41)</f>
        <v>8.0012841619045191E-2</v>
      </c>
      <c r="S42" s="58">
        <f t="shared" si="24"/>
        <v>7.7068621004998547E-2</v>
      </c>
      <c r="T42" s="59">
        <f t="shared" si="24"/>
        <v>7.4392825152889822E-2</v>
      </c>
      <c r="U42" s="58">
        <f t="shared" si="24"/>
        <v>7.0870021518763426E-2</v>
      </c>
      <c r="V42" s="59">
        <f t="shared" si="24"/>
        <v>6.8206646983961852E-2</v>
      </c>
      <c r="W42" s="58">
        <f t="shared" si="24"/>
        <v>6.5988763897089645E-2</v>
      </c>
      <c r="X42" s="59">
        <f t="shared" si="24"/>
        <v>6.4037985304284228E-2</v>
      </c>
      <c r="Y42" s="58">
        <f t="shared" si="24"/>
        <v>5.9935825011956254E-2</v>
      </c>
      <c r="Z42" s="59">
        <f t="shared" si="24"/>
        <v>5.8660940562170277E-2</v>
      </c>
      <c r="AA42" s="60">
        <f t="shared" si="24"/>
        <v>5.9066161322597045E-2</v>
      </c>
    </row>
    <row r="43" spans="1:27" x14ac:dyDescent="0.2">
      <c r="A43" t="s">
        <v>200</v>
      </c>
      <c r="C43">
        <v>-0.49743090859599998</v>
      </c>
      <c r="D43">
        <v>-0.498101882143</v>
      </c>
      <c r="E43">
        <v>-0.49877312835400001</v>
      </c>
      <c r="F43">
        <v>-0.49910885517600001</v>
      </c>
      <c r="G43">
        <v>-0.49944465193900001</v>
      </c>
      <c r="H43">
        <v>-0.50011645770400004</v>
      </c>
      <c r="I43">
        <v>-0.50078855055399996</v>
      </c>
      <c r="J43">
        <v>-0.50146093549299997</v>
      </c>
      <c r="K43">
        <v>-0.50213361762800002</v>
      </c>
      <c r="L43">
        <v>-0.50280660216899997</v>
      </c>
      <c r="M43">
        <v>-0.50347989443399999</v>
      </c>
      <c r="N43">
        <v>-0.50415349984799995</v>
      </c>
    </row>
    <row r="44" spans="1:27" x14ac:dyDescent="0.2">
      <c r="A44" t="s">
        <v>201</v>
      </c>
      <c r="C44">
        <v>-24.600240184600001</v>
      </c>
      <c r="D44">
        <v>-24.603796819700001</v>
      </c>
      <c r="E44">
        <v>-24.607381920600002</v>
      </c>
      <c r="F44">
        <v>-24.609184902700001</v>
      </c>
      <c r="G44">
        <v>-24.6109947138</v>
      </c>
      <c r="H44">
        <v>-24.614634452299999</v>
      </c>
      <c r="I44">
        <v>-24.6183004152</v>
      </c>
      <c r="J44">
        <v>-24.6219919059</v>
      </c>
      <c r="K44">
        <v>-24.625708251799999</v>
      </c>
      <c r="L44">
        <v>-24.629448803300001</v>
      </c>
      <c r="M44">
        <v>-24.633212932700001</v>
      </c>
      <c r="N44">
        <v>-24.637000033700001</v>
      </c>
    </row>
    <row r="45" spans="1:27" ht="17" thickBot="1" x14ac:dyDescent="0.25">
      <c r="A45" t="s">
        <v>202</v>
      </c>
      <c r="C45">
        <v>-37.781308687299997</v>
      </c>
      <c r="D45">
        <v>-37.785741221800002</v>
      </c>
      <c r="E45">
        <v>-37.7902055363</v>
      </c>
      <c r="F45">
        <v>-37.792449353400002</v>
      </c>
      <c r="G45">
        <v>-37.794700810400002</v>
      </c>
      <c r="H45">
        <v>-37.799226255000001</v>
      </c>
      <c r="I45">
        <v>-37.803781110700001</v>
      </c>
      <c r="J45">
        <v>-37.808364646900003</v>
      </c>
      <c r="K45">
        <v>-37.812976160399998</v>
      </c>
      <c r="L45">
        <v>-37.817614974599998</v>
      </c>
      <c r="M45">
        <v>-37.822280437899998</v>
      </c>
      <c r="N45">
        <v>-37.826971923099997</v>
      </c>
    </row>
    <row r="46" spans="1:27" ht="19" thickBot="1" x14ac:dyDescent="0.25">
      <c r="A46" t="s">
        <v>203</v>
      </c>
      <c r="C46">
        <v>-54.511031623599997</v>
      </c>
      <c r="D46">
        <v>-54.516392397200001</v>
      </c>
      <c r="E46">
        <v>-54.521772087199999</v>
      </c>
      <c r="F46">
        <v>-54.524468937100004</v>
      </c>
      <c r="G46">
        <v>-54.5271704114</v>
      </c>
      <c r="H46">
        <v>-54.532587100599997</v>
      </c>
      <c r="I46">
        <v>-54.538021898399997</v>
      </c>
      <c r="J46">
        <v>-54.543474560500002</v>
      </c>
      <c r="K46">
        <v>-54.548944854399998</v>
      </c>
      <c r="L46">
        <v>-54.5544325591</v>
      </c>
      <c r="M46">
        <v>-54.559937464800001</v>
      </c>
      <c r="N46">
        <v>-54.565459372600003</v>
      </c>
      <c r="P46" s="14" t="s">
        <v>56</v>
      </c>
      <c r="Q46" s="10" t="s">
        <v>170</v>
      </c>
      <c r="R46" s="14" t="s">
        <v>171</v>
      </c>
      <c r="S46" s="10" t="s">
        <v>172</v>
      </c>
      <c r="T46" s="14" t="s">
        <v>173</v>
      </c>
      <c r="U46" s="10" t="s">
        <v>174</v>
      </c>
      <c r="V46" s="14" t="s">
        <v>175</v>
      </c>
      <c r="W46" s="10" t="s">
        <v>176</v>
      </c>
      <c r="X46" s="14" t="s">
        <v>177</v>
      </c>
      <c r="Y46" s="10" t="s">
        <v>178</v>
      </c>
      <c r="Z46" s="14" t="s">
        <v>179</v>
      </c>
      <c r="AA46" s="9" t="s">
        <v>180</v>
      </c>
    </row>
    <row r="47" spans="1:27" x14ac:dyDescent="0.2">
      <c r="A47" t="s">
        <v>204</v>
      </c>
      <c r="C47">
        <v>-459.92338540100002</v>
      </c>
      <c r="D47">
        <v>-459.93995829599999</v>
      </c>
      <c r="E47">
        <v>-459.95660786799999</v>
      </c>
      <c r="F47">
        <v>-459.964960711</v>
      </c>
      <c r="G47">
        <v>-459.97333189900002</v>
      </c>
      <c r="H47">
        <v>-459.99012826199998</v>
      </c>
      <c r="I47">
        <v>-460.00699491199998</v>
      </c>
      <c r="J47">
        <v>-460.02392988499997</v>
      </c>
      <c r="K47">
        <v>-460.04093129199998</v>
      </c>
      <c r="L47">
        <v>-460.05799731299999</v>
      </c>
      <c r="M47">
        <v>-460.07512620099999</v>
      </c>
      <c r="N47">
        <v>-460.09231627000003</v>
      </c>
      <c r="P47" s="11" t="s">
        <v>93</v>
      </c>
      <c r="Q47" s="47">
        <v>6.1794741747217552E-2</v>
      </c>
      <c r="R47" s="48">
        <v>6.0445170024783224E-2</v>
      </c>
      <c r="S47" s="47">
        <v>5.9784498573529632E-2</v>
      </c>
      <c r="T47" s="48">
        <v>5.9132784080606626E-2</v>
      </c>
      <c r="U47" s="47">
        <v>5.7855006215592475E-2</v>
      </c>
      <c r="V47" s="48">
        <v>5.6609596770525572E-2</v>
      </c>
      <c r="W47" s="47">
        <v>5.5394598898057354E-2</v>
      </c>
      <c r="X47" s="48">
        <v>5.4208280506653973E-2</v>
      </c>
      <c r="Y47" s="47">
        <v>5.304910061717405E-2</v>
      </c>
      <c r="Z47" s="48">
        <v>5.1915676298566443E-2</v>
      </c>
      <c r="AA47" s="49">
        <v>5.0806758907232297E-2</v>
      </c>
    </row>
    <row r="48" spans="1:27" x14ac:dyDescent="0.2">
      <c r="A48" t="s">
        <v>205</v>
      </c>
      <c r="C48">
        <v>-2570.9460612799999</v>
      </c>
      <c r="D48">
        <v>-2570.9773502500002</v>
      </c>
      <c r="E48">
        <v>-2571.0088654400001</v>
      </c>
      <c r="F48">
        <v>-2571.0247060299998</v>
      </c>
      <c r="G48">
        <v>-2571.0406010000002</v>
      </c>
      <c r="H48">
        <v>-2571.0725513100001</v>
      </c>
      <c r="I48">
        <v>-2571.1047109299998</v>
      </c>
      <c r="J48">
        <v>-2571.1370746399998</v>
      </c>
      <c r="K48">
        <v>-2571.1696373700001</v>
      </c>
      <c r="L48">
        <v>-2571.2023942599999</v>
      </c>
      <c r="M48">
        <v>-2571.23534058</v>
      </c>
      <c r="N48">
        <v>-2571.2684718</v>
      </c>
      <c r="P48" s="8" t="s">
        <v>94</v>
      </c>
      <c r="Q48" s="50">
        <v>4.0830469718422524E-2</v>
      </c>
      <c r="R48" s="51">
        <v>3.9399966642826301E-2</v>
      </c>
      <c r="S48" s="50">
        <v>3.8698791034164959E-2</v>
      </c>
      <c r="T48" s="51">
        <v>3.80066074527452E-2</v>
      </c>
      <c r="U48" s="50">
        <v>3.6648137284403803E-2</v>
      </c>
      <c r="V48" s="51">
        <v>3.5322558703213325E-2</v>
      </c>
      <c r="W48" s="50">
        <v>3.402807635015289E-2</v>
      </c>
      <c r="X48" s="51">
        <v>3.2763074742525281E-2</v>
      </c>
      <c r="Y48" s="50">
        <v>3.1526088776037547E-2</v>
      </c>
      <c r="Z48" s="51">
        <v>3.0315787232065728E-2</v>
      </c>
      <c r="AA48" s="52">
        <v>2.9130952803750332E-2</v>
      </c>
    </row>
    <row r="49" spans="1:27" x14ac:dyDescent="0.2">
      <c r="A49" t="s">
        <v>206</v>
      </c>
      <c r="C49">
        <v>-297.65744420099998</v>
      </c>
      <c r="D49">
        <v>-297.668528122</v>
      </c>
      <c r="E49">
        <v>-297.679772275</v>
      </c>
      <c r="F49">
        <v>-297.685452779</v>
      </c>
      <c r="G49">
        <v>-297.69117138899998</v>
      </c>
      <c r="H49">
        <v>-297.70272047600002</v>
      </c>
      <c r="I49">
        <v>-297.71441481099998</v>
      </c>
      <c r="J49">
        <v>-297.72624991200001</v>
      </c>
      <c r="K49">
        <v>-297.73822152499997</v>
      </c>
      <c r="L49">
        <v>-297.75032560900001</v>
      </c>
      <c r="M49">
        <v>-297.76255832200002</v>
      </c>
      <c r="N49">
        <v>-297.774916007</v>
      </c>
      <c r="P49" s="8" t="s">
        <v>95</v>
      </c>
      <c r="Q49" s="50">
        <v>8.7191571191634898E-2</v>
      </c>
      <c r="R49" s="51">
        <v>8.5529991508747072E-2</v>
      </c>
      <c r="S49" s="50">
        <v>8.47148545261458E-2</v>
      </c>
      <c r="T49" s="51">
        <v>8.3909652739834945E-2</v>
      </c>
      <c r="U49" s="50">
        <v>8.2327713538679903E-2</v>
      </c>
      <c r="V49" s="51">
        <v>8.0781753655934097E-2</v>
      </c>
      <c r="W49" s="50">
        <v>7.9269670391259137E-2</v>
      </c>
      <c r="X49" s="51">
        <v>7.7789629278846195E-2</v>
      </c>
      <c r="Y49" s="50">
        <v>7.6340008792480374E-2</v>
      </c>
      <c r="Z49" s="51">
        <v>7.4919361080486579E-2</v>
      </c>
      <c r="AA49" s="52">
        <v>7.3526389369178102E-2</v>
      </c>
    </row>
    <row r="50" spans="1:27" x14ac:dyDescent="0.2">
      <c r="P50" s="8" t="s">
        <v>96</v>
      </c>
      <c r="Q50" s="50">
        <v>8.3592824599719728E-2</v>
      </c>
      <c r="R50" s="51">
        <v>8.1927374267353748E-2</v>
      </c>
      <c r="S50" s="50">
        <v>8.1110253571591073E-2</v>
      </c>
      <c r="T50" s="51">
        <v>8.030305706813512E-2</v>
      </c>
      <c r="U50" s="50">
        <v>7.8717154514994503E-2</v>
      </c>
      <c r="V50" s="51">
        <v>7.7167334850499092E-2</v>
      </c>
      <c r="W50" s="50">
        <v>7.5651571131059775E-2</v>
      </c>
      <c r="X50" s="51">
        <v>7.416807376576573E-2</v>
      </c>
      <c r="Y50" s="50">
        <v>7.271525393028444E-2</v>
      </c>
      <c r="Z50" s="51">
        <v>7.1291686547007765E-2</v>
      </c>
      <c r="AA50" s="52">
        <v>6.9896082452209796E-2</v>
      </c>
    </row>
    <row r="51" spans="1:27" x14ac:dyDescent="0.2">
      <c r="P51" s="8" t="s">
        <v>97</v>
      </c>
      <c r="Q51" s="50">
        <v>8.1957156360265015E-2</v>
      </c>
      <c r="R51" s="51">
        <v>8.0293437531974154E-2</v>
      </c>
      <c r="S51" s="50">
        <v>7.9477412612635412E-2</v>
      </c>
      <c r="T51" s="51">
        <v>7.8671449869107679E-2</v>
      </c>
      <c r="U51" s="50">
        <v>7.7088376472003728E-2</v>
      </c>
      <c r="V51" s="51">
        <v>7.5541799321444669E-2</v>
      </c>
      <c r="W51" s="50">
        <v>7.402961467438296E-2</v>
      </c>
      <c r="X51" s="51">
        <v>7.2549973276468949E-2</v>
      </c>
      <c r="Y51" s="50">
        <v>7.1101235086070552E-2</v>
      </c>
      <c r="Z51" s="51">
        <v>6.968192975429327E-2</v>
      </c>
      <c r="AA51" s="52">
        <v>6.8290730806973454E-2</v>
      </c>
    </row>
    <row r="52" spans="1:27" x14ac:dyDescent="0.2">
      <c r="P52" s="8" t="s">
        <v>98</v>
      </c>
      <c r="Q52" s="50">
        <v>8.6467831884984303E-2</v>
      </c>
      <c r="R52" s="51">
        <v>8.4747893647539874E-2</v>
      </c>
      <c r="S52" s="50">
        <v>8.3904364238943874E-2</v>
      </c>
      <c r="T52" s="51">
        <v>8.3071272691314466E-2</v>
      </c>
      <c r="U52" s="50">
        <v>8.1435006272409793E-2</v>
      </c>
      <c r="V52" s="51">
        <v>7.9836556922878055E-2</v>
      </c>
      <c r="W52" s="50">
        <v>7.8273725388230964E-2</v>
      </c>
      <c r="X52" s="51">
        <v>7.6744579292306367E-2</v>
      </c>
      <c r="Y52" s="50">
        <v>7.5247407289373708E-2</v>
      </c>
      <c r="Z52" s="51">
        <v>7.3780679813056665E-2</v>
      </c>
      <c r="AA52" s="52">
        <v>7.2343015870724448E-2</v>
      </c>
    </row>
    <row r="53" spans="1:27" x14ac:dyDescent="0.2">
      <c r="P53" s="8" t="s">
        <v>99</v>
      </c>
      <c r="Q53" s="50">
        <v>7.0263436282359537E-2</v>
      </c>
      <c r="R53" s="51">
        <v>6.8717622607017415E-2</v>
      </c>
      <c r="S53" s="50">
        <v>6.7960337586971065E-2</v>
      </c>
      <c r="T53" s="51">
        <v>6.721295971629701E-2</v>
      </c>
      <c r="U53" s="50">
        <v>6.574656874714313E-2</v>
      </c>
      <c r="V53" s="51">
        <v>6.4315948760566899E-2</v>
      </c>
      <c r="W53" s="50">
        <v>6.2918915247204471E-2</v>
      </c>
      <c r="X53" s="51">
        <v>6.1553541786899535E-2</v>
      </c>
      <c r="Y53" s="50">
        <v>6.0218114381755117E-2</v>
      </c>
      <c r="Z53" s="51">
        <v>2.3695505369684865E-2</v>
      </c>
      <c r="AA53" s="52">
        <v>5.7631117142554977E-2</v>
      </c>
    </row>
    <row r="54" spans="1:27" x14ac:dyDescent="0.2">
      <c r="P54" s="8" t="s">
        <v>100</v>
      </c>
      <c r="Q54" s="50">
        <v>5.4646880838241652E-2</v>
      </c>
      <c r="R54" s="51">
        <v>5.3494359833114458E-2</v>
      </c>
      <c r="S54" s="50">
        <v>5.2929415139975955E-2</v>
      </c>
      <c r="T54" s="51">
        <v>5.2371640828395113E-2</v>
      </c>
      <c r="U54" s="50">
        <v>5.1276628818132108E-2</v>
      </c>
      <c r="V54" s="51">
        <v>5.0207521163235125E-2</v>
      </c>
      <c r="W54" s="50">
        <v>4.916276000329789E-2</v>
      </c>
      <c r="X54" s="51">
        <v>4.8140973479445952E-2</v>
      </c>
      <c r="Y54" s="50">
        <v>4.7140950844541257E-2</v>
      </c>
      <c r="Z54" s="51">
        <v>4.6161605465535854E-2</v>
      </c>
      <c r="AA54" s="52">
        <v>4.5201966256632864E-2</v>
      </c>
    </row>
    <row r="55" spans="1:27" x14ac:dyDescent="0.2">
      <c r="P55" s="8" t="s">
        <v>101</v>
      </c>
      <c r="Q55" s="50">
        <v>9.2219136142668301E-2</v>
      </c>
      <c r="R55" s="51">
        <v>9.0475597386867612E-2</v>
      </c>
      <c r="S55" s="50">
        <v>8.9621521923072045E-2</v>
      </c>
      <c r="T55" s="51">
        <v>8.8778628832480638E-2</v>
      </c>
      <c r="U55" s="50">
        <v>8.7124720104946041E-2</v>
      </c>
      <c r="V55" s="51">
        <v>8.5510891008082179E-2</v>
      </c>
      <c r="W55" s="50">
        <v>8.393457695858772E-2</v>
      </c>
      <c r="X55" s="51">
        <v>8.2393542974262185E-2</v>
      </c>
      <c r="Y55" s="50">
        <v>8.088582858858287E-2</v>
      </c>
      <c r="Z55" s="51">
        <v>7.9409692305633856E-2</v>
      </c>
      <c r="AA55" s="52">
        <v>7.7963578912261244E-2</v>
      </c>
    </row>
    <row r="56" spans="1:27" x14ac:dyDescent="0.2">
      <c r="P56" s="8" t="s">
        <v>102</v>
      </c>
      <c r="Q56" s="50">
        <v>8.7246525296359456E-2</v>
      </c>
      <c r="R56" s="51">
        <v>8.5561916496114665E-2</v>
      </c>
      <c r="S56" s="50">
        <v>8.4736306616351342E-2</v>
      </c>
      <c r="T56" s="51">
        <v>8.3921265768800435E-2</v>
      </c>
      <c r="U56" s="50">
        <v>8.2321401945643913E-2</v>
      </c>
      <c r="V56" s="51">
        <v>8.0759612681168269E-2</v>
      </c>
      <c r="W56" s="50">
        <v>7.9233550342073619E-2</v>
      </c>
      <c r="X56" s="51">
        <v>7.7741163450503359E-2</v>
      </c>
      <c r="Y56" s="50">
        <v>7.6280638475938328E-2</v>
      </c>
      <c r="Z56" s="51">
        <v>7.485036149836212E-2</v>
      </c>
      <c r="AA56" s="52">
        <v>7.3448884392970037E-2</v>
      </c>
    </row>
    <row r="57" spans="1:27" x14ac:dyDescent="0.2">
      <c r="P57" s="8" t="s">
        <v>103</v>
      </c>
      <c r="Q57" s="50">
        <v>7.1168854640444312E-2</v>
      </c>
      <c r="R57" s="51">
        <v>6.9605924599765445E-2</v>
      </c>
      <c r="S57" s="50">
        <v>6.8840310823144346E-2</v>
      </c>
      <c r="T57" s="51">
        <v>6.8084744861010016E-2</v>
      </c>
      <c r="U57" s="50">
        <v>6.6602359741208261E-2</v>
      </c>
      <c r="V57" s="51">
        <v>6.5156216603652339E-2</v>
      </c>
      <c r="W57" s="50">
        <v>6.3744088134100041E-2</v>
      </c>
      <c r="X57" s="51">
        <v>6.2364006404120244E-2</v>
      </c>
      <c r="Y57" s="50">
        <v>6.1014230144524756E-2</v>
      </c>
      <c r="Z57" s="51">
        <v>5.9693199838357393E-2</v>
      </c>
      <c r="AA57" s="52">
        <v>5.8399510271455179E-2</v>
      </c>
    </row>
    <row r="58" spans="1:27" x14ac:dyDescent="0.2">
      <c r="P58" s="8" t="s">
        <v>104</v>
      </c>
      <c r="Q58" s="50">
        <v>8.9640859919331017E-2</v>
      </c>
      <c r="R58" s="51">
        <v>8.7833763084247951E-2</v>
      </c>
      <c r="S58" s="50">
        <v>8.6950839661219081E-2</v>
      </c>
      <c r="T58" s="51">
        <v>8.6080089691390846E-2</v>
      </c>
      <c r="U58" s="50">
        <v>8.4371728632299803E-2</v>
      </c>
      <c r="V58" s="51">
        <v>8.2703277666766439E-2</v>
      </c>
      <c r="W58" s="50">
        <v>8.1070787240124509E-2</v>
      </c>
      <c r="X58" s="51">
        <v>7.9471157694341085E-2</v>
      </c>
      <c r="Y58" s="50">
        <v>7.7901827423282194E-2</v>
      </c>
      <c r="Z58" s="51">
        <v>7.6360592879316888E-2</v>
      </c>
      <c r="AA58" s="52">
        <v>7.4845497913876291E-2</v>
      </c>
    </row>
    <row r="59" spans="1:27" x14ac:dyDescent="0.2">
      <c r="P59" s="8" t="s">
        <v>105</v>
      </c>
      <c r="Q59" s="50">
        <v>5.9137260305391903E-2</v>
      </c>
      <c r="R59" s="51">
        <v>5.7634677653774502E-2</v>
      </c>
      <c r="S59" s="50">
        <v>5.6899299300745554E-2</v>
      </c>
      <c r="T59" s="51">
        <v>5.6174046798879163E-2</v>
      </c>
      <c r="U59" s="50">
        <v>5.4752561058586391E-2</v>
      </c>
      <c r="V59" s="51">
        <v>5.3367739741759124E-2</v>
      </c>
      <c r="W59" s="50">
        <v>5.2017399704906528E-2</v>
      </c>
      <c r="X59" s="51">
        <v>5.0699588149174524E-2</v>
      </c>
      <c r="Y59" s="50">
        <v>4.9412551843466546E-2</v>
      </c>
      <c r="Z59" s="51">
        <v>4.8154714725558129E-2</v>
      </c>
      <c r="AA59" s="52">
        <v>4.692464518492423E-2</v>
      </c>
    </row>
    <row r="60" spans="1:27" x14ac:dyDescent="0.2">
      <c r="P60" s="8" t="s">
        <v>106</v>
      </c>
      <c r="Q60" s="50">
        <v>6.8561728965766955E-2</v>
      </c>
      <c r="R60" s="51">
        <v>6.6945002262216446E-2</v>
      </c>
      <c r="S60" s="50">
        <v>6.6154326584944911E-2</v>
      </c>
      <c r="T60" s="51">
        <v>6.5374872071655529E-2</v>
      </c>
      <c r="U60" s="50">
        <v>6.3848061330005756E-2</v>
      </c>
      <c r="V60" s="51">
        <v>6.2361697263507487E-2</v>
      </c>
      <c r="W60" s="50">
        <v>6.0913237315159595E-2</v>
      </c>
      <c r="X60" s="51">
        <v>5.9500414069790467E-2</v>
      </c>
      <c r="Y60" s="50">
        <v>5.8121192160234258E-2</v>
      </c>
      <c r="Z60" s="51">
        <v>5.6773731792702328E-2</v>
      </c>
      <c r="AA60" s="52">
        <v>5.5456361935354859E-2</v>
      </c>
    </row>
    <row r="61" spans="1:27" x14ac:dyDescent="0.2">
      <c r="P61" s="8" t="s">
        <v>107</v>
      </c>
      <c r="Q61" s="50">
        <v>4.5465864384106602E-2</v>
      </c>
      <c r="R61" s="51">
        <v>4.4020544917685034E-2</v>
      </c>
      <c r="S61" s="50">
        <v>4.8400670112637378E-2</v>
      </c>
      <c r="T61" s="51">
        <v>4.2621158735249118E-2</v>
      </c>
      <c r="U61" s="50">
        <v>4.1264923934743181E-2</v>
      </c>
      <c r="V61" s="51">
        <v>3.9949315223739124E-2</v>
      </c>
      <c r="W61" s="50">
        <v>3.8672026104624911E-2</v>
      </c>
      <c r="X61" s="51">
        <v>3.7430943217372503E-2</v>
      </c>
      <c r="Y61" s="50">
        <v>3.6224124767879062E-2</v>
      </c>
      <c r="Z61" s="51">
        <v>3.5049781172524157E-2</v>
      </c>
      <c r="AA61" s="52">
        <v>3.3906261771280199E-2</v>
      </c>
    </row>
    <row r="62" spans="1:27" x14ac:dyDescent="0.2">
      <c r="P62" s="8" t="s">
        <v>108</v>
      </c>
      <c r="Q62" s="54">
        <v>0.5000985699684124</v>
      </c>
      <c r="R62" s="55">
        <v>0.27635042678284205</v>
      </c>
      <c r="S62" s="54">
        <v>0.23119384496963491</v>
      </c>
      <c r="T62" s="55">
        <v>0.20086934588418223</v>
      </c>
      <c r="U62" s="54">
        <v>0.16248113395532782</v>
      </c>
      <c r="V62" s="55">
        <v>0.13894943208484478</v>
      </c>
      <c r="W62" s="54">
        <v>0.12286100908665185</v>
      </c>
      <c r="X62" s="55">
        <v>0.11103792086391261</v>
      </c>
      <c r="Y62" s="54">
        <v>0.10189053314137511</v>
      </c>
      <c r="Z62" s="55">
        <v>9.4535184843348941E-2</v>
      </c>
      <c r="AA62" s="56">
        <v>8.8441246714781818E-2</v>
      </c>
    </row>
    <row r="63" spans="1:27" x14ac:dyDescent="0.2">
      <c r="P63" s="8" t="s">
        <v>109</v>
      </c>
      <c r="Q63" s="50">
        <v>5.4045360597405612E-2</v>
      </c>
      <c r="R63" s="51">
        <v>5.2644821017878707E-2</v>
      </c>
      <c r="S63" s="50">
        <v>5.195877450266595E-2</v>
      </c>
      <c r="T63" s="51">
        <v>5.1281821636210242E-2</v>
      </c>
      <c r="U63" s="50">
        <v>4.9954124299401437E-2</v>
      </c>
      <c r="V63" s="51">
        <v>4.8659745858891101E-2</v>
      </c>
      <c r="W63" s="50">
        <v>4.7396893377466741E-2</v>
      </c>
      <c r="X63" s="51">
        <v>4.6163942451512403E-2</v>
      </c>
      <c r="Y63" s="50">
        <v>3.0456046770295508E-3</v>
      </c>
      <c r="Z63" s="51">
        <v>4.3781920521982862E-2</v>
      </c>
      <c r="AA63" s="52">
        <v>4.2630214735433603E-2</v>
      </c>
    </row>
    <row r="64" spans="1:27" x14ac:dyDescent="0.2">
      <c r="P64" s="8" t="s">
        <v>110</v>
      </c>
      <c r="Q64" s="50">
        <v>5.6038592575109458E-2</v>
      </c>
      <c r="R64" s="51">
        <v>5.4602658878065147E-2</v>
      </c>
      <c r="S64" s="50">
        <v>5.3899356311600588E-2</v>
      </c>
      <c r="T64" s="51">
        <v>5.3205454025722451E-2</v>
      </c>
      <c r="U64" s="50">
        <v>5.1844780472219409E-2</v>
      </c>
      <c r="V64" s="51">
        <v>5.0518647430605634E-2</v>
      </c>
      <c r="W64" s="50">
        <v>4.922524980027284E-2</v>
      </c>
      <c r="X64" s="51">
        <v>4.7962930073214761E-2</v>
      </c>
      <c r="Y64" s="50">
        <v>4.673015927518287E-2</v>
      </c>
      <c r="Z64" s="51">
        <v>4.5525518980581194E-2</v>
      </c>
      <c r="AA64" s="52">
        <v>4.4347688365153015E-2</v>
      </c>
    </row>
    <row r="65" spans="16:27" ht="17" thickBot="1" x14ac:dyDescent="0.25">
      <c r="P65" s="57" t="s">
        <v>0</v>
      </c>
      <c r="Q65" s="58">
        <v>9.3909314745435624E-2</v>
      </c>
      <c r="R65" s="59">
        <v>8.0012841619045191E-2</v>
      </c>
      <c r="S65" s="58">
        <v>7.7068621004998547E-2</v>
      </c>
      <c r="T65" s="59">
        <v>7.4392825152889822E-2</v>
      </c>
      <c r="U65" s="58">
        <v>7.0870021518763426E-2</v>
      </c>
      <c r="V65" s="59">
        <v>6.8206646983961852E-2</v>
      </c>
      <c r="W65" s="58">
        <v>6.5988763897089645E-2</v>
      </c>
      <c r="X65" s="59">
        <v>6.4037985304284228E-2</v>
      </c>
      <c r="Y65" s="58">
        <v>5.9935825011956254E-2</v>
      </c>
      <c r="Z65" s="59">
        <v>5.8660940562170277E-2</v>
      </c>
      <c r="AA65" s="60">
        <v>5.9066161322597045E-2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CLB18_BondLengths_MEs</vt:lpstr>
      <vt:lpstr>CLB18_B3LYP-BSStudy</vt:lpstr>
      <vt:lpstr>CLB18_B3LYP-D3BJ_BSStudy</vt:lpstr>
      <vt:lpstr>GridStudy_B3LYP_B3LYP-D3(BJ)</vt:lpstr>
      <vt:lpstr>CLB18_PBE-HFX</vt:lpstr>
      <vt:lpstr>MR_Diagnostics_CLB18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Pierpaolo Morgante</dc:creator>
  <cp:lastModifiedBy>Pierpaolo Morgante</cp:lastModifiedBy>
  <cp:lastPrinted>2020-10-17T21:20:33Z</cp:lastPrinted>
  <dcterms:created xsi:type="dcterms:W3CDTF">2018-09-06T18:53:35Z</dcterms:created>
  <dcterms:modified xsi:type="dcterms:W3CDTF">2020-11-09T16:36:14Z</dcterms:modified>
</cp:coreProperties>
</file>