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ierpa/Desktop/research_PM/biisoquinoline_catalysts_2021/"/>
    </mc:Choice>
  </mc:AlternateContent>
  <xr:revisionPtr revIDLastSave="0" documentId="13_ncr:1_{CF15A136-3A6A-3746-8109-35D6CAA976C3}" xr6:coauthVersionLast="47" xr6:coauthVersionMax="47" xr10:uidLastSave="{00000000-0000-0000-0000-000000000000}"/>
  <bookViews>
    <workbookView xWindow="760" yWindow="500" windowWidth="28040" windowHeight="16380" xr2:uid="{B8549C07-2E0D-614C-A32C-BC3EF193A9EC}"/>
  </bookViews>
  <sheets>
    <sheet name="Summary" sheetId="5" r:id="rId1"/>
    <sheet name="Electronic_Gibbs_energies" sheetId="6" r:id="rId2"/>
    <sheet name="Functionals_Study" sheetId="4" r:id="rId3"/>
  </sheets>
  <definedNames>
    <definedName name="solver_adj" localSheetId="1" hidden="1">Electronic_Gibbs_energies!#REF!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Electronic_Gibbs_energies!#REF!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0.5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6" l="1"/>
  <c r="E35" i="6" s="1"/>
  <c r="D33" i="6"/>
  <c r="E33" i="6" s="1"/>
  <c r="D32" i="6"/>
  <c r="E32" i="6" s="1"/>
  <c r="E30" i="6"/>
  <c r="D30" i="6"/>
  <c r="D29" i="6"/>
  <c r="E29" i="6" s="1"/>
  <c r="E28" i="6"/>
  <c r="D28" i="6"/>
  <c r="D27" i="6"/>
  <c r="E27" i="6" s="1"/>
  <c r="E25" i="6"/>
  <c r="D25" i="6"/>
  <c r="D24" i="6"/>
  <c r="E24" i="6" s="1"/>
  <c r="E23" i="6"/>
  <c r="D23" i="6"/>
  <c r="D22" i="6"/>
  <c r="E22" i="6" s="1"/>
  <c r="E20" i="6"/>
  <c r="D20" i="6"/>
  <c r="D19" i="6"/>
  <c r="E19" i="6" s="1"/>
  <c r="E18" i="6"/>
  <c r="D18" i="6"/>
  <c r="D17" i="6"/>
  <c r="E17" i="6" s="1"/>
  <c r="E15" i="6"/>
  <c r="D15" i="6"/>
  <c r="D14" i="6"/>
  <c r="E14" i="6" s="1"/>
  <c r="E13" i="6"/>
  <c r="D13" i="6"/>
  <c r="D12" i="6"/>
  <c r="E12" i="6" s="1"/>
  <c r="F12" i="4" l="1"/>
  <c r="F35" i="4"/>
  <c r="F22" i="4"/>
  <c r="F15" i="4"/>
  <c r="F27" i="4"/>
  <c r="F9" i="4"/>
  <c r="F25" i="4"/>
  <c r="F11" i="4"/>
  <c r="F13" i="4"/>
  <c r="F30" i="4"/>
  <c r="F17" i="4"/>
  <c r="F31" i="4"/>
  <c r="F18" i="4"/>
  <c r="F32" i="4"/>
  <c r="F19" i="4"/>
  <c r="F29" i="4"/>
  <c r="F33" i="4"/>
  <c r="F36" i="4"/>
  <c r="F23" i="4"/>
  <c r="F37" i="4"/>
  <c r="F20" i="4"/>
  <c r="F14" i="4"/>
  <c r="F21" i="4"/>
  <c r="F34" i="4"/>
  <c r="F8" i="4"/>
  <c r="F28" i="4"/>
  <c r="F10" i="4"/>
  <c r="F26" i="4"/>
  <c r="F16" i="4"/>
  <c r="F38" i="4"/>
  <c r="F39" i="4"/>
  <c r="F40" i="4"/>
  <c r="F7" i="4"/>
</calcChain>
</file>

<file path=xl/sharedStrings.xml><?xml version="1.0" encoding="utf-8"?>
<sst xmlns="http://schemas.openxmlformats.org/spreadsheetml/2006/main" count="177" uniqueCount="114">
  <si>
    <t>Molecule</t>
  </si>
  <si>
    <t>Electronic 
energy (a.u.)</t>
  </si>
  <si>
    <t>Gibbs free 
energy (a.u.)</t>
  </si>
  <si>
    <t>∆G
(kcal/mol)</t>
  </si>
  <si>
    <t>Filename</t>
  </si>
  <si>
    <t>Chloride</t>
  </si>
  <si>
    <r>
      <t>SiCl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_CH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CH=CH</t>
    </r>
    <r>
      <rPr>
        <vertAlign val="subscript"/>
        <sz val="12"/>
        <color theme="1"/>
        <rFont val="Calibri (Body)"/>
      </rPr>
      <t>2</t>
    </r>
  </si>
  <si>
    <r>
      <t>Lewis Base (w/ CF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</si>
  <si>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t>napthaldehyde</t>
  </si>
  <si>
    <t>BLYP</t>
  </si>
  <si>
    <t>B3LYP</t>
  </si>
  <si>
    <t>MN15</t>
  </si>
  <si>
    <t>TPSSh</t>
  </si>
  <si>
    <t>PBE</t>
  </si>
  <si>
    <t>PBE0</t>
  </si>
  <si>
    <t>B97-D3(BJ)</t>
  </si>
  <si>
    <t>B97-D</t>
  </si>
  <si>
    <t>M06-2X</t>
  </si>
  <si>
    <t>M06-L</t>
  </si>
  <si>
    <t>M11-L</t>
  </si>
  <si>
    <t>MN15-L</t>
  </si>
  <si>
    <t>ωB97X-D</t>
  </si>
  <si>
    <t>PW6B95-D3(BJ)</t>
  </si>
  <si>
    <t xml:space="preserve">TPSS </t>
  </si>
  <si>
    <t>𝜏-HCTH</t>
  </si>
  <si>
    <t>𝜏-HCTHhyb</t>
  </si>
  <si>
    <t>PBE-D3(BJ)</t>
  </si>
  <si>
    <t>PBE0-D3(BJ)</t>
  </si>
  <si>
    <t>BLYP-D3(BJ)</t>
  </si>
  <si>
    <t>B3LYP-D3(BJ)</t>
  </si>
  <si>
    <t>M11</t>
  </si>
  <si>
    <t>TPSSh-D3(BJ)</t>
  </si>
  <si>
    <t>SCAN</t>
  </si>
  <si>
    <t>ωB97M-V</t>
  </si>
  <si>
    <t>Functional (def2-SVP basis set)</t>
  </si>
  <si>
    <t>B97M-V</t>
  </si>
  <si>
    <t>B2PLYP-D3(BJ)</t>
  </si>
  <si>
    <t>DSD-PBEP86-D3(BJ)</t>
  </si>
  <si>
    <t>𝜏-HCTH-D3(BJ)</t>
  </si>
  <si>
    <t>𝜏-HCTHhyb-D3(BJ)</t>
  </si>
  <si>
    <t>TPSS-D3(BJ)</t>
  </si>
  <si>
    <t>HCTH/407</t>
  </si>
  <si>
    <t>HCTH/407-D3(BJ)</t>
  </si>
  <si>
    <t>B97-D/TZV(2p,2d)</t>
  </si>
  <si>
    <r>
      <rPr>
        <b/>
        <i/>
        <sz val="12"/>
        <color theme="1"/>
        <rFont val="Calibri"/>
        <family val="2"/>
        <scheme val="minor"/>
      </rPr>
      <t>Trans</t>
    </r>
    <r>
      <rPr>
        <b/>
        <sz val="12"/>
        <color theme="1"/>
        <rFont val="Calibri"/>
        <family val="2"/>
        <scheme val="minor"/>
      </rPr>
      <t>-1-Chair-Re energy (a.u.)</t>
    </r>
  </si>
  <si>
    <r>
      <rPr>
        <b/>
        <i/>
        <sz val="12"/>
        <color theme="1"/>
        <rFont val="Calibri"/>
        <family val="2"/>
        <scheme val="minor"/>
      </rPr>
      <t>Trans</t>
    </r>
    <r>
      <rPr>
        <b/>
        <sz val="12"/>
        <color theme="1"/>
        <rFont val="Calibri"/>
        <family val="2"/>
        <scheme val="minor"/>
      </rPr>
      <t>-1-Chair-Si energy (a.u.)</t>
    </r>
  </si>
  <si>
    <t>Re-Si (kcal/mol)</t>
  </si>
  <si>
    <t>⟵ If positive, Si is more stable than Re</t>
  </si>
  <si>
    <t>Functional type</t>
  </si>
  <si>
    <t>GGA</t>
  </si>
  <si>
    <t>mGGA</t>
  </si>
  <si>
    <t>Hybrid GGA</t>
  </si>
  <si>
    <t>Hybrid mGGA</t>
  </si>
  <si>
    <t>GGA = Generalized Gradient Approximation</t>
  </si>
  <si>
    <t>mGGA = meta Generalized Gradient Approximation</t>
  </si>
  <si>
    <r>
      <t xml:space="preserve">Electronic energies of </t>
    </r>
    <r>
      <rPr>
        <b/>
        <i/>
        <sz val="14"/>
        <color theme="1"/>
        <rFont val="Calibri"/>
        <family val="2"/>
        <scheme val="minor"/>
      </rPr>
      <t>Trans</t>
    </r>
    <r>
      <rPr>
        <b/>
        <sz val="14"/>
        <color theme="1"/>
        <rFont val="Calibri"/>
        <family val="2"/>
        <scheme val="minor"/>
      </rPr>
      <t xml:space="preserve">-1-Chair–Si and </t>
    </r>
    <r>
      <rPr>
        <b/>
        <i/>
        <sz val="14"/>
        <color theme="1"/>
        <rFont val="Calibri"/>
        <family val="2"/>
        <scheme val="minor"/>
      </rPr>
      <t>Trans</t>
    </r>
    <r>
      <rPr>
        <b/>
        <sz val="14"/>
        <color theme="1"/>
        <rFont val="Calibri"/>
        <family val="2"/>
        <scheme val="minor"/>
      </rPr>
      <t>-1-Chair–Re with 34 functionals and the def2-SVP basis set</t>
    </r>
  </si>
  <si>
    <t>Double hybrid</t>
  </si>
  <si>
    <t>✘</t>
  </si>
  <si>
    <t>✓</t>
  </si>
  <si>
    <t>Dispersion corrected?*</t>
  </si>
  <si>
    <r>
      <rPr>
        <b/>
        <sz val="12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The Minnesota functionals are dispersion-corrected even if no -D correction is applied.</t>
    </r>
  </si>
  <si>
    <t>Pierpaolo Morgante, Coty Deluca, Tegla Jones, Gregory Aldrich, Norito Takenaka*, Roberto Peverati*</t>
  </si>
  <si>
    <t>ntakenaka@fit.edu; rpeverati@fit.edu</t>
  </si>
  <si>
    <r>
      <t xml:space="preserve">This Excel file contains the numerical results for the structures optimized and studied in this work. It includes </t>
    </r>
    <r>
      <rPr>
        <b/>
        <sz val="12"/>
        <color theme="1"/>
        <rFont val="Calibri"/>
        <family val="2"/>
        <scheme val="minor"/>
      </rPr>
      <t>two sheets:</t>
    </r>
  </si>
  <si>
    <t>1) The electronic energies and Gibbs free energies of all transition structures optimized in this work (Electronic_Gibbs_energies)</t>
  </si>
  <si>
    <t>Results for all the transition structures presented in the main text and the supporting information.</t>
  </si>
  <si>
    <t>M11/def2-SVP</t>
  </si>
  <si>
    <t>Acetonitrile (C-PCM)</t>
  </si>
  <si>
    <t>∆∆G
(kcal/mol)</t>
  </si>
  <si>
    <t>allyltrichlorosilane</t>
  </si>
  <si>
    <t>Lewis_Base_CF3</t>
  </si>
  <si>
    <t>TS-Trans-Boat-Si</t>
  </si>
  <si>
    <r>
      <t>Trans-</t>
    </r>
    <r>
      <rPr>
        <sz val="12"/>
        <color theme="1"/>
        <rFont val="Calibri"/>
        <family val="2"/>
        <scheme val="minor"/>
      </rPr>
      <t>1-Boat-Si</t>
    </r>
  </si>
  <si>
    <t>TS-Trans-Chair-Si</t>
  </si>
  <si>
    <r>
      <t>Trans-</t>
    </r>
    <r>
      <rPr>
        <sz val="12"/>
        <color theme="1"/>
        <rFont val="Calibri"/>
        <family val="2"/>
        <scheme val="minor"/>
      </rPr>
      <t>1-Chair-Si</t>
    </r>
  </si>
  <si>
    <t>TS-Trans-Boat-Re</t>
  </si>
  <si>
    <r>
      <t>Trans-</t>
    </r>
    <r>
      <rPr>
        <sz val="12"/>
        <color theme="1"/>
        <rFont val="Calibri"/>
        <family val="2"/>
        <scheme val="minor"/>
      </rPr>
      <t>1-Boat-Re</t>
    </r>
  </si>
  <si>
    <t>TS-Trans-Chair-Re</t>
  </si>
  <si>
    <r>
      <t>Trans-</t>
    </r>
    <r>
      <rPr>
        <sz val="12"/>
        <color theme="1"/>
        <rFont val="Calibri"/>
        <family val="2"/>
        <scheme val="minor"/>
      </rPr>
      <t>1-Chair-Re</t>
    </r>
  </si>
  <si>
    <t>TS-Cis-2-S-Boat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</si>
  <si>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-2-Boat-Si</t>
    </r>
  </si>
  <si>
    <t>TS-Cis-2-S-Chair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</si>
  <si>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-2-Chair-Si</t>
    </r>
  </si>
  <si>
    <t>TS-Cis-2-R-Boat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</si>
  <si>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-2-Boat-Re</t>
    </r>
  </si>
  <si>
    <t>TS-Cis-2-R-Chair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</si>
  <si>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-2-Chair-Re</t>
    </r>
  </si>
  <si>
    <t>TS-Cis-3-S-Boat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</si>
  <si>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-3-Boat-Si</t>
    </r>
  </si>
  <si>
    <t>TS-Cis-3-S-Chair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</si>
  <si>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-3-Chair-Si</t>
    </r>
  </si>
  <si>
    <t>TS-Cis-3-R-Boat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</si>
  <si>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-3-Boat-Re</t>
    </r>
  </si>
  <si>
    <t>TS-Cis-3-R-Chair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</si>
  <si>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-3-Chair-Re</t>
    </r>
  </si>
  <si>
    <t>TS-Cis-4-S-Boat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</si>
  <si>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-4-Boat-Si</t>
    </r>
  </si>
  <si>
    <t>TS-Cis-4-S-Chair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</si>
  <si>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-4-Chair-Si</t>
    </r>
  </si>
  <si>
    <t>TS-Cis-4-R-Boat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</si>
  <si>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-4-Boat-Re</t>
    </r>
  </si>
  <si>
    <t>TS-Cis-4-R-Chair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</si>
  <si>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-4-Chair-Re</t>
    </r>
  </si>
  <si>
    <t>TS-Cis-5-S-Boat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</si>
  <si>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-5-Boat-Si</t>
    </r>
  </si>
  <si>
    <t>TS-Cis-5-S-Chair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</si>
  <si>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-5-Chair-Si</t>
    </r>
  </si>
  <si>
    <t>TS-Cis-5-R-Boat</t>
  </si>
  <si>
    <t>Could not be located</t>
  </si>
  <si>
    <t>TS-Cis-5-R-Chair</t>
  </si>
  <si>
    <r>
      <rPr>
        <i/>
        <sz val="12"/>
        <color theme="1"/>
        <rFont val="Calibri"/>
        <family val="2"/>
        <scheme val="minor"/>
      </rPr>
      <t>Cis</t>
    </r>
    <r>
      <rPr>
        <sz val="12"/>
        <color theme="1"/>
        <rFont val="Calibri"/>
        <family val="2"/>
        <scheme val="minor"/>
      </rPr>
      <t>-5-Chair-Re</t>
    </r>
  </si>
  <si>
    <t>Geometries</t>
  </si>
  <si>
    <r>
      <t xml:space="preserve">2) The electronic energies calculated with different functionals and the def2-SVP basis set on top of the </t>
    </r>
    <r>
      <rPr>
        <i/>
        <sz val="12"/>
        <color theme="1"/>
        <rFont val="Calibri"/>
        <family val="2"/>
        <scheme val="minor"/>
      </rPr>
      <t>Trans</t>
    </r>
    <r>
      <rPr>
        <sz val="12"/>
        <color theme="1"/>
        <rFont val="Calibri"/>
        <family val="2"/>
        <scheme val="minor"/>
      </rPr>
      <t xml:space="preserve">-1-Chair-Si and </t>
    </r>
    <r>
      <rPr>
        <i/>
        <sz val="12"/>
        <color theme="1"/>
        <rFont val="Calibri"/>
        <family val="2"/>
        <scheme val="minor"/>
      </rPr>
      <t>Trans</t>
    </r>
    <r>
      <rPr>
        <sz val="12"/>
        <color theme="1"/>
        <rFont val="Calibri"/>
        <family val="2"/>
        <scheme val="minor"/>
      </rPr>
      <t>-1-Chair-Re structures (Functionals_Study)</t>
    </r>
  </si>
  <si>
    <t>Supporting Information for "Steps toward Rationalization of the Enantiomeric Excess of the Sakurai–Hosomi–Denmark Allylation Catalyzed by Biisoquinoline N,N’-Dioxides Using Computations"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</si>
</sst>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left" vertical="center"/>
    </xf>
    <xf numFmtId="0" fontId="0" fillId="2" borderId="0" xfId="0" applyFont="1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44B7-FBE1-784D-AD06-3364016C4C0B}">
  <dimension ref="A1:A9"/>
  <sheetViews>
    <sheetView tabSelected="1" workbookViewId="0">
      <selection activeCell="A8" sqref="A8:A9"/>
    </sheetView>
  </sheetViews>
  <sheetFormatPr baseColWidth="10" defaultRowHeight="16" x14ac:dyDescent="0.2"/>
  <cols>
    <col min="1" max="1" width="49.1640625" customWidth="1"/>
  </cols>
  <sheetData>
    <row r="1" spans="1:1" ht="31" customHeight="1" x14ac:dyDescent="0.2">
      <c r="A1" s="30" t="s">
        <v>113</v>
      </c>
    </row>
    <row r="2" spans="1:1" x14ac:dyDescent="0.2">
      <c r="A2" t="s">
        <v>61</v>
      </c>
    </row>
    <row r="3" spans="1:1" x14ac:dyDescent="0.2">
      <c r="A3" t="s">
        <v>62</v>
      </c>
    </row>
    <row r="6" spans="1:1" x14ac:dyDescent="0.2">
      <c r="A6" t="s">
        <v>63</v>
      </c>
    </row>
    <row r="8" spans="1:1" x14ac:dyDescent="0.2">
      <c r="A8" t="s">
        <v>64</v>
      </c>
    </row>
    <row r="9" spans="1:1" x14ac:dyDescent="0.2">
      <c r="A9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2F40-7D6B-AE44-A77C-49DD95E4A9F6}">
  <dimension ref="A1:I38"/>
  <sheetViews>
    <sheetView zoomScale="84" workbookViewId="0">
      <selection sqref="A1:H1"/>
    </sheetView>
  </sheetViews>
  <sheetFormatPr baseColWidth="10" defaultRowHeight="16" x14ac:dyDescent="0.2"/>
  <cols>
    <col min="1" max="1" width="29" customWidth="1"/>
    <col min="2" max="2" width="14.83203125" customWidth="1"/>
    <col min="3" max="3" width="17.33203125" customWidth="1"/>
    <col min="4" max="4" width="14" customWidth="1"/>
    <col min="6" max="6" width="22" customWidth="1"/>
  </cols>
  <sheetData>
    <row r="1" spans="1:9" ht="24" x14ac:dyDescent="0.2">
      <c r="A1" s="21" t="s">
        <v>65</v>
      </c>
      <c r="B1" s="21"/>
      <c r="C1" s="21"/>
      <c r="D1" s="21"/>
      <c r="E1" s="21"/>
      <c r="F1" s="21"/>
      <c r="G1" s="21"/>
      <c r="H1" s="21"/>
    </row>
    <row r="2" spans="1:9" x14ac:dyDescent="0.2">
      <c r="A2" t="s">
        <v>66</v>
      </c>
    </row>
    <row r="3" spans="1:9" x14ac:dyDescent="0.2">
      <c r="A3" t="s">
        <v>67</v>
      </c>
    </row>
    <row r="4" spans="1:9" s="12" customFormat="1" ht="34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68</v>
      </c>
      <c r="G4" s="2" t="s">
        <v>4</v>
      </c>
      <c r="H4" s="22" t="s">
        <v>111</v>
      </c>
      <c r="I4" s="2"/>
    </row>
    <row r="5" spans="1:9" x14ac:dyDescent="0.2">
      <c r="F5" s="7"/>
    </row>
    <row r="6" spans="1:9" x14ac:dyDescent="0.2">
      <c r="A6" t="s">
        <v>5</v>
      </c>
      <c r="B6">
        <v>-460.18005099200002</v>
      </c>
      <c r="C6">
        <v>-460.19507399999998</v>
      </c>
      <c r="F6" s="7"/>
      <c r="G6" t="s">
        <v>5</v>
      </c>
    </row>
    <row r="7" spans="1:9" ht="18" x14ac:dyDescent="0.25">
      <c r="A7" t="s">
        <v>6</v>
      </c>
      <c r="B7">
        <v>-1786.79782436</v>
      </c>
      <c r="C7">
        <v>-1786.758458</v>
      </c>
      <c r="G7" t="s">
        <v>69</v>
      </c>
    </row>
    <row r="8" spans="1:9" ht="18" x14ac:dyDescent="0.25">
      <c r="A8" t="s">
        <v>7</v>
      </c>
      <c r="B8">
        <v>-2760.0071692900001</v>
      </c>
      <c r="C8">
        <v>-2759.6449029999999</v>
      </c>
      <c r="G8" t="s">
        <v>70</v>
      </c>
    </row>
    <row r="9" spans="1:9" x14ac:dyDescent="0.2">
      <c r="A9" t="s">
        <v>8</v>
      </c>
      <c r="B9">
        <v>-498.53497916499998</v>
      </c>
      <c r="C9">
        <v>-498.411225</v>
      </c>
      <c r="G9" t="s">
        <v>8</v>
      </c>
    </row>
    <row r="12" spans="1:9" x14ac:dyDescent="0.2">
      <c r="A12" t="s">
        <v>71</v>
      </c>
      <c r="B12">
        <v>-4585.1855394200002</v>
      </c>
      <c r="C12">
        <v>-4584.5987919999998</v>
      </c>
      <c r="D12" s="3">
        <f>(C12+$C$6-$C$7-$C$8-$C$9)*627.51</f>
        <v>13.002007200096326</v>
      </c>
      <c r="E12" s="23">
        <f>D12-$D$13</f>
        <v>1.7777358302914035</v>
      </c>
      <c r="F12" s="7"/>
      <c r="G12" s="24" t="s">
        <v>72</v>
      </c>
    </row>
    <row r="13" spans="1:9" x14ac:dyDescent="0.2">
      <c r="A13" t="s">
        <v>73</v>
      </c>
      <c r="B13">
        <v>-4585.1909607199996</v>
      </c>
      <c r="C13">
        <v>-4584.6016250000002</v>
      </c>
      <c r="D13" s="3">
        <f>(C13+$C$6-$C$7-$C$8-$C$9)*627.51</f>
        <v>11.224271369804923</v>
      </c>
      <c r="E13" s="23">
        <f>D13-$D$13</f>
        <v>0</v>
      </c>
      <c r="F13" s="7"/>
      <c r="G13" s="24" t="s">
        <v>74</v>
      </c>
    </row>
    <row r="14" spans="1:9" x14ac:dyDescent="0.2">
      <c r="A14" t="s">
        <v>75</v>
      </c>
      <c r="B14">
        <v>-4585.1862114300002</v>
      </c>
      <c r="C14">
        <v>-4584.5977890000004</v>
      </c>
      <c r="D14" s="3">
        <f>(C14+$C$6-$C$7-$C$8-$C$9)*627.51</f>
        <v>13.631399729720036</v>
      </c>
      <c r="E14" s="23">
        <f>D14-$D$13</f>
        <v>2.407128359915113</v>
      </c>
      <c r="F14" s="7"/>
      <c r="G14" s="24" t="s">
        <v>76</v>
      </c>
    </row>
    <row r="15" spans="1:9" x14ac:dyDescent="0.2">
      <c r="A15" t="s">
        <v>77</v>
      </c>
      <c r="B15">
        <v>-4585.1886282799996</v>
      </c>
      <c r="C15">
        <v>-4584.598857</v>
      </c>
      <c r="D15" s="3">
        <f>(C15+$C$6-$C$7-$C$8-$C$9)*627.51</f>
        <v>12.961219049985287</v>
      </c>
      <c r="E15" s="23">
        <f>D15-$D$13</f>
        <v>1.7369476801803643</v>
      </c>
      <c r="F15" s="7"/>
      <c r="G15" s="24" t="s">
        <v>78</v>
      </c>
    </row>
    <row r="16" spans="1:9" x14ac:dyDescent="0.2">
      <c r="C16" s="9"/>
      <c r="D16" s="15"/>
      <c r="E16" s="23"/>
      <c r="F16" s="7"/>
      <c r="G16" s="25"/>
    </row>
    <row r="17" spans="1:7" x14ac:dyDescent="0.2">
      <c r="A17" t="s">
        <v>79</v>
      </c>
      <c r="B17">
        <v>-4585.1808775600002</v>
      </c>
      <c r="C17">
        <v>-4584.5936099999999</v>
      </c>
      <c r="D17" s="3">
        <f>(C17+$C$6-$C$7-$C$8-$C$9)*627.51</f>
        <v>16.253764020019148</v>
      </c>
      <c r="E17" s="23">
        <f>D17-$D$13</f>
        <v>5.029492650214225</v>
      </c>
      <c r="F17" s="7"/>
      <c r="G17" s="25" t="s">
        <v>80</v>
      </c>
    </row>
    <row r="18" spans="1:7" x14ac:dyDescent="0.2">
      <c r="A18" t="s">
        <v>81</v>
      </c>
      <c r="B18">
        <v>-4585.1782394499996</v>
      </c>
      <c r="C18">
        <v>-4584.5953099999997</v>
      </c>
      <c r="D18" s="3">
        <f>(C18+$C$6-$C$7-$C$8-$C$9)*627.51</f>
        <v>15.186997020144247</v>
      </c>
      <c r="E18" s="23">
        <f>D18-$D$13</f>
        <v>3.9627256503393244</v>
      </c>
      <c r="F18" s="4"/>
      <c r="G18" s="26" t="s">
        <v>82</v>
      </c>
    </row>
    <row r="19" spans="1:7" x14ac:dyDescent="0.2">
      <c r="A19" t="s">
        <v>83</v>
      </c>
      <c r="B19">
        <v>-4585.1843862799997</v>
      </c>
      <c r="C19">
        <v>-4584.59645</v>
      </c>
      <c r="D19" s="3">
        <f>(C19+$C$6-$C$7-$C$8-$C$9)*627.51</f>
        <v>14.471635619952851</v>
      </c>
      <c r="E19" s="23">
        <f>D19-$D$13</f>
        <v>3.2473642501479283</v>
      </c>
      <c r="G19" s="25" t="s">
        <v>84</v>
      </c>
    </row>
    <row r="20" spans="1:7" x14ac:dyDescent="0.2">
      <c r="A20" t="s">
        <v>85</v>
      </c>
      <c r="B20">
        <v>-4585.1889588000004</v>
      </c>
      <c r="C20">
        <v>-4584.5987349999996</v>
      </c>
      <c r="D20" s="3">
        <f>(C20+$C$6-$C$7-$C$8-$C$9)*627.51</f>
        <v>13.037775270220038</v>
      </c>
      <c r="E20" s="23">
        <f>D20-$D$13</f>
        <v>1.8135039004151157</v>
      </c>
      <c r="F20" s="7"/>
      <c r="G20" s="25" t="s">
        <v>86</v>
      </c>
    </row>
    <row r="21" spans="1:7" x14ac:dyDescent="0.2">
      <c r="D21" s="3"/>
      <c r="E21" s="15"/>
    </row>
    <row r="22" spans="1:7" x14ac:dyDescent="0.2">
      <c r="A22" t="s">
        <v>87</v>
      </c>
      <c r="B22">
        <v>-4585.1769204299999</v>
      </c>
      <c r="C22">
        <v>-4584.5869929999999</v>
      </c>
      <c r="D22" s="3">
        <f>(C22+$C$6-$C$7-$C$8-$C$9)*627.51</f>
        <v>20.405997690022691</v>
      </c>
      <c r="E22" s="23">
        <f>D22-$D$13</f>
        <v>9.1817263202177681</v>
      </c>
      <c r="F22" s="25"/>
      <c r="G22" s="25" t="s">
        <v>88</v>
      </c>
    </row>
    <row r="23" spans="1:7" x14ac:dyDescent="0.2">
      <c r="A23" t="s">
        <v>89</v>
      </c>
      <c r="B23">
        <v>-4585.18290617</v>
      </c>
      <c r="C23">
        <v>-4584.5922600000004</v>
      </c>
      <c r="D23" s="3">
        <f>(C23+$C$6-$C$7-$C$8-$C$9)*627.51</f>
        <v>17.100902519735158</v>
      </c>
      <c r="E23" s="23">
        <f t="shared" ref="E23:E25" si="0">D23-$D$13</f>
        <v>5.8766311499302351</v>
      </c>
      <c r="F23" s="26"/>
      <c r="G23" s="26" t="s">
        <v>90</v>
      </c>
    </row>
    <row r="24" spans="1:7" x14ac:dyDescent="0.2">
      <c r="A24" t="s">
        <v>91</v>
      </c>
      <c r="B24">
        <v>-4585.1766616699997</v>
      </c>
      <c r="C24">
        <v>-4584.5893660000002</v>
      </c>
      <c r="D24" s="3">
        <f>(C24+$C$6-$C$7-$C$8-$C$9)*627.51</f>
        <v>18.916916459858577</v>
      </c>
      <c r="E24" s="23">
        <f t="shared" si="0"/>
        <v>7.692645090053654</v>
      </c>
      <c r="F24" s="25"/>
      <c r="G24" s="25" t="s">
        <v>92</v>
      </c>
    </row>
    <row r="25" spans="1:7" x14ac:dyDescent="0.2">
      <c r="A25" t="s">
        <v>93</v>
      </c>
      <c r="B25">
        <v>-4585.1735354800003</v>
      </c>
      <c r="C25">
        <v>-4584.5861709999999</v>
      </c>
      <c r="D25" s="3">
        <f>(C25+$C$6-$C$7-$C$8-$C$9)*627.51</f>
        <v>20.921810910004499</v>
      </c>
      <c r="E25" s="23">
        <f t="shared" si="0"/>
        <v>9.6975395401995765</v>
      </c>
      <c r="F25" s="25"/>
      <c r="G25" s="25" t="s">
        <v>94</v>
      </c>
    </row>
    <row r="26" spans="1:7" x14ac:dyDescent="0.2">
      <c r="D26" s="15"/>
      <c r="E26" s="15"/>
    </row>
    <row r="27" spans="1:7" x14ac:dyDescent="0.2">
      <c r="A27" t="s">
        <v>95</v>
      </c>
      <c r="B27">
        <v>-4585.1675305799999</v>
      </c>
      <c r="C27">
        <v>-4584.5815270000003</v>
      </c>
      <c r="D27" s="3">
        <f>(C27+$C$6-$C$7-$C$8-$C$9)*627.51</f>
        <v>23.835967349780923</v>
      </c>
      <c r="E27" s="23">
        <f>D27-$D$13</f>
        <v>12.611695979976</v>
      </c>
      <c r="F27" s="27"/>
      <c r="G27" s="25" t="s">
        <v>96</v>
      </c>
    </row>
    <row r="28" spans="1:7" x14ac:dyDescent="0.2">
      <c r="A28" t="s">
        <v>97</v>
      </c>
      <c r="B28" s="10">
        <v>-4585.17055721</v>
      </c>
      <c r="C28" s="10">
        <v>-4584.5740005573616</v>
      </c>
      <c r="D28" s="3">
        <f>(C28+$C$6-$C$7-$C$8-$C$9)*627.51</f>
        <v>28.558885369968888</v>
      </c>
      <c r="E28" s="23">
        <f>D28-$D$13</f>
        <v>17.334614000163967</v>
      </c>
      <c r="F28" s="27"/>
      <c r="G28" s="26" t="s">
        <v>98</v>
      </c>
    </row>
    <row r="29" spans="1:7" x14ac:dyDescent="0.2">
      <c r="A29" t="s">
        <v>99</v>
      </c>
      <c r="B29">
        <v>-4585.1683559700004</v>
      </c>
      <c r="C29">
        <v>-4584.5786410000001</v>
      </c>
      <c r="D29" s="3">
        <f>(C29+$C$6-$C$7-$C$8-$C$9)*627.51</f>
        <v>25.64696120991702</v>
      </c>
      <c r="E29" s="23">
        <f t="shared" ref="E29:E30" si="1">D29-$D$13</f>
        <v>14.422689840112097</v>
      </c>
      <c r="G29" s="25" t="s">
        <v>100</v>
      </c>
    </row>
    <row r="30" spans="1:7" x14ac:dyDescent="0.2">
      <c r="A30" t="s">
        <v>101</v>
      </c>
      <c r="B30">
        <v>-4585.17270379</v>
      </c>
      <c r="C30">
        <v>-4584.5856169999997</v>
      </c>
      <c r="D30" s="3">
        <f>(C30+$C$6-$C$7-$C$8-$C$9)*627.51</f>
        <v>21.269451450125548</v>
      </c>
      <c r="E30" s="23">
        <f t="shared" si="1"/>
        <v>10.045180080320625</v>
      </c>
      <c r="F30" s="6"/>
      <c r="G30" s="25" t="s">
        <v>102</v>
      </c>
    </row>
    <row r="31" spans="1:7" x14ac:dyDescent="0.2">
      <c r="D31" s="15"/>
      <c r="E31" s="15"/>
    </row>
    <row r="32" spans="1:7" x14ac:dyDescent="0.2">
      <c r="A32" t="s">
        <v>103</v>
      </c>
      <c r="B32">
        <v>-4585.1675134200004</v>
      </c>
      <c r="C32">
        <v>-4584.5828330000004</v>
      </c>
      <c r="D32" s="3">
        <f>(C32+$C$6-$C$7-$C$8-$C$9)*627.51</f>
        <v>23.016439289709844</v>
      </c>
      <c r="E32" s="23">
        <f>D32-$D$13</f>
        <v>11.792167919904921</v>
      </c>
      <c r="F32" s="7"/>
      <c r="G32" s="25" t="s">
        <v>104</v>
      </c>
    </row>
    <row r="33" spans="1:8" x14ac:dyDescent="0.2">
      <c r="A33" t="s">
        <v>105</v>
      </c>
      <c r="B33">
        <v>-4585.1667424899997</v>
      </c>
      <c r="C33">
        <v>-4584.5790630000001</v>
      </c>
      <c r="D33" s="3">
        <f>(C33+$C$6-$C$7-$C$8-$C$9)*627.51</f>
        <v>25.382151989872202</v>
      </c>
      <c r="E33" s="23">
        <f>D33-$D$13</f>
        <v>14.15788062006728</v>
      </c>
      <c r="F33" s="7"/>
      <c r="G33" s="26" t="s">
        <v>106</v>
      </c>
    </row>
    <row r="34" spans="1:8" x14ac:dyDescent="0.2">
      <c r="A34" s="8" t="s">
        <v>107</v>
      </c>
      <c r="B34" s="8"/>
      <c r="C34" s="8"/>
      <c r="D34" s="28"/>
      <c r="E34" s="29"/>
      <c r="F34" s="8"/>
      <c r="G34" s="20" t="s">
        <v>108</v>
      </c>
      <c r="H34" s="8"/>
    </row>
    <row r="35" spans="1:8" x14ac:dyDescent="0.2">
      <c r="A35" t="s">
        <v>109</v>
      </c>
      <c r="B35">
        <v>-4585.1747788800003</v>
      </c>
      <c r="C35">
        <v>-4584.5884219999998</v>
      </c>
      <c r="D35" s="3">
        <f>(C35+$C$6-$C$7-$C$8-$C$9)*627.51</f>
        <v>19.509285900075142</v>
      </c>
      <c r="E35" s="23">
        <f>D35-$D$13</f>
        <v>8.2850145302702192</v>
      </c>
      <c r="F35" s="7"/>
      <c r="G35" s="25" t="s">
        <v>110</v>
      </c>
    </row>
    <row r="38" spans="1:8" ht="16" customHeight="1" x14ac:dyDescent="0.2"/>
  </sheetData>
  <mergeCells count="1">
    <mergeCell ref="A1:H1"/>
  </mergeCells>
  <conditionalFormatting sqref="B12">
    <cfRule type="containsText" dxfId="3" priority="4" operator="containsText" text="Done">
      <formula>NOT(ISERROR(SEARCH("Done",B12)))</formula>
    </cfRule>
  </conditionalFormatting>
  <conditionalFormatting sqref="B12">
    <cfRule type="containsText" dxfId="2" priority="3" operator="containsText" text="Scan">
      <formula>NOT(ISERROR(SEARCH("Scan",B12)))</formula>
    </cfRule>
  </conditionalFormatting>
  <conditionalFormatting sqref="B13:B15">
    <cfRule type="containsText" dxfId="1" priority="2" operator="containsText" text="Done">
      <formula>NOT(ISERROR(SEARCH("Done",B13)))</formula>
    </cfRule>
  </conditionalFormatting>
  <conditionalFormatting sqref="B13:B15">
    <cfRule type="containsText" dxfId="0" priority="1" operator="containsText" text="Scan">
      <formula>NOT(ISERROR(SEARCH("Scan",B13)))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52B9-B999-0545-A485-17903DD773CB}">
  <dimension ref="A1:J42"/>
  <sheetViews>
    <sheetView workbookViewId="0">
      <selection activeCell="B21" sqref="B21"/>
    </sheetView>
  </sheetViews>
  <sheetFormatPr baseColWidth="10" defaultRowHeight="16" x14ac:dyDescent="0.2"/>
  <cols>
    <col min="1" max="3" width="30" customWidth="1"/>
    <col min="4" max="5" width="26.33203125" customWidth="1"/>
    <col min="6" max="6" width="15.1640625" customWidth="1"/>
  </cols>
  <sheetData>
    <row r="1" spans="1:10" ht="19" x14ac:dyDescent="0.2">
      <c r="A1" s="16" t="s">
        <v>55</v>
      </c>
      <c r="B1" s="16"/>
      <c r="C1" s="16"/>
      <c r="D1" s="16"/>
      <c r="E1" s="16"/>
      <c r="F1" s="16"/>
    </row>
    <row r="3" spans="1:10" x14ac:dyDescent="0.2">
      <c r="A3" t="s">
        <v>53</v>
      </c>
    </row>
    <row r="4" spans="1:10" x14ac:dyDescent="0.2">
      <c r="A4" t="s">
        <v>54</v>
      </c>
    </row>
    <row r="6" spans="1:10" x14ac:dyDescent="0.2">
      <c r="A6" s="6" t="s">
        <v>34</v>
      </c>
      <c r="B6" s="14" t="s">
        <v>48</v>
      </c>
      <c r="C6" s="14" t="s">
        <v>59</v>
      </c>
      <c r="D6" s="6" t="s">
        <v>45</v>
      </c>
      <c r="E6" s="6" t="s">
        <v>44</v>
      </c>
      <c r="F6" s="6" t="s">
        <v>46</v>
      </c>
      <c r="G6" s="17" t="s">
        <v>47</v>
      </c>
      <c r="H6" s="5"/>
      <c r="I6" s="5"/>
      <c r="J6" s="5"/>
    </row>
    <row r="7" spans="1:10" x14ac:dyDescent="0.2">
      <c r="A7" t="s">
        <v>13</v>
      </c>
      <c r="B7" s="7" t="s">
        <v>49</v>
      </c>
      <c r="C7" s="18" t="s">
        <v>57</v>
      </c>
      <c r="D7" s="11">
        <v>-4582.5375054899996</v>
      </c>
      <c r="E7" s="11">
        <v>-4582.53753151</v>
      </c>
      <c r="F7" s="13">
        <f>(E7-D7)*627.51</f>
        <v>-1.63278104541223E-2</v>
      </c>
      <c r="G7" s="3"/>
    </row>
    <row r="8" spans="1:10" x14ac:dyDescent="0.2">
      <c r="A8" t="s">
        <v>26</v>
      </c>
      <c r="B8" s="7" t="s">
        <v>49</v>
      </c>
      <c r="C8" s="19" t="s">
        <v>58</v>
      </c>
      <c r="D8" s="11">
        <v>-4582.7242117300002</v>
      </c>
      <c r="E8" s="11">
        <v>-4582.7228694400001</v>
      </c>
      <c r="F8" s="3">
        <f>(E8-D8)*627.51</f>
        <v>0.84230039798706458</v>
      </c>
      <c r="G8" s="3"/>
    </row>
    <row r="9" spans="1:10" x14ac:dyDescent="0.2">
      <c r="A9" t="s">
        <v>9</v>
      </c>
      <c r="B9" s="7" t="s">
        <v>49</v>
      </c>
      <c r="C9" s="18" t="s">
        <v>57</v>
      </c>
      <c r="D9" s="11">
        <v>-4585.8063652700002</v>
      </c>
      <c r="E9" s="11">
        <v>-4585.8066997899996</v>
      </c>
      <c r="F9" s="13">
        <f>(E9-D9)*627.51</f>
        <v>-0.20991464478701347</v>
      </c>
      <c r="G9" s="3"/>
    </row>
    <row r="10" spans="1:10" x14ac:dyDescent="0.2">
      <c r="A10" t="s">
        <v>28</v>
      </c>
      <c r="B10" s="7" t="s">
        <v>49</v>
      </c>
      <c r="C10" s="19" t="s">
        <v>58</v>
      </c>
      <c r="D10" s="11">
        <v>-4586.1842526800001</v>
      </c>
      <c r="E10" s="11">
        <v>-4586.1822826300004</v>
      </c>
      <c r="F10" s="3">
        <f>(E10-D10)*627.51</f>
        <v>1.2362260753287229</v>
      </c>
      <c r="G10" s="3"/>
    </row>
    <row r="11" spans="1:10" x14ac:dyDescent="0.2">
      <c r="A11" t="s">
        <v>16</v>
      </c>
      <c r="B11" s="7" t="s">
        <v>49</v>
      </c>
      <c r="C11" s="19" t="s">
        <v>58</v>
      </c>
      <c r="D11" s="11">
        <v>-4584.7225847399995</v>
      </c>
      <c r="E11" s="11">
        <v>-4584.7210322399997</v>
      </c>
      <c r="F11" s="3">
        <f>(E11-D11)*627.51</f>
        <v>0.97420927493023557</v>
      </c>
      <c r="G11" s="3"/>
    </row>
    <row r="12" spans="1:10" x14ac:dyDescent="0.2">
      <c r="A12" t="s">
        <v>43</v>
      </c>
      <c r="B12" s="7" t="s">
        <v>49</v>
      </c>
      <c r="C12" s="19" t="s">
        <v>58</v>
      </c>
      <c r="D12" s="7">
        <v>-4588.8541366299996</v>
      </c>
      <c r="E12" s="7">
        <v>-4588.8527990599996</v>
      </c>
      <c r="F12" s="3">
        <f>(E12-D12)*627.51</f>
        <v>0.83933855072034924</v>
      </c>
    </row>
    <row r="13" spans="1:10" x14ac:dyDescent="0.2">
      <c r="A13" t="s">
        <v>15</v>
      </c>
      <c r="B13" s="7" t="s">
        <v>49</v>
      </c>
      <c r="C13" s="19" t="s">
        <v>58</v>
      </c>
      <c r="D13" s="11">
        <v>-4584.93931092</v>
      </c>
      <c r="E13" s="11">
        <v>-4584.9372259199999</v>
      </c>
      <c r="F13" s="3">
        <f t="shared" ref="F13:F23" si="0">(E13-D13)*627.51</f>
        <v>1.3083583500496752</v>
      </c>
      <c r="G13" s="3"/>
    </row>
    <row r="14" spans="1:10" x14ac:dyDescent="0.2">
      <c r="A14" t="s">
        <v>41</v>
      </c>
      <c r="B14" s="7" t="s">
        <v>49</v>
      </c>
      <c r="C14" s="18" t="s">
        <v>57</v>
      </c>
      <c r="D14" s="11">
        <v>-4586.2147721199999</v>
      </c>
      <c r="E14" s="11">
        <v>-4586.2151064199998</v>
      </c>
      <c r="F14" s="13">
        <f t="shared" si="0"/>
        <v>-0.20977659290553674</v>
      </c>
      <c r="G14" s="3"/>
    </row>
    <row r="15" spans="1:10" x14ac:dyDescent="0.2">
      <c r="A15" t="s">
        <v>42</v>
      </c>
      <c r="B15" s="7" t="s">
        <v>49</v>
      </c>
      <c r="C15" s="19" t="s">
        <v>58</v>
      </c>
      <c r="D15" s="11">
        <v>-4586.9612169399998</v>
      </c>
      <c r="E15" s="11">
        <v>-4586.9599300599994</v>
      </c>
      <c r="F15" s="3">
        <f t="shared" si="0"/>
        <v>0.80753006905546498</v>
      </c>
      <c r="G15" s="3"/>
    </row>
    <row r="16" spans="1:10" x14ac:dyDescent="0.2">
      <c r="A16" t="s">
        <v>35</v>
      </c>
      <c r="B16" s="7" t="s">
        <v>50</v>
      </c>
      <c r="C16" s="19" t="s">
        <v>58</v>
      </c>
      <c r="D16" s="11">
        <v>-4586.0839098491997</v>
      </c>
      <c r="E16" s="11">
        <v>-4586.0813143171999</v>
      </c>
      <c r="F16" s="3">
        <f t="shared" si="0"/>
        <v>1.6287222851689329</v>
      </c>
      <c r="G16" s="3"/>
    </row>
    <row r="17" spans="1:7" x14ac:dyDescent="0.2">
      <c r="A17" t="s">
        <v>18</v>
      </c>
      <c r="B17" s="7" t="s">
        <v>50</v>
      </c>
      <c r="C17" s="19" t="s">
        <v>58</v>
      </c>
      <c r="D17" s="11">
        <v>-4586.4381184800004</v>
      </c>
      <c r="E17" s="11">
        <v>-4586.4355545999997</v>
      </c>
      <c r="F17" s="3">
        <f t="shared" si="0"/>
        <v>1.608860339243829</v>
      </c>
    </row>
    <row r="18" spans="1:7" x14ac:dyDescent="0.2">
      <c r="A18" t="s">
        <v>19</v>
      </c>
      <c r="B18" s="7" t="s">
        <v>50</v>
      </c>
      <c r="C18" s="19" t="s">
        <v>58</v>
      </c>
      <c r="D18" s="11">
        <v>-4584.8328978299996</v>
      </c>
      <c r="E18" s="11">
        <v>-4584.8292679799997</v>
      </c>
      <c r="F18" s="3">
        <f t="shared" si="0"/>
        <v>2.2777671734527938</v>
      </c>
      <c r="G18" s="3"/>
    </row>
    <row r="19" spans="1:7" x14ac:dyDescent="0.2">
      <c r="A19" t="s">
        <v>20</v>
      </c>
      <c r="B19" s="7" t="s">
        <v>50</v>
      </c>
      <c r="C19" s="19" t="s">
        <v>58</v>
      </c>
      <c r="D19" s="11">
        <v>-4583.2918527499996</v>
      </c>
      <c r="E19" s="11">
        <v>-4583.28687352</v>
      </c>
      <c r="F19" s="3">
        <f t="shared" si="0"/>
        <v>3.124516617088211</v>
      </c>
      <c r="G19" s="3"/>
    </row>
    <row r="20" spans="1:7" x14ac:dyDescent="0.2">
      <c r="A20" t="s">
        <v>32</v>
      </c>
      <c r="B20" s="7" t="s">
        <v>50</v>
      </c>
      <c r="C20" s="19" t="s">
        <v>58</v>
      </c>
      <c r="D20" s="11">
        <v>-4585.7208372593004</v>
      </c>
      <c r="E20" s="11">
        <v>-4585.7188013695004</v>
      </c>
      <c r="F20" s="3">
        <f t="shared" si="0"/>
        <v>1.2775412084148048</v>
      </c>
      <c r="G20" s="3"/>
    </row>
    <row r="21" spans="1:7" x14ac:dyDescent="0.2">
      <c r="A21" t="s">
        <v>24</v>
      </c>
      <c r="B21" s="7" t="s">
        <v>50</v>
      </c>
      <c r="C21" s="18" t="s">
        <v>57</v>
      </c>
      <c r="D21" s="11">
        <v>-4585.87499561</v>
      </c>
      <c r="E21" s="11">
        <v>-4585.8753915400002</v>
      </c>
      <c r="F21" s="13">
        <f t="shared" si="0"/>
        <v>-0.24845003442250344</v>
      </c>
      <c r="G21" s="3"/>
    </row>
    <row r="22" spans="1:7" x14ac:dyDescent="0.2">
      <c r="A22" t="s">
        <v>38</v>
      </c>
      <c r="B22" s="7" t="s">
        <v>50</v>
      </c>
      <c r="C22" s="19" t="s">
        <v>58</v>
      </c>
      <c r="D22" s="11">
        <v>-4586.3766026200001</v>
      </c>
      <c r="E22" s="11">
        <v>-4586.3747965299999</v>
      </c>
      <c r="F22" s="3">
        <f t="shared" si="0"/>
        <v>1.1333395360084615</v>
      </c>
      <c r="G22" s="3"/>
    </row>
    <row r="23" spans="1:7" x14ac:dyDescent="0.2">
      <c r="A23" t="s">
        <v>23</v>
      </c>
      <c r="B23" s="7" t="s">
        <v>50</v>
      </c>
      <c r="C23" s="18" t="s">
        <v>57</v>
      </c>
      <c r="D23" s="11">
        <v>-4587.3554632699997</v>
      </c>
      <c r="E23" s="11">
        <v>-4587.3553510800002</v>
      </c>
      <c r="F23" s="3">
        <f t="shared" si="0"/>
        <v>7.0400346603119029E-2</v>
      </c>
      <c r="G23" s="3"/>
    </row>
    <row r="24" spans="1:7" x14ac:dyDescent="0.2">
      <c r="A24" t="s">
        <v>40</v>
      </c>
      <c r="B24" s="7" t="s">
        <v>50</v>
      </c>
      <c r="C24" s="19" t="s">
        <v>58</v>
      </c>
      <c r="D24" s="11">
        <v>-4587.5948556200001</v>
      </c>
      <c r="E24" s="11">
        <v>-4587.5930402200001</v>
      </c>
      <c r="F24" s="3">
        <v>1.1391816539631601</v>
      </c>
      <c r="G24" s="3"/>
    </row>
    <row r="25" spans="1:7" x14ac:dyDescent="0.2">
      <c r="A25" t="s">
        <v>10</v>
      </c>
      <c r="B25" s="7" t="s">
        <v>51</v>
      </c>
      <c r="C25" s="18" t="s">
        <v>57</v>
      </c>
      <c r="D25" s="11">
        <v>-4586.7956777999998</v>
      </c>
      <c r="E25" s="11">
        <v>-4586.7955424800002</v>
      </c>
      <c r="F25" s="3">
        <f t="shared" ref="F25:F31" si="1">(E25-D25)*627.51</f>
        <v>8.4914652931392998E-2</v>
      </c>
      <c r="G25" s="3"/>
    </row>
    <row r="26" spans="1:7" x14ac:dyDescent="0.2">
      <c r="A26" t="s">
        <v>29</v>
      </c>
      <c r="B26" s="7" t="s">
        <v>51</v>
      </c>
      <c r="C26" s="19" t="s">
        <v>58</v>
      </c>
      <c r="D26" s="11">
        <v>-4587.1073587399997</v>
      </c>
      <c r="E26" s="11">
        <v>-4587.10526734</v>
      </c>
      <c r="F26" s="3">
        <f t="shared" si="1"/>
        <v>1.3123744138112488</v>
      </c>
      <c r="G26" s="3"/>
    </row>
    <row r="27" spans="1:7" x14ac:dyDescent="0.2">
      <c r="A27" t="s">
        <v>14</v>
      </c>
      <c r="B27" s="7" t="s">
        <v>51</v>
      </c>
      <c r="C27" s="18" t="s">
        <v>57</v>
      </c>
      <c r="D27" s="11">
        <v>-4582.7752215600003</v>
      </c>
      <c r="E27" s="11">
        <v>-4582.7746716800002</v>
      </c>
      <c r="F27" s="3">
        <f t="shared" si="1"/>
        <v>0.34505519886764885</v>
      </c>
      <c r="G27" s="3"/>
    </row>
    <row r="28" spans="1:7" x14ac:dyDescent="0.2">
      <c r="A28" t="s">
        <v>27</v>
      </c>
      <c r="B28" s="7" t="s">
        <v>51</v>
      </c>
      <c r="C28" s="19" t="s">
        <v>58</v>
      </c>
      <c r="D28" s="11">
        <v>-4582.94655203</v>
      </c>
      <c r="E28" s="11">
        <v>-4582.9446898099995</v>
      </c>
      <c r="F28" s="3">
        <f t="shared" si="1"/>
        <v>1.168561672498472</v>
      </c>
      <c r="G28" s="3"/>
    </row>
    <row r="29" spans="1:7" x14ac:dyDescent="0.2">
      <c r="A29" t="s">
        <v>21</v>
      </c>
      <c r="B29" s="7" t="s">
        <v>51</v>
      </c>
      <c r="C29" s="19" t="s">
        <v>58</v>
      </c>
      <c r="D29" s="11">
        <v>-4585.7816359899998</v>
      </c>
      <c r="E29" s="11">
        <v>-4585.77940055</v>
      </c>
      <c r="F29" s="3">
        <f t="shared" si="1"/>
        <v>1.4027609542883783</v>
      </c>
      <c r="G29" s="3"/>
    </row>
    <row r="30" spans="1:7" x14ac:dyDescent="0.2">
      <c r="A30" t="s">
        <v>17</v>
      </c>
      <c r="B30" s="7" t="s">
        <v>52</v>
      </c>
      <c r="C30" s="19" t="s">
        <v>58</v>
      </c>
      <c r="D30" s="11">
        <v>-4585.5267568899999</v>
      </c>
      <c r="E30" s="11">
        <v>-4585.5240100700003</v>
      </c>
      <c r="F30" s="3">
        <f t="shared" si="1"/>
        <v>1.7236570179673345</v>
      </c>
      <c r="G30" s="3"/>
    </row>
    <row r="31" spans="1:7" x14ac:dyDescent="0.2">
      <c r="A31" t="s">
        <v>30</v>
      </c>
      <c r="B31" s="7" t="s">
        <v>52</v>
      </c>
      <c r="C31" s="19" t="s">
        <v>58</v>
      </c>
      <c r="D31" s="11">
        <v>-4585.1211662699998</v>
      </c>
      <c r="E31" s="11">
        <v>-4585.1183577199999</v>
      </c>
      <c r="F31" s="3">
        <f t="shared" si="1"/>
        <v>1.7623932103914013</v>
      </c>
      <c r="G31" s="3"/>
    </row>
    <row r="32" spans="1:7" x14ac:dyDescent="0.2">
      <c r="A32" t="s">
        <v>11</v>
      </c>
      <c r="B32" s="7" t="s">
        <v>52</v>
      </c>
      <c r="C32" s="19" t="s">
        <v>58</v>
      </c>
      <c r="D32" s="11">
        <v>-4582.6270878400001</v>
      </c>
      <c r="E32" s="11">
        <v>-4582.6246762299997</v>
      </c>
      <c r="F32" s="3">
        <f t="shared" ref="F32:F40" si="2">(E32-D32)*627.51</f>
        <v>1.5133093912935418</v>
      </c>
      <c r="G32" s="3"/>
    </row>
    <row r="33" spans="1:7" x14ac:dyDescent="0.2">
      <c r="A33" t="s">
        <v>22</v>
      </c>
      <c r="B33" s="7" t="s">
        <v>52</v>
      </c>
      <c r="C33" s="19" t="s">
        <v>58</v>
      </c>
      <c r="D33" s="11">
        <v>-4591.9738589299996</v>
      </c>
      <c r="E33" s="11">
        <v>-4591.9715018500001</v>
      </c>
      <c r="F33" s="3">
        <f t="shared" si="2"/>
        <v>1.4790912704585661</v>
      </c>
      <c r="G33" s="3"/>
    </row>
    <row r="34" spans="1:7" x14ac:dyDescent="0.2">
      <c r="A34" t="s">
        <v>25</v>
      </c>
      <c r="B34" s="7" t="s">
        <v>52</v>
      </c>
      <c r="C34" s="18" t="s">
        <v>57</v>
      </c>
      <c r="D34" s="11">
        <v>-4585.95079265</v>
      </c>
      <c r="E34" s="11">
        <v>-4585.9502290199998</v>
      </c>
      <c r="F34" s="3">
        <f t="shared" si="2"/>
        <v>0.35368346143503915</v>
      </c>
      <c r="G34" s="3"/>
    </row>
    <row r="35" spans="1:7" x14ac:dyDescent="0.2">
      <c r="A35" t="s">
        <v>39</v>
      </c>
      <c r="B35" s="7" t="s">
        <v>52</v>
      </c>
      <c r="C35" s="19" t="s">
        <v>58</v>
      </c>
      <c r="D35" s="11">
        <v>-4586.2228677100002</v>
      </c>
      <c r="E35" s="11">
        <v>-4586.2205692400003</v>
      </c>
      <c r="F35" s="3">
        <f t="shared" si="2"/>
        <v>1.4423129096461798</v>
      </c>
      <c r="G35" s="3"/>
    </row>
    <row r="36" spans="1:7" x14ac:dyDescent="0.2">
      <c r="A36" t="s">
        <v>12</v>
      </c>
      <c r="B36" s="7" t="s">
        <v>52</v>
      </c>
      <c r="C36" s="18" t="s">
        <v>57</v>
      </c>
      <c r="D36" s="11">
        <v>-4586.9749824299997</v>
      </c>
      <c r="E36" s="11">
        <v>-4586.9746946900004</v>
      </c>
      <c r="F36" s="3">
        <f>(E36-D36)*627.51</f>
        <v>0.18055972695697164</v>
      </c>
    </row>
    <row r="37" spans="1:7" x14ac:dyDescent="0.2">
      <c r="A37" t="s">
        <v>31</v>
      </c>
      <c r="B37" s="7" t="s">
        <v>52</v>
      </c>
      <c r="C37" s="19" t="s">
        <v>58</v>
      </c>
      <c r="D37" s="11">
        <v>-4587.2017057100993</v>
      </c>
      <c r="E37" s="11">
        <v>-4587.1997033954003</v>
      </c>
      <c r="F37" s="3">
        <f>(E37-D37)*627.51</f>
        <v>1.2564724967596157</v>
      </c>
      <c r="G37" s="3"/>
    </row>
    <row r="38" spans="1:7" x14ac:dyDescent="0.2">
      <c r="A38" t="s">
        <v>33</v>
      </c>
      <c r="B38" s="7" t="s">
        <v>52</v>
      </c>
      <c r="C38" s="19" t="s">
        <v>58</v>
      </c>
      <c r="D38" s="11">
        <v>-4585.7847380956</v>
      </c>
      <c r="E38" s="11">
        <v>-4585.7820793250003</v>
      </c>
      <c r="F38" s="3">
        <f t="shared" si="2"/>
        <v>1.6684051390410786</v>
      </c>
      <c r="G38" s="3"/>
    </row>
    <row r="39" spans="1:7" x14ac:dyDescent="0.2">
      <c r="A39" t="s">
        <v>36</v>
      </c>
      <c r="B39" s="7" t="s">
        <v>56</v>
      </c>
      <c r="C39" s="19" t="s">
        <v>58</v>
      </c>
      <c r="D39" s="11">
        <v>-4583.3852166406004</v>
      </c>
      <c r="E39" s="11">
        <v>-4583.3833861057001</v>
      </c>
      <c r="F39" s="3">
        <f t="shared" si="2"/>
        <v>1.1486789553274139</v>
      </c>
      <c r="G39" s="3"/>
    </row>
    <row r="40" spans="1:7" x14ac:dyDescent="0.2">
      <c r="A40" t="s">
        <v>37</v>
      </c>
      <c r="B40" s="7" t="s">
        <v>56</v>
      </c>
      <c r="C40" s="19" t="s">
        <v>58</v>
      </c>
      <c r="D40" s="11">
        <v>-4579.1163252969</v>
      </c>
      <c r="E40" s="11">
        <v>-4579.1143817448001</v>
      </c>
      <c r="F40" s="3">
        <f t="shared" si="2"/>
        <v>1.2195983781919768</v>
      </c>
      <c r="G40" s="3"/>
    </row>
    <row r="41" spans="1:7" x14ac:dyDescent="0.2">
      <c r="D41" s="11"/>
      <c r="E41" s="11"/>
      <c r="F41" s="3"/>
      <c r="G41" s="3"/>
    </row>
    <row r="42" spans="1:7" x14ac:dyDescent="0.2">
      <c r="A42" t="s">
        <v>60</v>
      </c>
      <c r="D42" s="11"/>
      <c r="E42" s="11"/>
      <c r="F42" s="3"/>
      <c r="G42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Electronic_Gibbs_energies</vt:lpstr>
      <vt:lpstr>Functionals_Study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Morgante</dc:creator>
  <cp:lastModifiedBy>Pierpaolo Morgante</cp:lastModifiedBy>
  <dcterms:created xsi:type="dcterms:W3CDTF">2021-02-11T21:21:34Z</dcterms:created>
  <dcterms:modified xsi:type="dcterms:W3CDTF">2021-12-02T16:06:01Z</dcterms:modified>
</cp:coreProperties>
</file>