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ooyanmehr\"/>
    </mc:Choice>
  </mc:AlternateContent>
  <xr:revisionPtr revIDLastSave="0" documentId="13_ncr:1_{2FC54F5C-2E78-4B1A-BBF6-DF84C6B585FD}" xr6:coauthVersionLast="47" xr6:coauthVersionMax="47" xr10:uidLastSave="{00000000-0000-0000-0000-000000000000}"/>
  <bookViews>
    <workbookView xWindow="-98" yWindow="-98" windowWidth="21795" windowHeight="13875" tabRatio="689" activeTab="1" xr2:uid="{00000000-000D-0000-FFFF-FFFF00000000}"/>
  </bookViews>
  <sheets>
    <sheet name="داشبورد کارت امتیاز متوازن" sheetId="7" r:id="rId1"/>
    <sheet name="داشبورد شاخص حوزه های نظارتی" sheetId="6" r:id="rId2"/>
    <sheet name="انطباق و قوانین و مقررات" sheetId="1" r:id="rId3"/>
    <sheet name="حسابرسی و كنترل های داخلی" sheetId="2" r:id="rId4"/>
    <sheet name="مدیریت ریسك" sheetId="8" r:id="rId5"/>
    <sheet name="مبارزه با پولشویی" sheetId="4" r:id="rId6"/>
    <sheet name="فن آوری اطلاعات" sheetId="3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2</definedName>
    <definedName name="_AtRisk_SimSetting_ReportOptionReportSelection" hidden="1">768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768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localSheetId="3" hidden="1">"DDKSRHB8M7BWUES5IBBN7NAJ"</definedName>
    <definedName name="Pal_Workbook_GUID" localSheetId="6" hidden="1">"YY2GG3NMWJJAK3PIV8HEVMW4"</definedName>
    <definedName name="Pal_Workbook_GUID" localSheetId="5" hidden="1">"1Y8T63VMJC3MQL2LIGEZGH2N"</definedName>
    <definedName name="Pal_Workbook_GUID" localSheetId="4" hidden="1">"IHA967A4U42HJY6BMJVUNRJ8"</definedName>
    <definedName name="Pal_Workbook_GUID" hidden="1">"K5USUXCMZFQBS7HLPWUVVLMQ"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7" l="1"/>
  <c r="F12" i="7"/>
  <c r="F11" i="7"/>
  <c r="F10" i="7"/>
  <c r="F9" i="7"/>
  <c r="F8" i="7"/>
  <c r="F7" i="7"/>
  <c r="F6" i="7"/>
  <c r="F5" i="7"/>
  <c r="D22" i="6"/>
  <c r="G26" i="4"/>
  <c r="G22" i="4"/>
  <c r="G16" i="4"/>
  <c r="G9" i="4"/>
  <c r="G4" i="4"/>
  <c r="G46" i="8"/>
  <c r="I36" i="8"/>
  <c r="I28" i="8"/>
  <c r="I26" i="8"/>
  <c r="I22" i="8"/>
  <c r="I17" i="8"/>
  <c r="I13" i="8"/>
  <c r="I9" i="8"/>
  <c r="I5" i="8"/>
  <c r="I42" i="8" s="1"/>
  <c r="F14" i="1"/>
  <c r="H12" i="7"/>
  <c r="H11" i="7"/>
  <c r="H10" i="7"/>
  <c r="H9" i="7"/>
  <c r="H8" i="7"/>
  <c r="H7" i="7"/>
  <c r="H6" i="7"/>
  <c r="H5" i="7"/>
  <c r="G12" i="7"/>
  <c r="G11" i="7"/>
  <c r="G10" i="7"/>
  <c r="G9" i="7"/>
  <c r="G8" i="7"/>
  <c r="G7" i="7"/>
  <c r="G6" i="7"/>
  <c r="G5" i="7"/>
  <c r="E12" i="7"/>
  <c r="E11" i="7"/>
  <c r="E10" i="7"/>
  <c r="E9" i="7"/>
  <c r="E8" i="7"/>
  <c r="E7" i="7"/>
  <c r="E6" i="7"/>
  <c r="E5" i="7"/>
  <c r="F14" i="3"/>
  <c r="H13" i="7" s="1"/>
  <c r="F24" i="2"/>
  <c r="E13" i="7" s="1"/>
  <c r="D12" i="7"/>
  <c r="D11" i="7"/>
  <c r="D10" i="7"/>
  <c r="D9" i="7"/>
  <c r="D8" i="7"/>
  <c r="D7" i="7"/>
  <c r="D6" i="7"/>
  <c r="D5" i="7"/>
  <c r="D12" i="6"/>
  <c r="I11" i="7" l="1"/>
  <c r="I7" i="7"/>
  <c r="G31" i="4"/>
  <c r="G13" i="7" s="1"/>
  <c r="D19" i="6"/>
  <c r="D20" i="6"/>
  <c r="D18" i="6"/>
  <c r="I5" i="7" l="1"/>
  <c r="I9" i="7"/>
  <c r="D21" i="6"/>
  <c r="F9" i="3"/>
  <c r="F19" i="2"/>
  <c r="F20" i="1"/>
  <c r="D13" i="7" s="1"/>
  <c r="I14" i="7" l="1"/>
  <c r="F8" i="3"/>
  <c r="D31" i="6" s="1"/>
  <c r="F7" i="3"/>
  <c r="D30" i="6" s="1"/>
  <c r="F6" i="3"/>
  <c r="D29" i="6" s="1"/>
  <c r="F5" i="3"/>
  <c r="D28" i="6" s="1"/>
  <c r="D23" i="6" l="1"/>
  <c r="D24" i="6"/>
  <c r="D27" i="6"/>
  <c r="D25" i="6"/>
  <c r="D26" i="6"/>
  <c r="D32" i="6"/>
  <c r="D17" i="6" l="1"/>
  <c r="F14" i="2"/>
  <c r="D16" i="6" s="1"/>
  <c r="F9" i="2"/>
  <c r="D15" i="6" s="1"/>
  <c r="F6" i="2"/>
  <c r="D14" i="6" s="1"/>
  <c r="F4" i="2"/>
  <c r="D13" i="6" s="1"/>
  <c r="D33" i="6" l="1"/>
  <c r="D11" i="6"/>
  <c r="F11" i="1"/>
  <c r="D10" i="6" s="1"/>
  <c r="F8" i="1"/>
  <c r="D9" i="6" s="1"/>
  <c r="F4" i="1"/>
  <c r="D8" i="6" s="1"/>
</calcChain>
</file>

<file path=xl/sharedStrings.xml><?xml version="1.0" encoding="utf-8"?>
<sst xmlns="http://schemas.openxmlformats.org/spreadsheetml/2006/main" count="320" uniqueCount="128">
  <si>
    <t>درجه اهمیت</t>
  </si>
  <si>
    <t>درجه پیشرفت وزنی شاخص اصلی</t>
  </si>
  <si>
    <t>شاخص های نظارت حاكمیتی انطباق و قوانین و مقررات</t>
  </si>
  <si>
    <t>دی ماه 1403</t>
  </si>
  <si>
    <t>زیر شاخص ها</t>
  </si>
  <si>
    <t>شاخص اصلی</t>
  </si>
  <si>
    <t>میانگین پیشرفت وزنی شاخص كل</t>
  </si>
  <si>
    <t>شاخص های نظارت حاكمیتی حسابرسی و كنترل های داخلی</t>
  </si>
  <si>
    <t>درجه پیشرفت</t>
  </si>
  <si>
    <t xml:space="preserve"> </t>
  </si>
  <si>
    <t>شاخص های نظارت حاكمیتی فن آوری اطلاعات</t>
  </si>
  <si>
    <t>شاخص های نظارت حاكمیتی اداره مبارزه با پولشویی و تأمین مالی تروریسم</t>
  </si>
  <si>
    <t xml:space="preserve">ردیف </t>
  </si>
  <si>
    <t>شاخص های اصلی</t>
  </si>
  <si>
    <t>انطباق و قوانین و مقررات</t>
  </si>
  <si>
    <t>حوزه نظارت حاکمیتی</t>
  </si>
  <si>
    <t>حسابرسی و کنترل های داخلی</t>
  </si>
  <si>
    <t>مدیریت ریسک</t>
  </si>
  <si>
    <t>مبارزه با پولشویی و تامین مالی تروریسم</t>
  </si>
  <si>
    <t>فن آوری اطلاعات</t>
  </si>
  <si>
    <t xml:space="preserve">  </t>
  </si>
  <si>
    <t>بزرگتر از7 تا 10</t>
  </si>
  <si>
    <t>درجه پیشرفت وزنی شاخص های اصلی و کل (عالی برابر یا 10 و بد برابر با 1)</t>
  </si>
  <si>
    <t>برابر با 4 یا کمتر</t>
  </si>
  <si>
    <t>شاخص های نظارت حاكمیتی یکپارچه</t>
  </si>
  <si>
    <t xml:space="preserve">بزرگتر از 4 تا 7 </t>
  </si>
  <si>
    <t>نظارت متوسط - نیاز به بهبودی</t>
  </si>
  <si>
    <t>نظارت مطلوب - نیاز به حفظ و بهبودی</t>
  </si>
  <si>
    <t>سیاست، اشتها یا درجه پذیرش پیشرفت شاخص های نظارت حاکمیتی یکپارچه</t>
  </si>
  <si>
    <t>نظارت نا مطلوب - نیاز به بهبودی سریع</t>
  </si>
  <si>
    <t>داشبورد مدیریتی کارت امتیاز متوازن</t>
  </si>
  <si>
    <t>داشبورد مدیریتی شاخص های نظارت حاکمیتی</t>
  </si>
  <si>
    <t xml:space="preserve">شاخص اصلی </t>
  </si>
  <si>
    <t>ردیف</t>
  </si>
  <si>
    <t>شاخص های نظارت حاكمیتی مدیریت ریسك ( بهمن 1403)</t>
  </si>
  <si>
    <t>شاخص ها</t>
  </si>
  <si>
    <t>سیاست، اشتها یا درجه پذیرش شاخص های امتیاز متوازن یکپارچه</t>
  </si>
  <si>
    <t>میانگین وزنی امتیاز</t>
  </si>
  <si>
    <t>حوزه ها</t>
  </si>
  <si>
    <t>حوزه مالی</t>
  </si>
  <si>
    <t>حوزه مشتریان</t>
  </si>
  <si>
    <t>حوزه فرایندها</t>
  </si>
  <si>
    <t>حوزه رشد و یادگیری (پرسنل)</t>
  </si>
  <si>
    <t>ضریب اهمیت</t>
  </si>
  <si>
    <t>حوزه رشد و یادگیری</t>
  </si>
  <si>
    <t>امتیاز</t>
  </si>
  <si>
    <t>کارت امتیاز متوازن</t>
  </si>
  <si>
    <t>میانگین پیشرفت وزنی شاخص نظارت حاکمیتی فن آوری اطلاعات</t>
  </si>
  <si>
    <t>میانگین پیشرفت وزنی شاخص نظارت حاکمیتی مبارزه با پولشویی و تامین مالی تروریسم</t>
  </si>
  <si>
    <t>میانگین پیشرفت وزنی شاخص نظارت حاکمیتی مدیریت ریسک</t>
  </si>
  <si>
    <t>میانگین پیشرفت وزنی شاخص نظارت حاکمیتی حسابرسی و کنترل های داخلی</t>
  </si>
  <si>
    <t>میانگین پیشرفت وزنی شاخص نظارت حاکمیتی انطباق و قوانین و مقررات</t>
  </si>
  <si>
    <t>میانگین وزنی امتیاز با اهمیت حوزه های تخصصی</t>
  </si>
  <si>
    <t>میانگین وزنی امتیاز با اهمت حوزه های نظارت حاکمیتی</t>
  </si>
  <si>
    <t>میانگین وزنی کارت امتیاز متوازن بانک</t>
  </si>
  <si>
    <t>میانگین پیشرفت وزنی شاخص کل نظارت حاكمیتی بانک</t>
  </si>
  <si>
    <t>Main Index 01</t>
  </si>
  <si>
    <t>Main Index 02</t>
  </si>
  <si>
    <t>Main Index 03</t>
  </si>
  <si>
    <t>Main Index n</t>
  </si>
  <si>
    <t>Detailed Index 0101</t>
  </si>
  <si>
    <t>Detailed Index 0102</t>
  </si>
  <si>
    <t>Detailed Index 0103</t>
  </si>
  <si>
    <t>Detailed Index 0104</t>
  </si>
  <si>
    <t>Detailed Index 0201</t>
  </si>
  <si>
    <t>Detailed Index 0202</t>
  </si>
  <si>
    <t>Detailed Index 0203</t>
  </si>
  <si>
    <t>Detailed Index 0301</t>
  </si>
  <si>
    <t>Detailed Index 0302</t>
  </si>
  <si>
    <t>Detailed Index 0303</t>
  </si>
  <si>
    <t>Detailed Index 0401</t>
  </si>
  <si>
    <r>
      <t xml:space="preserve">درجه پیشرفت
از </t>
    </r>
    <r>
      <rPr>
        <b/>
        <sz val="12"/>
        <color rgb="FFFF0000"/>
        <rFont val="B Nazanin"/>
        <charset val="178"/>
      </rPr>
      <t>تاریخ شروع</t>
    </r>
    <r>
      <rPr>
        <b/>
        <sz val="12"/>
        <color theme="1"/>
        <rFont val="B Nazanin"/>
        <charset val="178"/>
      </rPr>
      <t xml:space="preserve"> الی </t>
    </r>
    <r>
      <rPr>
        <b/>
        <sz val="12"/>
        <color rgb="FFFF0000"/>
        <rFont val="B Nazanin"/>
        <charset val="178"/>
      </rPr>
      <t>تاریخ پایان</t>
    </r>
  </si>
  <si>
    <t>تاریخ تهیه گزارش</t>
  </si>
  <si>
    <t>Main Index 04</t>
  </si>
  <si>
    <t>Detailed Index 0304</t>
  </si>
  <si>
    <t>Detailed Index 0305</t>
  </si>
  <si>
    <t>Detailed Index 0402</t>
  </si>
  <si>
    <t>Detailed Index 0403</t>
  </si>
  <si>
    <t>Detailed Index 0404</t>
  </si>
  <si>
    <t>Detailed Index 0405</t>
  </si>
  <si>
    <t>Detailed Index 010101</t>
  </si>
  <si>
    <t>Detailed Index 010103</t>
  </si>
  <si>
    <t>Detailed Index 010104</t>
  </si>
  <si>
    <t>Detailed Index 010102</t>
  </si>
  <si>
    <t>Detailed Index 010201</t>
  </si>
  <si>
    <t>Detailed Index 010202</t>
  </si>
  <si>
    <t>Detailed Index 010203</t>
  </si>
  <si>
    <t>Detailed Index 020101</t>
  </si>
  <si>
    <t>Detailed Index 020102</t>
  </si>
  <si>
    <t>Detailed Index 020103</t>
  </si>
  <si>
    <t>Detailed Index 020104</t>
  </si>
  <si>
    <t>Detailed Index 010204</t>
  </si>
  <si>
    <t>Detailed Index 010301</t>
  </si>
  <si>
    <t>Detailed Index 010302</t>
  </si>
  <si>
    <t>Detailed Index 010303</t>
  </si>
  <si>
    <t>Detailed Index 010305</t>
  </si>
  <si>
    <t>Detailed Index 010304</t>
  </si>
  <si>
    <t>Detailed Index 030101</t>
  </si>
  <si>
    <t>Detailed Index 030102</t>
  </si>
  <si>
    <t>Detailed Index 030103</t>
  </si>
  <si>
    <t>Detailed Index 040104</t>
  </si>
  <si>
    <t>Detailed Index 030104</t>
  </si>
  <si>
    <t>Detailed Index 030201</t>
  </si>
  <si>
    <t>Detailed Index 030202</t>
  </si>
  <si>
    <t>Detailed Index 040101</t>
  </si>
  <si>
    <t>Detailed Index 040102</t>
  </si>
  <si>
    <t>Detailed Index 040103</t>
  </si>
  <si>
    <t>Detailed Index 040105</t>
  </si>
  <si>
    <t>Detailed Index 040106</t>
  </si>
  <si>
    <t>Detailed Index 040107</t>
  </si>
  <si>
    <t>Detailed Index 040108</t>
  </si>
  <si>
    <t>Detailed Index 040201</t>
  </si>
  <si>
    <t>Detailed Index 040202</t>
  </si>
  <si>
    <t>Detailed Index 040203</t>
  </si>
  <si>
    <t>Detailed Index 040204</t>
  </si>
  <si>
    <t>Detailed Index 040205</t>
  </si>
  <si>
    <t>Detailed Index 040206</t>
  </si>
  <si>
    <t>شاخص فرعی</t>
  </si>
  <si>
    <t>درجه اهمیت شاخص فرعی</t>
  </si>
  <si>
    <t>Detailed Index 0105</t>
  </si>
  <si>
    <t>Detailed Index 0204</t>
  </si>
  <si>
    <t>Detailed Index 0205</t>
  </si>
  <si>
    <t>Detailed Index 0206</t>
  </si>
  <si>
    <t>Detailed Index 0207</t>
  </si>
  <si>
    <t>Detailed Index 0306</t>
  </si>
  <si>
    <t>تاریخ -1 تهیه گزارش</t>
  </si>
  <si>
    <t>تاریخ -2 تهیه گزارش</t>
  </si>
  <si>
    <t>بانک &amp;&amp;%%$$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</si>
</sst>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_ * #,##0.00_-_ ;_ * #,##0.00\-_ ;_ * &quot;-&quot;??_-_ ;_ @_ "/>
  </numFmts>
  <fonts count="27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16"/>
      <color theme="1"/>
      <name val="B Titr"/>
      <charset val="178"/>
    </font>
    <font>
      <sz val="10"/>
      <color theme="1"/>
      <name val="B Titr"/>
      <charset val="178"/>
    </font>
    <font>
      <sz val="14"/>
      <color theme="1"/>
      <name val="B Titr"/>
      <charset val="178"/>
    </font>
    <font>
      <sz val="9"/>
      <color theme="1"/>
      <name val="B Titr"/>
      <charset val="178"/>
    </font>
    <font>
      <sz val="20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name val="B Nazanin"/>
      <charset val="178"/>
    </font>
    <font>
      <b/>
      <sz val="14"/>
      <color theme="1"/>
      <name val="B Nazanin"/>
      <charset val="178"/>
    </font>
    <font>
      <b/>
      <sz val="12"/>
      <color rgb="FF0D0D0D"/>
      <name val="B Nazanin"/>
      <charset val="178"/>
    </font>
    <font>
      <b/>
      <sz val="12"/>
      <color theme="1"/>
      <name val="B Titr"/>
      <charset val="178"/>
    </font>
    <font>
      <b/>
      <sz val="14"/>
      <color theme="1"/>
      <name val="B Titr"/>
      <charset val="178"/>
    </font>
    <font>
      <sz val="12"/>
      <color theme="1"/>
      <name val="B Titr"/>
      <charset val="178"/>
    </font>
    <font>
      <sz val="20"/>
      <color theme="1"/>
      <name val="B Titr"/>
      <charset val="178"/>
    </font>
    <font>
      <b/>
      <sz val="11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Mitra"/>
      <charset val="178"/>
    </font>
    <font>
      <sz val="14"/>
      <color theme="1"/>
      <name val="B Mitra"/>
      <charset val="178"/>
    </font>
    <font>
      <b/>
      <sz val="16"/>
      <color theme="1"/>
      <name val="B Mitra"/>
      <charset val="178"/>
    </font>
    <font>
      <sz val="14"/>
      <name val="B Mitra"/>
      <charset val="178"/>
    </font>
    <font>
      <b/>
      <sz val="12"/>
      <color rgb="FFFF0000"/>
      <name val="B Nazanin"/>
      <charset val="178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23A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89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164" fontId="0" fillId="0" borderId="0" xfId="0" applyNumberFormat="1"/>
    <xf numFmtId="0" fontId="0" fillId="0" borderId="15" xfId="0" applyBorder="1"/>
    <xf numFmtId="0" fontId="9" fillId="5" borderId="30" xfId="0" applyFont="1" applyFill="1" applyBorder="1"/>
    <xf numFmtId="0" fontId="1" fillId="5" borderId="26" xfId="0" applyFont="1" applyFill="1" applyBorder="1" applyAlignment="1">
      <alignment horizontal="right" vertical="center" wrapText="1"/>
    </xf>
    <xf numFmtId="0" fontId="1" fillId="5" borderId="27" xfId="0" applyFont="1" applyFill="1" applyBorder="1" applyAlignment="1">
      <alignment horizontal="right" vertical="center"/>
    </xf>
    <xf numFmtId="0" fontId="1" fillId="5" borderId="10" xfId="0" applyFont="1" applyFill="1" applyBorder="1" applyAlignment="1">
      <alignment horizontal="right" vertical="center"/>
    </xf>
    <xf numFmtId="0" fontId="1" fillId="5" borderId="11" xfId="0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right" vertical="center"/>
    </xf>
    <xf numFmtId="0" fontId="1" fillId="5" borderId="26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6" borderId="9" xfId="0" applyFill="1" applyBorder="1"/>
    <xf numFmtId="0" fontId="4" fillId="4" borderId="48" xfId="0" applyFont="1" applyFill="1" applyBorder="1" applyAlignment="1">
      <alignment horizontal="left"/>
    </xf>
    <xf numFmtId="0" fontId="16" fillId="4" borderId="15" xfId="0" applyFont="1" applyFill="1" applyBorder="1" applyAlignment="1">
      <alignment horizontal="left" vertical="center"/>
    </xf>
    <xf numFmtId="164" fontId="16" fillId="4" borderId="15" xfId="0" applyNumberFormat="1" applyFont="1" applyFill="1" applyBorder="1" applyAlignment="1">
      <alignment horizontal="center" vertical="center"/>
    </xf>
    <xf numFmtId="164" fontId="15" fillId="4" borderId="33" xfId="0" applyNumberFormat="1" applyFont="1" applyFill="1" applyBorder="1" applyAlignment="1">
      <alignment horizontal="center" vertical="center"/>
    </xf>
    <xf numFmtId="164" fontId="19" fillId="4" borderId="33" xfId="0" applyNumberFormat="1" applyFont="1" applyFill="1" applyBorder="1" applyAlignment="1">
      <alignment horizontal="center" vertical="center"/>
    </xf>
    <xf numFmtId="164" fontId="19" fillId="4" borderId="8" xfId="0" applyNumberFormat="1" applyFont="1" applyFill="1" applyBorder="1" applyAlignment="1">
      <alignment horizontal="center" vertical="center"/>
    </xf>
    <xf numFmtId="164" fontId="16" fillId="4" borderId="49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/>
    </xf>
    <xf numFmtId="164" fontId="15" fillId="4" borderId="15" xfId="0" applyNumberFormat="1" applyFont="1" applyFill="1" applyBorder="1" applyAlignment="1">
      <alignment horizontal="center" vertical="center"/>
    </xf>
    <xf numFmtId="164" fontId="19" fillId="4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right" vertical="center" wrapText="1"/>
    </xf>
    <xf numFmtId="9" fontId="22" fillId="0" borderId="0" xfId="2" applyNumberFormat="1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7" fillId="11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right" vertical="center" wrapText="1"/>
    </xf>
    <xf numFmtId="0" fontId="1" fillId="0" borderId="40" xfId="0" applyFont="1" applyBorder="1" applyAlignment="1">
      <alignment horizontal="right" vertical="center" wrapText="1"/>
    </xf>
    <xf numFmtId="0" fontId="1" fillId="0" borderId="38" xfId="0" applyFont="1" applyBorder="1" applyAlignment="1">
      <alignment horizontal="right" vertical="center" wrapText="1"/>
    </xf>
    <xf numFmtId="0" fontId="4" fillId="4" borderId="37" xfId="0" applyFont="1" applyFill="1" applyBorder="1" applyAlignment="1">
      <alignment horizontal="center" vertical="center" wrapText="1"/>
    </xf>
    <xf numFmtId="164" fontId="4" fillId="0" borderId="44" xfId="0" applyNumberFormat="1" applyFont="1" applyBorder="1" applyAlignment="1">
      <alignment horizontal="center" vertical="center"/>
    </xf>
    <xf numFmtId="0" fontId="9" fillId="5" borderId="44" xfId="0" applyFont="1" applyFill="1" applyBorder="1"/>
    <xf numFmtId="0" fontId="8" fillId="11" borderId="15" xfId="0" applyFont="1" applyFill="1" applyBorder="1" applyAlignment="1">
      <alignment horizontal="center" vertical="center"/>
    </xf>
    <xf numFmtId="0" fontId="9" fillId="5" borderId="33" xfId="0" applyFont="1" applyFill="1" applyBorder="1"/>
    <xf numFmtId="165" fontId="4" fillId="0" borderId="10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29" xfId="1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40" xfId="1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38" xfId="1" applyNumberFormat="1" applyFont="1" applyBorder="1" applyAlignment="1">
      <alignment horizontal="center" vertical="center"/>
    </xf>
    <xf numFmtId="165" fontId="4" fillId="5" borderId="32" xfId="0" applyNumberFormat="1" applyFont="1" applyFill="1" applyBorder="1" applyAlignment="1">
      <alignment horizontal="center" vertical="center" readingOrder="2"/>
    </xf>
    <xf numFmtId="165" fontId="4" fillId="5" borderId="33" xfId="0" applyNumberFormat="1" applyFont="1" applyFill="1" applyBorder="1" applyAlignment="1">
      <alignment horizontal="center" vertical="center" readingOrder="2"/>
    </xf>
    <xf numFmtId="165" fontId="4" fillId="5" borderId="8" xfId="0" applyNumberFormat="1" applyFont="1" applyFill="1" applyBorder="1" applyAlignment="1">
      <alignment horizontal="center" vertical="center" readingOrder="2"/>
    </xf>
    <xf numFmtId="165" fontId="4" fillId="5" borderId="43" xfId="0" applyNumberFormat="1" applyFont="1" applyFill="1" applyBorder="1" applyAlignment="1">
      <alignment horizontal="center" vertical="center" readingOrder="2"/>
    </xf>
    <xf numFmtId="165" fontId="4" fillId="5" borderId="44" xfId="0" applyNumberFormat="1" applyFont="1" applyFill="1" applyBorder="1" applyAlignment="1">
      <alignment horizontal="center" vertical="center" readingOrder="2"/>
    </xf>
    <xf numFmtId="165" fontId="4" fillId="5" borderId="6" xfId="0" applyNumberFormat="1" applyFont="1" applyFill="1" applyBorder="1" applyAlignment="1">
      <alignment horizontal="center" vertical="center" readingOrder="2"/>
    </xf>
    <xf numFmtId="165" fontId="4" fillId="5" borderId="41" xfId="0" applyNumberFormat="1" applyFont="1" applyFill="1" applyBorder="1" applyAlignment="1">
      <alignment horizontal="center" vertical="center" readingOrder="2"/>
    </xf>
    <xf numFmtId="165" fontId="4" fillId="5" borderId="52" xfId="0" applyNumberFormat="1" applyFont="1" applyFill="1" applyBorder="1" applyAlignment="1">
      <alignment horizontal="center" vertical="center" readingOrder="2"/>
    </xf>
    <xf numFmtId="165" fontId="4" fillId="5" borderId="4" xfId="0" applyNumberFormat="1" applyFont="1" applyFill="1" applyBorder="1" applyAlignment="1">
      <alignment horizontal="center" vertical="center" readingOrder="2"/>
    </xf>
    <xf numFmtId="164" fontId="4" fillId="0" borderId="20" xfId="0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28" xfId="1" applyNumberFormat="1" applyFont="1" applyBorder="1" applyAlignment="1">
      <alignment horizontal="center" vertical="center"/>
    </xf>
    <xf numFmtId="164" fontId="4" fillId="5" borderId="26" xfId="0" applyNumberFormat="1" applyFont="1" applyFill="1" applyBorder="1" applyAlignment="1">
      <alignment horizontal="center" vertical="center"/>
    </xf>
    <xf numFmtId="164" fontId="4" fillId="5" borderId="23" xfId="0" applyNumberFormat="1" applyFont="1" applyFill="1" applyBorder="1" applyAlignment="1">
      <alignment horizontal="center" vertical="center"/>
    </xf>
    <xf numFmtId="164" fontId="4" fillId="5" borderId="27" xfId="0" applyNumberFormat="1" applyFont="1" applyFill="1" applyBorder="1" applyAlignment="1">
      <alignment horizontal="center" vertical="center"/>
    </xf>
    <xf numFmtId="164" fontId="4" fillId="5" borderId="25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5" borderId="20" xfId="0" applyNumberFormat="1" applyFont="1" applyFill="1" applyBorder="1" applyAlignment="1">
      <alignment horizontal="center" vertical="center"/>
    </xf>
    <xf numFmtId="164" fontId="4" fillId="5" borderId="11" xfId="0" applyNumberFormat="1" applyFont="1" applyFill="1" applyBorder="1" applyAlignment="1">
      <alignment horizontal="center" vertical="center"/>
    </xf>
    <xf numFmtId="164" fontId="4" fillId="5" borderId="21" xfId="0" applyNumberFormat="1" applyFont="1" applyFill="1" applyBorder="1" applyAlignment="1">
      <alignment horizontal="center" vertical="center"/>
    </xf>
    <xf numFmtId="164" fontId="4" fillId="5" borderId="12" xfId="0" applyNumberFormat="1" applyFont="1" applyFill="1" applyBorder="1" applyAlignment="1">
      <alignment horizontal="center" vertical="center"/>
    </xf>
    <xf numFmtId="164" fontId="4" fillId="5" borderId="22" xfId="0" applyNumberFormat="1" applyFont="1" applyFill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4" fillId="0" borderId="47" xfId="0" applyNumberFormat="1" applyFont="1" applyBorder="1" applyAlignment="1">
      <alignment horizontal="center" vertical="center"/>
    </xf>
    <xf numFmtId="164" fontId="4" fillId="5" borderId="33" xfId="0" applyNumberFormat="1" applyFont="1" applyFill="1" applyBorder="1" applyAlignment="1">
      <alignment horizontal="center" vertical="center"/>
    </xf>
    <xf numFmtId="164" fontId="4" fillId="5" borderId="53" xfId="0" applyNumberFormat="1" applyFont="1" applyFill="1" applyBorder="1" applyAlignment="1">
      <alignment horizontal="center" vertical="center"/>
    </xf>
    <xf numFmtId="164" fontId="4" fillId="5" borderId="30" xfId="0" applyNumberFormat="1" applyFont="1" applyFill="1" applyBorder="1" applyAlignment="1">
      <alignment horizontal="center" vertical="center"/>
    </xf>
    <xf numFmtId="164" fontId="4" fillId="5" borderId="35" xfId="0" applyNumberFormat="1" applyFont="1" applyFill="1" applyBorder="1" applyAlignment="1">
      <alignment horizontal="center" vertical="center"/>
    </xf>
    <xf numFmtId="164" fontId="4" fillId="5" borderId="44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0" xfId="0" applyFill="1"/>
    <xf numFmtId="164" fontId="4" fillId="5" borderId="8" xfId="0" applyNumberFormat="1" applyFont="1" applyFill="1" applyBorder="1" applyAlignment="1">
      <alignment horizontal="center" vertical="center"/>
    </xf>
    <xf numFmtId="164" fontId="4" fillId="5" borderId="34" xfId="0" applyNumberFormat="1" applyFont="1" applyFill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4" fontId="4" fillId="5" borderId="31" xfId="0" applyNumberFormat="1" applyFont="1" applyFill="1" applyBorder="1" applyAlignment="1">
      <alignment horizontal="center" vertical="center"/>
    </xf>
    <xf numFmtId="164" fontId="4" fillId="5" borderId="7" xfId="0" applyNumberFormat="1" applyFont="1" applyFill="1" applyBorder="1" applyAlignment="1">
      <alignment horizontal="center" vertical="center"/>
    </xf>
    <xf numFmtId="164" fontId="15" fillId="4" borderId="54" xfId="0" applyNumberFormat="1" applyFont="1" applyFill="1" applyBorder="1" applyAlignment="1">
      <alignment horizontal="center" vertical="center"/>
    </xf>
    <xf numFmtId="164" fontId="15" fillId="4" borderId="48" xfId="0" applyNumberFormat="1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164" fontId="15" fillId="3" borderId="15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15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right" vertical="center"/>
    </xf>
    <xf numFmtId="0" fontId="13" fillId="4" borderId="28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28" xfId="0" applyFont="1" applyFill="1" applyBorder="1" applyAlignment="1">
      <alignment vertical="center" wrapText="1"/>
    </xf>
    <xf numFmtId="165" fontId="4" fillId="0" borderId="52" xfId="0" applyNumberFormat="1" applyFont="1" applyBorder="1" applyAlignment="1">
      <alignment horizontal="center" vertical="center"/>
    </xf>
    <xf numFmtId="165" fontId="4" fillId="0" borderId="44" xfId="0" applyNumberFormat="1" applyFont="1" applyBorder="1" applyAlignment="1">
      <alignment horizontal="center" vertical="center"/>
    </xf>
    <xf numFmtId="165" fontId="4" fillId="0" borderId="57" xfId="0" applyNumberFormat="1" applyFont="1" applyBorder="1" applyAlignment="1">
      <alignment horizontal="center" vertical="center"/>
    </xf>
    <xf numFmtId="165" fontId="4" fillId="0" borderId="46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22" xfId="0" applyNumberFormat="1" applyFont="1" applyBorder="1" applyAlignment="1">
      <alignment horizontal="center" vertical="center"/>
    </xf>
    <xf numFmtId="165" fontId="4" fillId="0" borderId="56" xfId="0" applyNumberFormat="1" applyFont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10" fillId="0" borderId="59" xfId="0" applyFont="1" applyBorder="1" applyAlignment="1">
      <alignment horizontal="right" vertical="center" wrapText="1"/>
    </xf>
    <xf numFmtId="0" fontId="10" fillId="0" borderId="60" xfId="0" applyFont="1" applyBorder="1" applyAlignment="1">
      <alignment horizontal="right" vertical="center" wrapText="1"/>
    </xf>
    <xf numFmtId="0" fontId="10" fillId="0" borderId="61" xfId="0" applyFont="1" applyBorder="1" applyAlignment="1">
      <alignment horizontal="right" vertical="center" wrapText="1"/>
    </xf>
    <xf numFmtId="164" fontId="4" fillId="0" borderId="6" xfId="1" applyNumberFormat="1" applyFont="1" applyFill="1" applyBorder="1" applyAlignment="1">
      <alignment horizontal="center" vertical="center"/>
    </xf>
    <xf numFmtId="164" fontId="4" fillId="5" borderId="5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64" fontId="15" fillId="3" borderId="10" xfId="0" applyNumberFormat="1" applyFont="1" applyFill="1" applyBorder="1" applyAlignment="1">
      <alignment horizontal="center" vertical="center"/>
    </xf>
    <xf numFmtId="164" fontId="15" fillId="3" borderId="11" xfId="0" applyNumberFormat="1" applyFont="1" applyFill="1" applyBorder="1" applyAlignment="1">
      <alignment horizontal="center"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 readingOrder="2"/>
    </xf>
    <xf numFmtId="0" fontId="10" fillId="5" borderId="50" xfId="0" applyFont="1" applyFill="1" applyBorder="1" applyAlignment="1">
      <alignment vertical="center" wrapText="1" readingOrder="2"/>
    </xf>
    <xf numFmtId="0" fontId="10" fillId="5" borderId="35" xfId="0" applyFont="1" applyFill="1" applyBorder="1" applyAlignment="1">
      <alignment vertical="center" wrapText="1" readingOrder="2"/>
    </xf>
    <xf numFmtId="0" fontId="10" fillId="5" borderId="51" xfId="0" applyFont="1" applyFill="1" applyBorder="1" applyAlignment="1">
      <alignment vertical="center" wrapText="1" readingOrder="2"/>
    </xf>
    <xf numFmtId="0" fontId="10" fillId="5" borderId="58" xfId="0" applyFont="1" applyFill="1" applyBorder="1" applyAlignment="1">
      <alignment vertical="center" wrapText="1" readingOrder="2"/>
    </xf>
    <xf numFmtId="3" fontId="4" fillId="5" borderId="56" xfId="0" applyNumberFormat="1" applyFont="1" applyFill="1" applyBorder="1" applyAlignment="1">
      <alignment horizontal="center" vertical="center"/>
    </xf>
    <xf numFmtId="3" fontId="4" fillId="5" borderId="46" xfId="0" applyNumberFormat="1" applyFont="1" applyFill="1" applyBorder="1" applyAlignment="1">
      <alignment horizontal="center" vertical="center"/>
    </xf>
    <xf numFmtId="3" fontId="4" fillId="5" borderId="57" xfId="0" applyNumberFormat="1" applyFont="1" applyFill="1" applyBorder="1" applyAlignment="1">
      <alignment horizontal="center" vertical="center"/>
    </xf>
    <xf numFmtId="3" fontId="12" fillId="5" borderId="45" xfId="0" applyNumberFormat="1" applyFont="1" applyFill="1" applyBorder="1" applyAlignment="1">
      <alignment horizontal="center" vertical="center" wrapText="1"/>
    </xf>
    <xf numFmtId="3" fontId="12" fillId="5" borderId="46" xfId="0" applyNumberFormat="1" applyFont="1" applyFill="1" applyBorder="1" applyAlignment="1">
      <alignment horizontal="center" vertical="center" wrapText="1"/>
    </xf>
    <xf numFmtId="3" fontId="12" fillId="5" borderId="57" xfId="0" applyNumberFormat="1" applyFont="1" applyFill="1" applyBorder="1" applyAlignment="1">
      <alignment horizontal="center" vertical="center" wrapText="1"/>
    </xf>
    <xf numFmtId="3" fontId="12" fillId="5" borderId="47" xfId="0" applyNumberFormat="1" applyFont="1" applyFill="1" applyBorder="1" applyAlignment="1">
      <alignment horizontal="center" vertical="center" wrapText="1"/>
    </xf>
    <xf numFmtId="3" fontId="12" fillId="5" borderId="56" xfId="0" applyNumberFormat="1" applyFont="1" applyFill="1" applyBorder="1" applyAlignment="1">
      <alignment horizontal="center" vertical="center" wrapText="1"/>
    </xf>
    <xf numFmtId="3" fontId="12" fillId="5" borderId="20" xfId="0" applyNumberFormat="1" applyFont="1" applyFill="1" applyBorder="1" applyAlignment="1">
      <alignment horizontal="center" vertical="center" wrapText="1"/>
    </xf>
    <xf numFmtId="3" fontId="12" fillId="5" borderId="21" xfId="0" applyNumberFormat="1" applyFont="1" applyFill="1" applyBorder="1" applyAlignment="1">
      <alignment horizontal="center" vertical="center" wrapText="1"/>
    </xf>
    <xf numFmtId="3" fontId="12" fillId="5" borderId="22" xfId="0" applyNumberFormat="1" applyFont="1" applyFill="1" applyBorder="1" applyAlignment="1">
      <alignment horizontal="center" vertical="center" wrapText="1"/>
    </xf>
    <xf numFmtId="3" fontId="12" fillId="5" borderId="2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center" vertical="center"/>
    </xf>
    <xf numFmtId="3" fontId="4" fillId="5" borderId="11" xfId="0" applyNumberFormat="1" applyFont="1" applyFill="1" applyBorder="1" applyAlignment="1">
      <alignment horizontal="center" vertical="center"/>
    </xf>
    <xf numFmtId="3" fontId="4" fillId="5" borderId="12" xfId="0" applyNumberFormat="1" applyFont="1" applyFill="1" applyBorder="1" applyAlignment="1">
      <alignment horizontal="center" vertical="center"/>
    </xf>
    <xf numFmtId="3" fontId="4" fillId="5" borderId="26" xfId="0" applyNumberFormat="1" applyFont="1" applyFill="1" applyBorder="1" applyAlignment="1">
      <alignment horizontal="center" vertical="center" wrapText="1"/>
    </xf>
    <xf numFmtId="3" fontId="4" fillId="5" borderId="11" xfId="0" applyNumberFormat="1" applyFont="1" applyFill="1" applyBorder="1" applyAlignment="1">
      <alignment horizontal="center" vertical="center" wrapText="1"/>
    </xf>
    <xf numFmtId="3" fontId="4" fillId="5" borderId="12" xfId="0" applyNumberFormat="1" applyFont="1" applyFill="1" applyBorder="1" applyAlignment="1">
      <alignment horizontal="center" vertical="center" wrapText="1"/>
    </xf>
    <xf numFmtId="3" fontId="4" fillId="5" borderId="27" xfId="0" applyNumberFormat="1" applyFont="1" applyFill="1" applyBorder="1" applyAlignment="1">
      <alignment horizontal="center" vertical="center" wrapText="1"/>
    </xf>
    <xf numFmtId="3" fontId="4" fillId="5" borderId="10" xfId="0" applyNumberFormat="1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64" fontId="15" fillId="3" borderId="55" xfId="0" applyNumberFormat="1" applyFont="1" applyFill="1" applyBorder="1" applyAlignment="1">
      <alignment horizontal="center" vertical="center"/>
    </xf>
    <xf numFmtId="164" fontId="15" fillId="3" borderId="32" xfId="0" applyNumberFormat="1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0" fillId="7" borderId="36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7" fillId="11" borderId="17" xfId="0" applyFont="1" applyFill="1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/>
    </xf>
    <xf numFmtId="164" fontId="15" fillId="3" borderId="13" xfId="0" applyNumberFormat="1" applyFont="1" applyFill="1" applyBorder="1" applyAlignment="1">
      <alignment horizontal="center" vertical="center"/>
    </xf>
    <xf numFmtId="164" fontId="15" fillId="3" borderId="1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/>
    </xf>
    <xf numFmtId="164" fontId="13" fillId="3" borderId="13" xfId="0" applyNumberFormat="1" applyFont="1" applyFill="1" applyBorder="1" applyAlignment="1">
      <alignment horizontal="center" vertical="center"/>
    </xf>
    <xf numFmtId="164" fontId="13" fillId="3" borderId="14" xfId="0" applyNumberFormat="1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164" fontId="13" fillId="3" borderId="10" xfId="0" applyNumberFormat="1" applyFont="1" applyFill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165" fontId="4" fillId="3" borderId="41" xfId="0" applyNumberFormat="1" applyFont="1" applyFill="1" applyBorder="1" applyAlignment="1">
      <alignment horizontal="center" vertical="center" wrapText="1"/>
    </xf>
    <xf numFmtId="165" fontId="4" fillId="3" borderId="42" xfId="0" applyNumberFormat="1" applyFont="1" applyFill="1" applyBorder="1" applyAlignment="1">
      <alignment horizontal="center" vertical="center" wrapText="1"/>
    </xf>
    <xf numFmtId="165" fontId="4" fillId="3" borderId="43" xfId="0" applyNumberFormat="1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165" fontId="4" fillId="3" borderId="13" xfId="0" applyNumberFormat="1" applyFont="1" applyFill="1" applyBorder="1" applyAlignment="1">
      <alignment horizontal="center" vertical="center" wrapText="1"/>
    </xf>
    <xf numFmtId="165" fontId="4" fillId="3" borderId="14" xfId="0" applyNumberFormat="1" applyFont="1" applyFill="1" applyBorder="1" applyAlignment="1">
      <alignment horizontal="center" vertical="center" wrapText="1"/>
    </xf>
    <xf numFmtId="165" fontId="13" fillId="3" borderId="63" xfId="0" applyNumberFormat="1" applyFont="1" applyFill="1" applyBorder="1" applyAlignment="1">
      <alignment horizontal="center" vertical="center"/>
    </xf>
    <xf numFmtId="165" fontId="13" fillId="3" borderId="16" xfId="0" applyNumberFormat="1" applyFont="1" applyFill="1" applyBorder="1" applyAlignment="1">
      <alignment horizontal="center" vertical="center"/>
    </xf>
    <xf numFmtId="165" fontId="13" fillId="3" borderId="64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 wrapText="1" readingOrder="2"/>
    </xf>
    <xf numFmtId="165" fontId="4" fillId="3" borderId="13" xfId="0" applyNumberFormat="1" applyFont="1" applyFill="1" applyBorder="1" applyAlignment="1">
      <alignment horizontal="center" vertical="center" wrapText="1" readingOrder="2"/>
    </xf>
    <xf numFmtId="165" fontId="4" fillId="3" borderId="14" xfId="0" applyNumberFormat="1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 wrapText="1" readingOrder="2"/>
    </xf>
    <xf numFmtId="0" fontId="4" fillId="3" borderId="1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14" xfId="0" applyFont="1" applyFill="1" applyBorder="1" applyAlignment="1">
      <alignment horizontal="center" vertical="center" wrapText="1" readingOrder="2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 readingOrder="2"/>
    </xf>
    <xf numFmtId="0" fontId="14" fillId="3" borderId="3" xfId="0" applyFont="1" applyFill="1" applyBorder="1" applyAlignment="1">
      <alignment horizontal="center" vertical="center" wrapText="1" readingOrder="2"/>
    </xf>
    <xf numFmtId="0" fontId="14" fillId="3" borderId="9" xfId="0" applyFont="1" applyFill="1" applyBorder="1" applyAlignment="1">
      <alignment horizontal="center" vertical="center" wrapText="1" readingOrder="2"/>
    </xf>
    <xf numFmtId="0" fontId="14" fillId="3" borderId="59" xfId="0" applyFont="1" applyFill="1" applyBorder="1" applyAlignment="1">
      <alignment horizontal="center" vertical="center" wrapText="1" readingOrder="2"/>
    </xf>
    <xf numFmtId="0" fontId="14" fillId="3" borderId="60" xfId="0" applyFont="1" applyFill="1" applyBorder="1" applyAlignment="1">
      <alignment horizontal="center" vertical="center" wrapText="1" readingOrder="2"/>
    </xf>
    <xf numFmtId="0" fontId="14" fillId="3" borderId="61" xfId="0" applyFont="1" applyFill="1" applyBorder="1" applyAlignment="1">
      <alignment horizontal="center" vertical="center" wrapText="1" readingOrder="2"/>
    </xf>
    <xf numFmtId="0" fontId="14" fillId="3" borderId="2" xfId="0" applyFont="1" applyFill="1" applyBorder="1" applyAlignment="1">
      <alignment horizontal="center" vertical="center" wrapText="1" readingOrder="2"/>
    </xf>
    <xf numFmtId="0" fontId="14" fillId="3" borderId="13" xfId="0" applyFont="1" applyFill="1" applyBorder="1" applyAlignment="1">
      <alignment horizontal="center" vertical="center" wrapText="1" readingOrder="2"/>
    </xf>
    <xf numFmtId="0" fontId="14" fillId="3" borderId="14" xfId="0" applyFont="1" applyFill="1" applyBorder="1" applyAlignment="1">
      <alignment horizontal="center" vertical="center" wrapText="1" readingOrder="2"/>
    </xf>
    <xf numFmtId="164" fontId="15" fillId="3" borderId="28" xfId="0" applyNumberFormat="1" applyFont="1" applyFill="1" applyBorder="1" applyAlignment="1">
      <alignment horizontal="center" vertical="center"/>
    </xf>
    <xf numFmtId="164" fontId="15" fillId="3" borderId="24" xfId="0" applyNumberFormat="1" applyFont="1" applyFill="1" applyBorder="1" applyAlignment="1">
      <alignment horizontal="center" vertical="center"/>
    </xf>
    <xf numFmtId="164" fontId="15" fillId="3" borderId="37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</cellXfs>
  <cellStyles count="3">
    <cellStyle name="Comma 2" xfId="2" xr:uid="{D86DFD93-A1D5-44E9-8E59-02A14B9A8CC2}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66"/>
      <color rgb="FF53BD2D"/>
      <color rgb="FFE23A1E"/>
      <color rgb="FF4FB32B"/>
      <color rgb="FF50BD29"/>
      <color rgb="FF48AB25"/>
      <color rgb="FFFF4343"/>
      <color rgb="FFE20000"/>
      <color rgb="FFEE0000"/>
      <color rgb="FF2FC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E4C-108E-4326-9959-2B2EF79E73DB}">
  <dimension ref="A1:Q30"/>
  <sheetViews>
    <sheetView rightToLeft="1" zoomScale="80" zoomScaleNormal="80" workbookViewId="0">
      <selection activeCell="B2" sqref="B2:I2"/>
    </sheetView>
  </sheetViews>
  <sheetFormatPr defaultRowHeight="14.25"/>
  <cols>
    <col min="2" max="2" width="16.59765625" customWidth="1"/>
    <col min="3" max="3" width="23.265625" customWidth="1"/>
    <col min="4" max="4" width="12.73046875" customWidth="1"/>
    <col min="5" max="5" width="12.59765625" customWidth="1"/>
    <col min="6" max="6" width="11.86328125" customWidth="1"/>
    <col min="7" max="7" width="13.73046875" customWidth="1"/>
    <col min="8" max="8" width="11" customWidth="1"/>
    <col min="9" max="9" width="19.59765625" customWidth="1"/>
  </cols>
  <sheetData>
    <row r="1" spans="1:17" ht="15.95" customHeight="1" thickBot="1"/>
    <row r="2" spans="1:17" ht="30.6" customHeight="1" thickBot="1">
      <c r="B2" s="182" t="s">
        <v>127</v>
      </c>
      <c r="C2" s="183"/>
      <c r="D2" s="183"/>
      <c r="E2" s="183"/>
      <c r="F2" s="183"/>
      <c r="G2" s="183"/>
      <c r="H2" s="183"/>
      <c r="I2" s="184"/>
    </row>
    <row r="3" spans="1:17" ht="30.6" customHeight="1" thickBot="1">
      <c r="B3" s="185" t="s">
        <v>30</v>
      </c>
      <c r="C3" s="186"/>
      <c r="D3" s="186"/>
      <c r="E3" s="186"/>
      <c r="F3" s="186"/>
      <c r="G3" s="186"/>
      <c r="H3" s="187"/>
      <c r="I3" s="51" t="s">
        <v>3</v>
      </c>
    </row>
    <row r="4" spans="1:17" ht="43.5" customHeight="1" thickBot="1">
      <c r="B4" s="40" t="s">
        <v>38</v>
      </c>
      <c r="C4" s="40" t="s">
        <v>35</v>
      </c>
      <c r="D4" s="40" t="s">
        <v>14</v>
      </c>
      <c r="E4" s="40" t="s">
        <v>16</v>
      </c>
      <c r="F4" s="40" t="s">
        <v>17</v>
      </c>
      <c r="G4" s="40" t="s">
        <v>18</v>
      </c>
      <c r="H4" s="40" t="s">
        <v>19</v>
      </c>
      <c r="I4" s="123" t="s">
        <v>52</v>
      </c>
    </row>
    <row r="5" spans="1:17" ht="20.100000000000001" customHeight="1">
      <c r="A5" s="32"/>
      <c r="B5" s="191" t="s">
        <v>39</v>
      </c>
      <c r="C5" s="41" t="s">
        <v>43</v>
      </c>
      <c r="D5" s="69">
        <f>'انطباق و قوانین و مقررات'!D20</f>
        <v>1</v>
      </c>
      <c r="E5" s="70">
        <f>'حسابرسی و كنترل های داخلی'!D24</f>
        <v>1</v>
      </c>
      <c r="F5" s="70">
        <f>'مدیریت ریسك'!E46</f>
        <v>1</v>
      </c>
      <c r="G5" s="70">
        <f>'مبارزه با پولشویی'!E31</f>
        <v>1</v>
      </c>
      <c r="H5" s="71">
        <f>'فن آوری اطلاعات'!D14</f>
        <v>2</v>
      </c>
      <c r="I5" s="194">
        <f>SUMPRODUCT(D5:H5,D6:H6)/SUM(D5:H5)</f>
        <v>9.6666666666666661</v>
      </c>
      <c r="J5" s="32"/>
      <c r="K5" s="32"/>
      <c r="L5" s="32"/>
      <c r="M5" s="32"/>
      <c r="N5" s="32"/>
      <c r="O5" s="32"/>
      <c r="P5" s="32"/>
      <c r="Q5" s="32"/>
    </row>
    <row r="6" spans="1:17" ht="20.45" customHeight="1" thickBot="1">
      <c r="A6" s="32"/>
      <c r="B6" s="192"/>
      <c r="C6" s="42" t="s">
        <v>45</v>
      </c>
      <c r="D6" s="72">
        <f>'انطباق و قوانین و مقررات'!E20</f>
        <v>10</v>
      </c>
      <c r="E6" s="73">
        <f>'حسابرسی و كنترل های داخلی'!E24</f>
        <v>10</v>
      </c>
      <c r="F6" s="73">
        <f>'مدیریت ریسك'!F46</f>
        <v>10</v>
      </c>
      <c r="G6" s="73">
        <f>'مبارزه با پولشویی'!F31</f>
        <v>10</v>
      </c>
      <c r="H6" s="74">
        <f>'فن آوری اطلاعات'!E14</f>
        <v>9</v>
      </c>
      <c r="I6" s="195"/>
      <c r="J6" s="32"/>
      <c r="K6" s="32"/>
      <c r="L6" s="32"/>
      <c r="M6" s="32"/>
      <c r="N6" s="32"/>
      <c r="O6" s="32"/>
      <c r="P6" s="32"/>
      <c r="Q6" s="32"/>
    </row>
    <row r="7" spans="1:17" ht="20.100000000000001" customHeight="1">
      <c r="A7" s="32"/>
      <c r="B7" s="193" t="s">
        <v>40</v>
      </c>
      <c r="C7" s="41" t="s">
        <v>43</v>
      </c>
      <c r="D7" s="75">
        <f>'انطباق و قوانین و مقررات'!D21</f>
        <v>2</v>
      </c>
      <c r="E7" s="76">
        <f>'حسابرسی و كنترل های داخلی'!D25</f>
        <v>2</v>
      </c>
      <c r="F7" s="76">
        <f>'مدیریت ریسك'!E47</f>
        <v>2</v>
      </c>
      <c r="G7" s="76">
        <f>'مبارزه با پولشویی'!E32</f>
        <v>2</v>
      </c>
      <c r="H7" s="77">
        <f>'فن آوری اطلاعات'!D15</f>
        <v>3</v>
      </c>
      <c r="I7" s="194">
        <f>SUMPRODUCT(D7:H7,D8:H8)/SUM(D7:H7)</f>
        <v>8.7272727272727266</v>
      </c>
      <c r="J7" s="32"/>
      <c r="K7" s="32"/>
      <c r="L7" s="32"/>
      <c r="M7" s="32"/>
      <c r="N7" s="32"/>
      <c r="O7" s="32"/>
      <c r="P7" s="32"/>
      <c r="Q7" s="32"/>
    </row>
    <row r="8" spans="1:17" ht="20.45" customHeight="1" thickBot="1">
      <c r="A8" s="32"/>
      <c r="B8" s="192"/>
      <c r="C8" s="42" t="s">
        <v>45</v>
      </c>
      <c r="D8" s="72">
        <f>'انطباق و قوانین و مقررات'!E21</f>
        <v>9</v>
      </c>
      <c r="E8" s="73">
        <f>'حسابرسی و كنترل های داخلی'!E25</f>
        <v>9</v>
      </c>
      <c r="F8" s="73">
        <f>'مدیریت ریسك'!F47</f>
        <v>9</v>
      </c>
      <c r="G8" s="73">
        <f>'مبارزه با پولشویی'!F32</f>
        <v>9</v>
      </c>
      <c r="H8" s="74">
        <f>'فن آوری اطلاعات'!E15</f>
        <v>8</v>
      </c>
      <c r="I8" s="195"/>
      <c r="J8" s="32"/>
      <c r="K8" s="32"/>
      <c r="L8" s="32"/>
      <c r="M8" s="32"/>
      <c r="N8" s="32"/>
      <c r="O8" s="32"/>
      <c r="P8" s="32"/>
      <c r="Q8" s="32"/>
    </row>
    <row r="9" spans="1:17" ht="20.100000000000001" customHeight="1">
      <c r="A9" s="32"/>
      <c r="B9" s="193" t="s">
        <v>41</v>
      </c>
      <c r="C9" s="41" t="s">
        <v>43</v>
      </c>
      <c r="D9" s="75">
        <f>'انطباق و قوانین و مقررات'!D22</f>
        <v>3</v>
      </c>
      <c r="E9" s="76">
        <f>'حسابرسی و كنترل های داخلی'!D26</f>
        <v>3</v>
      </c>
      <c r="F9" s="76">
        <f>'مدیریت ریسك'!E48</f>
        <v>3</v>
      </c>
      <c r="G9" s="76">
        <f>'مبارزه با پولشویی'!E33</f>
        <v>3</v>
      </c>
      <c r="H9" s="77">
        <f>'فن آوری اطلاعات'!D16</f>
        <v>4</v>
      </c>
      <c r="I9" s="194">
        <f>SUMPRODUCT(D9:H9,D10:H10)/SUM(D9:H9)</f>
        <v>7.75</v>
      </c>
      <c r="J9" s="32"/>
      <c r="K9" s="32"/>
      <c r="L9" s="32"/>
      <c r="M9" s="32"/>
      <c r="N9" s="32"/>
      <c r="O9" s="32"/>
      <c r="P9" s="32"/>
      <c r="Q9" s="32"/>
    </row>
    <row r="10" spans="1:17" ht="20.45" customHeight="1" thickBot="1">
      <c r="A10" s="32"/>
      <c r="B10" s="192"/>
      <c r="C10" s="42" t="s">
        <v>45</v>
      </c>
      <c r="D10" s="72">
        <f>'انطباق و قوانین و مقررات'!E22</f>
        <v>8</v>
      </c>
      <c r="E10" s="73">
        <f>'حسابرسی و كنترل های داخلی'!E26</f>
        <v>8</v>
      </c>
      <c r="F10" s="73">
        <f>'مدیریت ریسك'!F48</f>
        <v>8</v>
      </c>
      <c r="G10" s="73">
        <f>'مبارزه با پولشویی'!F33</f>
        <v>8</v>
      </c>
      <c r="H10" s="74">
        <f>'فن آوری اطلاعات'!E16</f>
        <v>7</v>
      </c>
      <c r="I10" s="195"/>
      <c r="J10" s="32"/>
      <c r="K10" s="32"/>
      <c r="L10" s="32"/>
      <c r="M10" s="32"/>
      <c r="N10" s="32"/>
      <c r="O10" s="32"/>
      <c r="P10" s="32"/>
      <c r="Q10" s="32"/>
    </row>
    <row r="11" spans="1:17" ht="20.100000000000001" customHeight="1">
      <c r="A11" s="32"/>
      <c r="B11" s="193" t="s">
        <v>44</v>
      </c>
      <c r="C11" s="41" t="s">
        <v>43</v>
      </c>
      <c r="D11" s="75">
        <f>'انطباق و قوانین و مقررات'!D23</f>
        <v>4</v>
      </c>
      <c r="E11" s="76">
        <f>'حسابرسی و كنترل های داخلی'!D27</f>
        <v>4</v>
      </c>
      <c r="F11" s="76">
        <f>'مدیریت ریسك'!E49</f>
        <v>4</v>
      </c>
      <c r="G11" s="76">
        <f>'مبارزه با پولشویی'!E34</f>
        <v>4</v>
      </c>
      <c r="H11" s="77">
        <f>'فن آوری اطلاعات'!D17</f>
        <v>6</v>
      </c>
      <c r="I11" s="194">
        <f>SUMPRODUCT(D11:H11,D12:H12)/SUM(D11:H11)</f>
        <v>7.5454545454545459</v>
      </c>
      <c r="J11" s="32"/>
      <c r="K11" s="32"/>
      <c r="L11" s="32"/>
      <c r="M11" s="32"/>
      <c r="N11" s="32"/>
      <c r="O11" s="32"/>
      <c r="P11" s="32"/>
      <c r="Q11" s="32"/>
    </row>
    <row r="12" spans="1:17" ht="20.45" customHeight="1" thickBot="1">
      <c r="A12" s="32"/>
      <c r="B12" s="192"/>
      <c r="C12" s="42" t="s">
        <v>45</v>
      </c>
      <c r="D12" s="72">
        <f>'انطباق و قوانین و مقررات'!E23</f>
        <v>7</v>
      </c>
      <c r="E12" s="73">
        <f>'حسابرسی و كنترل های داخلی'!E27</f>
        <v>7</v>
      </c>
      <c r="F12" s="73">
        <f>'مدیریت ریسك'!F49</f>
        <v>7</v>
      </c>
      <c r="G12" s="73">
        <f>'مبارزه با پولشویی'!F34</f>
        <v>7</v>
      </c>
      <c r="H12" s="74">
        <f>'فن آوری اطلاعات'!E17</f>
        <v>9</v>
      </c>
      <c r="I12" s="195"/>
      <c r="J12" s="32"/>
      <c r="K12" s="32"/>
      <c r="L12" s="32"/>
      <c r="M12" s="32"/>
      <c r="N12" s="32"/>
      <c r="O12" s="32"/>
      <c r="P12" s="32"/>
      <c r="Q12" s="32"/>
    </row>
    <row r="13" spans="1:17" ht="42.6" customHeight="1" thickBot="1">
      <c r="A13" s="32"/>
      <c r="B13" s="113"/>
      <c r="C13" s="123" t="s">
        <v>53</v>
      </c>
      <c r="D13" s="122">
        <f>'انطباق و قوانین و مقررات'!F20</f>
        <v>8</v>
      </c>
      <c r="E13" s="121">
        <f>'حسابرسی و كنترل های داخلی'!F24</f>
        <v>8</v>
      </c>
      <c r="F13" s="25">
        <f>'مدیریت ریسك'!G46</f>
        <v>8</v>
      </c>
      <c r="G13" s="25">
        <f>'مبارزه با پولشویی'!G31</f>
        <v>8</v>
      </c>
      <c r="H13" s="25">
        <f>'فن آوری اطلاعات'!F14</f>
        <v>8.2666666666666675</v>
      </c>
      <c r="I13" s="114"/>
      <c r="J13" s="32"/>
      <c r="K13" s="112" t="s">
        <v>9</v>
      </c>
      <c r="L13" s="32"/>
      <c r="M13" s="32"/>
      <c r="N13" s="32"/>
      <c r="O13" s="32"/>
      <c r="P13" s="32"/>
      <c r="Q13" s="32"/>
    </row>
    <row r="14" spans="1:17" ht="24" customHeight="1" thickBot="1">
      <c r="A14" s="32"/>
      <c r="B14" s="32"/>
      <c r="C14" s="32"/>
      <c r="D14" s="32"/>
      <c r="E14" s="32"/>
      <c r="F14" s="188" t="s">
        <v>54</v>
      </c>
      <c r="G14" s="189"/>
      <c r="H14" s="190"/>
      <c r="I14" s="25">
        <f>AVERAGE(D13:H13)</f>
        <v>8.0533333333333328</v>
      </c>
      <c r="J14" s="32"/>
      <c r="K14" s="112" t="s">
        <v>9</v>
      </c>
      <c r="L14" s="32"/>
      <c r="M14" s="32"/>
      <c r="N14" s="32"/>
      <c r="O14" s="32"/>
      <c r="P14" s="32"/>
      <c r="Q14" s="32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12"/>
      <c r="L15" s="32"/>
      <c r="M15" s="32"/>
      <c r="N15" s="32"/>
      <c r="O15" s="32"/>
      <c r="P15" s="32"/>
      <c r="Q15" s="32"/>
    </row>
    <row r="16" spans="1:17" ht="14.65" thickBo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12"/>
      <c r="L16" s="32"/>
      <c r="M16" s="32"/>
      <c r="N16" s="32"/>
      <c r="O16" s="32"/>
      <c r="P16" s="32"/>
      <c r="Q16" s="32"/>
    </row>
    <row r="17" spans="1:17" ht="14.65" thickBot="1">
      <c r="A17" s="32"/>
      <c r="B17" s="196" t="s">
        <v>36</v>
      </c>
      <c r="C17" s="197"/>
      <c r="D17" s="197"/>
      <c r="E17" s="197"/>
      <c r="F17" s="197"/>
      <c r="G17" s="198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4.65" thickBot="1">
      <c r="A18" s="32"/>
      <c r="B18" s="202" t="s">
        <v>23</v>
      </c>
      <c r="C18" s="203"/>
      <c r="D18" s="204"/>
      <c r="E18" s="202" t="s">
        <v>29</v>
      </c>
      <c r="F18" s="203"/>
      <c r="G18" s="204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4.65" thickBot="1">
      <c r="A19" s="32"/>
      <c r="B19" s="199" t="s">
        <v>25</v>
      </c>
      <c r="C19" s="200"/>
      <c r="D19" s="201"/>
      <c r="E19" s="199" t="s">
        <v>26</v>
      </c>
      <c r="F19" s="200"/>
      <c r="G19" s="201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4.65" thickBot="1">
      <c r="A20" s="32"/>
      <c r="B20" s="205" t="s">
        <v>21</v>
      </c>
      <c r="C20" s="206"/>
      <c r="D20" s="207"/>
      <c r="E20" s="205" t="s">
        <v>27</v>
      </c>
      <c r="F20" s="206"/>
      <c r="G20" s="207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>
      <c r="A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>
      <c r="A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</sheetData>
  <mergeCells count="18">
    <mergeCell ref="B17:G17"/>
    <mergeCell ref="E19:G19"/>
    <mergeCell ref="E18:G18"/>
    <mergeCell ref="E20:G20"/>
    <mergeCell ref="B18:D18"/>
    <mergeCell ref="B19:D19"/>
    <mergeCell ref="B20:D20"/>
    <mergeCell ref="B2:I2"/>
    <mergeCell ref="B3:H3"/>
    <mergeCell ref="F14:H14"/>
    <mergeCell ref="B5:B6"/>
    <mergeCell ref="B7:B8"/>
    <mergeCell ref="B9:B10"/>
    <mergeCell ref="B11:B12"/>
    <mergeCell ref="I5:I6"/>
    <mergeCell ref="I7:I8"/>
    <mergeCell ref="I9:I10"/>
    <mergeCell ref="I11:I12"/>
  </mergeCells>
  <conditionalFormatting sqref="I5">
    <cfRule type="iconSet" priority="6">
      <iconSet>
        <cfvo type="percent" val="0"/>
        <cfvo type="num" val="4" gte="0"/>
        <cfvo type="num" val="7" gte="0"/>
      </iconSet>
    </cfRule>
  </conditionalFormatting>
  <conditionalFormatting sqref="I7">
    <cfRule type="iconSet" priority="5">
      <iconSet>
        <cfvo type="percent" val="0"/>
        <cfvo type="num" val="4" gte="0"/>
        <cfvo type="num" val="7" gte="0"/>
      </iconSet>
    </cfRule>
  </conditionalFormatting>
  <conditionalFormatting sqref="I9">
    <cfRule type="iconSet" priority="4">
      <iconSet>
        <cfvo type="percent" val="0"/>
        <cfvo type="num" val="4" gte="0"/>
        <cfvo type="num" val="7" gte="0"/>
      </iconSet>
    </cfRule>
  </conditionalFormatting>
  <conditionalFormatting sqref="I11">
    <cfRule type="iconSet" priority="3">
      <iconSet>
        <cfvo type="percent" val="0"/>
        <cfvo type="num" val="4" gte="0"/>
        <cfvo type="num" val="7" gte="0"/>
      </iconSet>
    </cfRule>
  </conditionalFormatting>
  <conditionalFormatting sqref="D13:H13">
    <cfRule type="iconSet" priority="2">
      <iconSet>
        <cfvo type="percent" val="0"/>
        <cfvo type="num" val="4" gte="0"/>
        <cfvo type="num" val="7" gte="0"/>
      </iconSet>
    </cfRule>
  </conditionalFormatting>
  <conditionalFormatting sqref="I14">
    <cfRule type="iconSet" priority="1">
      <iconSet>
        <cfvo type="percent" val="0"/>
        <cfvo type="num" val="4" gte="0"/>
        <cfvo type="num" val="7" gte="0"/>
      </iconSet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rightToLeft="1" tabSelected="1" zoomScale="90" zoomScaleNormal="90" workbookViewId="0">
      <selection activeCell="B4" sqref="B4:F4"/>
    </sheetView>
  </sheetViews>
  <sheetFormatPr defaultRowHeight="14.25"/>
  <cols>
    <col min="2" max="2" width="10.3984375" customWidth="1"/>
    <col min="3" max="3" width="71.73046875" bestFit="1" customWidth="1"/>
    <col min="4" max="6" width="20.1328125" customWidth="1"/>
  </cols>
  <sheetData>
    <row r="3" spans="2:6" ht="14.65" thickBot="1"/>
    <row r="4" spans="2:6" ht="36.950000000000003" customHeight="1" thickBot="1">
      <c r="B4" s="182" t="s">
        <v>127</v>
      </c>
      <c r="C4" s="183"/>
      <c r="D4" s="183"/>
      <c r="E4" s="183"/>
      <c r="F4" s="184"/>
    </row>
    <row r="5" spans="2:6" ht="26.1" customHeight="1" thickBot="1">
      <c r="B5" s="208" t="s">
        <v>31</v>
      </c>
      <c r="C5" s="209"/>
      <c r="D5" s="209"/>
      <c r="E5" s="209"/>
      <c r="F5" s="210"/>
    </row>
    <row r="6" spans="2:6" ht="15.75" thickBot="1">
      <c r="B6" s="216" t="s">
        <v>24</v>
      </c>
      <c r="C6" s="217"/>
      <c r="D6" s="50" t="s">
        <v>72</v>
      </c>
      <c r="E6" s="50" t="s">
        <v>125</v>
      </c>
      <c r="F6" s="50" t="s">
        <v>126</v>
      </c>
    </row>
    <row r="7" spans="2:6" ht="91.5" customHeight="1" thickBot="1">
      <c r="B7" s="46" t="s">
        <v>15</v>
      </c>
      <c r="C7" s="46" t="s">
        <v>13</v>
      </c>
      <c r="D7" s="46" t="s">
        <v>22</v>
      </c>
      <c r="E7" s="46" t="s">
        <v>22</v>
      </c>
      <c r="F7" s="46" t="s">
        <v>22</v>
      </c>
    </row>
    <row r="8" spans="2:6" ht="15">
      <c r="B8" s="213" t="s">
        <v>14</v>
      </c>
      <c r="C8" s="178" t="s">
        <v>56</v>
      </c>
      <c r="D8" s="105">
        <f>'انطباق و قوانین و مقررات'!F4</f>
        <v>9.7222222222222214</v>
      </c>
      <c r="E8" s="105"/>
      <c r="F8" s="115"/>
    </row>
    <row r="9" spans="2:6" ht="15">
      <c r="B9" s="214"/>
      <c r="C9" s="177" t="s">
        <v>57</v>
      </c>
      <c r="D9" s="105">
        <f>'انطباق و قوانین و مقررات'!F8</f>
        <v>7.6296296296296298</v>
      </c>
      <c r="E9" s="105"/>
      <c r="F9" s="115"/>
    </row>
    <row r="10" spans="2:6" ht="15">
      <c r="B10" s="214"/>
      <c r="C10" s="178" t="s">
        <v>58</v>
      </c>
      <c r="D10" s="105">
        <f>'انطباق و قوانین و مقررات'!F11</f>
        <v>4.1428571428571432</v>
      </c>
      <c r="E10" s="105"/>
      <c r="F10" s="115"/>
    </row>
    <row r="11" spans="2:6" ht="15.4" thickBot="1">
      <c r="B11" s="214"/>
      <c r="C11" s="177" t="s">
        <v>73</v>
      </c>
      <c r="D11" s="116">
        <f>'انطباق و قوانین و مقررات'!F14</f>
        <v>3</v>
      </c>
      <c r="E11" s="116"/>
      <c r="F11" s="117"/>
    </row>
    <row r="12" spans="2:6" ht="15.75" thickBot="1">
      <c r="B12" s="215"/>
      <c r="C12" s="29" t="s">
        <v>51</v>
      </c>
      <c r="D12" s="30">
        <f>'انطباق و قوانین و مقررات'!F15</f>
        <v>0</v>
      </c>
      <c r="E12" s="31"/>
      <c r="F12" s="31"/>
    </row>
    <row r="13" spans="2:6" ht="17.100000000000001" customHeight="1">
      <c r="B13" s="213" t="s">
        <v>16</v>
      </c>
      <c r="C13" s="178" t="s">
        <v>56</v>
      </c>
      <c r="D13" s="105">
        <f>'حسابرسی و كنترل های داخلی'!F4</f>
        <v>9.3333333333333339</v>
      </c>
      <c r="E13" s="105"/>
      <c r="F13" s="115"/>
    </row>
    <row r="14" spans="2:6" ht="15">
      <c r="B14" s="214"/>
      <c r="C14" s="177" t="s">
        <v>57</v>
      </c>
      <c r="D14" s="105">
        <f>'حسابرسی و كنترل های داخلی'!F6</f>
        <v>6.833333333333333</v>
      </c>
      <c r="E14" s="105"/>
      <c r="F14" s="115"/>
    </row>
    <row r="15" spans="2:6" ht="15">
      <c r="B15" s="214"/>
      <c r="C15" s="178" t="s">
        <v>58</v>
      </c>
      <c r="D15" s="105">
        <f>'حسابرسی و كنترل های داخلی'!F9</f>
        <v>2.75</v>
      </c>
      <c r="E15" s="105"/>
      <c r="F15" s="115"/>
    </row>
    <row r="16" spans="2:6" ht="15.4" thickBot="1">
      <c r="B16" s="214"/>
      <c r="C16" s="177" t="s">
        <v>73</v>
      </c>
      <c r="D16" s="105">
        <f>'حسابرسی و كنترل های داخلی'!F14</f>
        <v>3.7142857142857144</v>
      </c>
      <c r="E16" s="105"/>
      <c r="F16" s="115"/>
    </row>
    <row r="17" spans="2:9" ht="15.75" thickBot="1">
      <c r="B17" s="215"/>
      <c r="C17" s="22" t="s">
        <v>50</v>
      </c>
      <c r="D17" s="25">
        <f>'حسابرسی و كنترل های داخلی'!F19</f>
        <v>3.8888888888888888</v>
      </c>
      <c r="E17" s="26"/>
      <c r="F17" s="27"/>
    </row>
    <row r="18" spans="2:9" ht="15">
      <c r="B18" s="213" t="s">
        <v>17</v>
      </c>
      <c r="C18" s="178" t="s">
        <v>56</v>
      </c>
      <c r="D18" s="105">
        <f>'مدیریت ریسك'!I5</f>
        <v>3</v>
      </c>
      <c r="E18" s="105"/>
      <c r="F18" s="115"/>
    </row>
    <row r="19" spans="2:9" ht="15">
      <c r="B19" s="214"/>
      <c r="C19" s="177" t="s">
        <v>57</v>
      </c>
      <c r="D19" s="105">
        <f>'مدیریت ریسك'!I9</f>
        <v>2.6923076923076925</v>
      </c>
      <c r="E19" s="105"/>
      <c r="F19" s="115"/>
    </row>
    <row r="20" spans="2:9" ht="15">
      <c r="B20" s="214"/>
      <c r="C20" s="178" t="s">
        <v>58</v>
      </c>
      <c r="D20" s="105">
        <f>'مدیریت ریسك'!I22</f>
        <v>2.7142857142857144</v>
      </c>
      <c r="E20" s="105"/>
      <c r="F20" s="115"/>
    </row>
    <row r="21" spans="2:9" ht="15.4" thickBot="1">
      <c r="B21" s="214"/>
      <c r="C21" s="177" t="s">
        <v>73</v>
      </c>
      <c r="D21" s="116">
        <f>'مدیریت ریسك'!I28</f>
        <v>5.6818181818181817</v>
      </c>
      <c r="E21" s="116"/>
      <c r="F21" s="117"/>
    </row>
    <row r="22" spans="2:9" ht="15.75" thickBot="1">
      <c r="B22" s="215"/>
      <c r="C22" s="29" t="s">
        <v>49</v>
      </c>
      <c r="D22" s="30">
        <f>'مدیریت ریسك'!I42</f>
        <v>3.8267910950837782</v>
      </c>
      <c r="E22" s="31"/>
      <c r="F22" s="31"/>
      <c r="G22" t="s">
        <v>20</v>
      </c>
    </row>
    <row r="23" spans="2:9" ht="17.100000000000001" customHeight="1">
      <c r="B23" s="213" t="s">
        <v>18</v>
      </c>
      <c r="C23" s="178" t="s">
        <v>56</v>
      </c>
      <c r="D23" s="105">
        <f>'مبارزه با پولشویی'!G4</f>
        <v>6.333333333333333</v>
      </c>
      <c r="E23" s="105"/>
      <c r="F23" s="115"/>
    </row>
    <row r="24" spans="2:9" ht="15">
      <c r="B24" s="214"/>
      <c r="C24" s="177" t="s">
        <v>57</v>
      </c>
      <c r="D24" s="105">
        <f>'مبارزه با پولشویی'!G9</f>
        <v>2.6274509803921569</v>
      </c>
      <c r="E24" s="105"/>
      <c r="F24" s="115"/>
    </row>
    <row r="25" spans="2:9" ht="15">
      <c r="B25" s="214"/>
      <c r="C25" s="178" t="s">
        <v>58</v>
      </c>
      <c r="D25" s="105">
        <f>'مبارزه با پولشویی'!G16</f>
        <v>5.7777777777777777</v>
      </c>
      <c r="E25" s="105"/>
      <c r="F25" s="115"/>
    </row>
    <row r="26" spans="2:9" ht="15.4" thickBot="1">
      <c r="B26" s="214"/>
      <c r="C26" s="177" t="s">
        <v>73</v>
      </c>
      <c r="D26" s="116">
        <f>'مبارزه با پولشویی'!G22</f>
        <v>6.1428571428571432</v>
      </c>
      <c r="E26" s="116"/>
      <c r="F26" s="117"/>
    </row>
    <row r="27" spans="2:9" ht="15.75" thickBot="1">
      <c r="B27" s="215"/>
      <c r="C27" s="29" t="s">
        <v>48</v>
      </c>
      <c r="D27" s="30">
        <f>'مبارزه با پولشویی'!G26</f>
        <v>2.2142857142857144</v>
      </c>
      <c r="E27" s="31"/>
      <c r="F27" s="31"/>
      <c r="I27" t="s">
        <v>9</v>
      </c>
    </row>
    <row r="28" spans="2:9" ht="17.100000000000001" customHeight="1">
      <c r="B28" s="213" t="s">
        <v>19</v>
      </c>
      <c r="C28" s="178" t="s">
        <v>56</v>
      </c>
      <c r="D28" s="105">
        <f>'فن آوری اطلاعات'!F5</f>
        <v>1</v>
      </c>
      <c r="E28" s="105"/>
      <c r="F28" s="115"/>
    </row>
    <row r="29" spans="2:9" ht="15">
      <c r="B29" s="214"/>
      <c r="C29" s="177" t="s">
        <v>57</v>
      </c>
      <c r="D29" s="105">
        <f>'فن آوری اطلاعات'!F6</f>
        <v>2</v>
      </c>
      <c r="E29" s="107"/>
      <c r="F29" s="118"/>
    </row>
    <row r="30" spans="2:9" ht="15">
      <c r="B30" s="214"/>
      <c r="C30" s="178" t="s">
        <v>58</v>
      </c>
      <c r="D30" s="105">
        <f>'فن آوری اطلاعات'!F7</f>
        <v>3</v>
      </c>
      <c r="E30" s="107"/>
      <c r="F30" s="118"/>
    </row>
    <row r="31" spans="2:9" ht="15.4" thickBot="1">
      <c r="B31" s="214"/>
      <c r="C31" s="177" t="s">
        <v>73</v>
      </c>
      <c r="D31" s="116">
        <f>'فن آوری اطلاعات'!F8</f>
        <v>4</v>
      </c>
      <c r="E31" s="119"/>
      <c r="F31" s="120"/>
    </row>
    <row r="32" spans="2:9" ht="15.75" thickBot="1">
      <c r="B32" s="215"/>
      <c r="C32" s="29" t="s">
        <v>47</v>
      </c>
      <c r="D32" s="30">
        <f>'فن آوری اطلاعات'!F9</f>
        <v>2.3333333333333335</v>
      </c>
      <c r="E32" s="31"/>
      <c r="F32" s="31"/>
    </row>
    <row r="33" spans="2:6" ht="26.45" customHeight="1" thickBot="1">
      <c r="B33" s="21"/>
      <c r="C33" s="23" t="s">
        <v>55</v>
      </c>
      <c r="D33" s="28">
        <f>AVERAGE(D12,D17,D22,D27,D32)</f>
        <v>2.4526598063183433</v>
      </c>
      <c r="E33" s="24"/>
      <c r="F33" s="24"/>
    </row>
    <row r="34" spans="2:6" ht="16.5" customHeight="1"/>
    <row r="35" spans="2:6" ht="14.65" thickBot="1"/>
    <row r="36" spans="2:6" ht="21.6" customHeight="1" thickBot="1">
      <c r="C36" s="196" t="s">
        <v>28</v>
      </c>
      <c r="D36" s="211"/>
      <c r="E36" s="212"/>
    </row>
    <row r="37" spans="2:6" ht="15.4" thickBot="1">
      <c r="C37" s="43" t="s">
        <v>23</v>
      </c>
      <c r="D37" s="202" t="s">
        <v>29</v>
      </c>
      <c r="E37" s="204"/>
    </row>
    <row r="38" spans="2:6" ht="15.4" thickBot="1">
      <c r="C38" s="44" t="s">
        <v>25</v>
      </c>
      <c r="D38" s="199" t="s">
        <v>26</v>
      </c>
      <c r="E38" s="201"/>
    </row>
    <row r="39" spans="2:6" ht="15.4" thickBot="1">
      <c r="C39" s="45" t="s">
        <v>21</v>
      </c>
      <c r="D39" s="205" t="s">
        <v>27</v>
      </c>
      <c r="E39" s="207"/>
    </row>
  </sheetData>
  <mergeCells count="12">
    <mergeCell ref="B4:F4"/>
    <mergeCell ref="B5:F5"/>
    <mergeCell ref="D37:E37"/>
    <mergeCell ref="D38:E38"/>
    <mergeCell ref="D39:E39"/>
    <mergeCell ref="C36:E36"/>
    <mergeCell ref="B28:B32"/>
    <mergeCell ref="B6:C6"/>
    <mergeCell ref="B8:B12"/>
    <mergeCell ref="B13:B17"/>
    <mergeCell ref="B18:B22"/>
    <mergeCell ref="B23:B27"/>
  </mergeCells>
  <phoneticPr fontId="26" type="noConversion"/>
  <conditionalFormatting sqref="D8:D33">
    <cfRule type="iconSet" priority="10">
      <iconSet>
        <cfvo type="percent" val="0"/>
        <cfvo type="num" val="4" gte="0"/>
        <cfvo type="num" val="7" gte="0"/>
      </iconSet>
    </cfRule>
  </conditionalFormatting>
  <conditionalFormatting sqref="J10">
    <cfRule type="cellIs" dxfId="0" priority="20" operator="greaterThan">
      <formula>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4"/>
  <sheetViews>
    <sheetView rightToLeft="1" zoomScale="80" zoomScaleNormal="80" workbookViewId="0">
      <selection activeCell="F2" sqref="F2"/>
    </sheetView>
  </sheetViews>
  <sheetFormatPr defaultColWidth="31.3984375" defaultRowHeight="14.25"/>
  <cols>
    <col min="1" max="1" width="3.86328125" customWidth="1"/>
    <col min="2" max="2" width="26.59765625" style="1" customWidth="1"/>
    <col min="3" max="3" width="71.3984375" customWidth="1"/>
    <col min="4" max="4" width="12.59765625" style="1" customWidth="1"/>
    <col min="5" max="5" width="19.1328125" customWidth="1"/>
    <col min="6" max="6" width="15.73046875" customWidth="1"/>
  </cols>
  <sheetData>
    <row r="1" spans="2:7" ht="14.65" thickBot="1"/>
    <row r="2" spans="2:7" ht="27.75" customHeight="1" thickBot="1">
      <c r="B2" s="185" t="s">
        <v>2</v>
      </c>
      <c r="C2" s="186"/>
      <c r="D2" s="186"/>
      <c r="E2" s="186"/>
      <c r="F2" s="51" t="s">
        <v>72</v>
      </c>
    </row>
    <row r="3" spans="2:7" ht="45.4" thickBot="1">
      <c r="B3" s="17" t="s">
        <v>5</v>
      </c>
      <c r="C3" s="18" t="s">
        <v>4</v>
      </c>
      <c r="D3" s="18" t="s">
        <v>0</v>
      </c>
      <c r="E3" s="19" t="s">
        <v>71</v>
      </c>
      <c r="F3" s="20" t="s">
        <v>1</v>
      </c>
    </row>
    <row r="4" spans="2:7" ht="18.75" customHeight="1" thickBot="1">
      <c r="B4" s="226" t="s">
        <v>56</v>
      </c>
      <c r="C4" s="2" t="s">
        <v>60</v>
      </c>
      <c r="D4" s="78">
        <v>1</v>
      </c>
      <c r="E4" s="79">
        <v>10</v>
      </c>
      <c r="F4" s="223">
        <f>SUMPRODUCT(E4:E7, D4:D7)/SUM(D4:D7)</f>
        <v>9.7222222222222214</v>
      </c>
    </row>
    <row r="5" spans="2:7" ht="20.100000000000001" customHeight="1">
      <c r="B5" s="227"/>
      <c r="C5" s="3" t="s">
        <v>61</v>
      </c>
      <c r="D5" s="80">
        <v>2</v>
      </c>
      <c r="E5" s="78">
        <v>10</v>
      </c>
      <c r="F5" s="224"/>
    </row>
    <row r="6" spans="2:7" ht="20.100000000000001" customHeight="1">
      <c r="B6" s="227"/>
      <c r="C6" s="3" t="s">
        <v>62</v>
      </c>
      <c r="D6" s="80">
        <v>5</v>
      </c>
      <c r="E6" s="79">
        <v>9</v>
      </c>
      <c r="F6" s="224"/>
    </row>
    <row r="7" spans="2:7" ht="15.4" thickBot="1">
      <c r="B7" s="228"/>
      <c r="C7" s="4" t="s">
        <v>63</v>
      </c>
      <c r="D7" s="81">
        <v>10</v>
      </c>
      <c r="E7" s="82">
        <v>10</v>
      </c>
      <c r="F7" s="225"/>
    </row>
    <row r="8" spans="2:7" ht="21" customHeight="1">
      <c r="B8" s="229" t="s">
        <v>57</v>
      </c>
      <c r="C8" s="2" t="s">
        <v>64</v>
      </c>
      <c r="D8" s="78">
        <v>10</v>
      </c>
      <c r="E8" s="83">
        <v>5</v>
      </c>
      <c r="F8" s="223">
        <f>SUMPRODUCT(E8:E10, D8:D10)/SUM(D8:D10)</f>
        <v>7.6296296296296298</v>
      </c>
    </row>
    <row r="9" spans="2:7" ht="21" customHeight="1">
      <c r="B9" s="230"/>
      <c r="C9" s="3" t="s">
        <v>65</v>
      </c>
      <c r="D9" s="80">
        <v>7</v>
      </c>
      <c r="E9" s="79">
        <v>8</v>
      </c>
      <c r="F9" s="224"/>
      <c r="G9" s="8" t="s">
        <v>9</v>
      </c>
    </row>
    <row r="10" spans="2:7" ht="21.75" customHeight="1" thickBot="1">
      <c r="B10" s="231"/>
      <c r="C10" s="4" t="s">
        <v>66</v>
      </c>
      <c r="D10" s="81">
        <v>10</v>
      </c>
      <c r="E10" s="82">
        <v>10</v>
      </c>
      <c r="F10" s="225"/>
    </row>
    <row r="11" spans="2:7" ht="18.75" customHeight="1">
      <c r="B11" s="221" t="s">
        <v>58</v>
      </c>
      <c r="C11" s="5" t="s">
        <v>67</v>
      </c>
      <c r="D11" s="84">
        <v>10</v>
      </c>
      <c r="E11" s="85">
        <v>4.8</v>
      </c>
      <c r="F11" s="223">
        <f>SUMPRODUCT(E11:E13, D11:D13)/SUM(D11:D13)</f>
        <v>4.1428571428571432</v>
      </c>
    </row>
    <row r="12" spans="2:7" ht="18.75" customHeight="1">
      <c r="B12" s="221"/>
      <c r="C12" s="6" t="s">
        <v>68</v>
      </c>
      <c r="D12" s="86">
        <v>10</v>
      </c>
      <c r="E12" s="87">
        <v>2</v>
      </c>
      <c r="F12" s="224"/>
      <c r="G12" s="8" t="s">
        <v>9</v>
      </c>
    </row>
    <row r="13" spans="2:7" ht="19.5" customHeight="1" thickBot="1">
      <c r="B13" s="222"/>
      <c r="C13" s="7" t="s">
        <v>69</v>
      </c>
      <c r="D13" s="88">
        <v>8</v>
      </c>
      <c r="E13" s="89">
        <v>6</v>
      </c>
      <c r="F13" s="225"/>
    </row>
    <row r="14" spans="2:7" ht="15.4" thickBot="1">
      <c r="B14" s="49" t="s">
        <v>59</v>
      </c>
      <c r="C14" s="48" t="s">
        <v>70</v>
      </c>
      <c r="D14" s="90">
        <v>9</v>
      </c>
      <c r="E14" s="91">
        <v>3</v>
      </c>
      <c r="F14" s="124">
        <f>SUMPRODUCT(E14, D14)/SUM(D14)</f>
        <v>3</v>
      </c>
      <c r="G14" s="8" t="s">
        <v>9</v>
      </c>
    </row>
    <row r="15" spans="2:7" ht="15.4" thickBot="1">
      <c r="B15" s="8"/>
      <c r="C15" s="47"/>
      <c r="D15" s="218" t="s">
        <v>6</v>
      </c>
      <c r="E15" s="219"/>
      <c r="F15" s="30"/>
      <c r="G15" s="8" t="s">
        <v>9</v>
      </c>
    </row>
    <row r="16" spans="2:7">
      <c r="B16" s="8"/>
      <c r="C16" s="8"/>
      <c r="D16" s="8"/>
      <c r="E16" s="8"/>
      <c r="F16" s="8"/>
      <c r="G16" s="8"/>
    </row>
    <row r="17" spans="2:7" ht="14.65" thickBot="1">
      <c r="B17" s="8"/>
      <c r="C17" s="8"/>
      <c r="D17" s="8"/>
      <c r="E17" s="8"/>
      <c r="F17" s="8"/>
      <c r="G17" s="8"/>
    </row>
    <row r="18" spans="2:7" ht="20.65" thickBot="1">
      <c r="B18" s="185" t="s">
        <v>30</v>
      </c>
      <c r="C18" s="186"/>
      <c r="D18" s="186"/>
      <c r="E18" s="187"/>
      <c r="F18" s="51" t="s">
        <v>3</v>
      </c>
      <c r="G18" s="8"/>
    </row>
    <row r="19" spans="2:7" ht="15.4" thickBot="1">
      <c r="B19" s="220" t="s">
        <v>46</v>
      </c>
      <c r="C19" s="55" t="s">
        <v>38</v>
      </c>
      <c r="D19" s="19" t="s">
        <v>43</v>
      </c>
      <c r="E19" s="19" t="s">
        <v>45</v>
      </c>
      <c r="F19" s="20" t="s">
        <v>37</v>
      </c>
      <c r="G19" s="8"/>
    </row>
    <row r="20" spans="2:7" ht="21" customHeight="1">
      <c r="B20" s="221"/>
      <c r="C20" s="52" t="s">
        <v>39</v>
      </c>
      <c r="D20" s="63">
        <v>1</v>
      </c>
      <c r="E20" s="64">
        <v>10</v>
      </c>
      <c r="F20" s="223">
        <f>SUMPRODUCT(D20:D23,E20:E23)/SUM(D20:D23)</f>
        <v>8</v>
      </c>
      <c r="G20" s="8"/>
    </row>
    <row r="21" spans="2:7" ht="20.100000000000001" customHeight="1">
      <c r="B21" s="221"/>
      <c r="C21" s="53" t="s">
        <v>40</v>
      </c>
      <c r="D21" s="65">
        <v>2</v>
      </c>
      <c r="E21" s="66">
        <v>9</v>
      </c>
      <c r="F21" s="224"/>
      <c r="G21" s="8"/>
    </row>
    <row r="22" spans="2:7" ht="20.100000000000001" customHeight="1">
      <c r="B22" s="221"/>
      <c r="C22" s="53" t="s">
        <v>41</v>
      </c>
      <c r="D22" s="65">
        <v>3</v>
      </c>
      <c r="E22" s="66">
        <v>8</v>
      </c>
      <c r="F22" s="224"/>
    </row>
    <row r="23" spans="2:7" ht="20.45" customHeight="1" thickBot="1">
      <c r="B23" s="222"/>
      <c r="C23" s="54" t="s">
        <v>42</v>
      </c>
      <c r="D23" s="67">
        <v>4</v>
      </c>
      <c r="E23" s="68">
        <v>7</v>
      </c>
      <c r="F23" s="225"/>
      <c r="G23" s="8"/>
    </row>
    <row r="24" spans="2:7" ht="31.5" customHeight="1">
      <c r="E24" s="1"/>
      <c r="F24" s="1"/>
      <c r="G24" s="8" t="s">
        <v>9</v>
      </c>
    </row>
  </sheetData>
  <mergeCells count="11">
    <mergeCell ref="D15:E15"/>
    <mergeCell ref="B18:E18"/>
    <mergeCell ref="B19:B23"/>
    <mergeCell ref="F20:F23"/>
    <mergeCell ref="B2:E2"/>
    <mergeCell ref="B4:B7"/>
    <mergeCell ref="B8:B10"/>
    <mergeCell ref="B11:B13"/>
    <mergeCell ref="F4:F7"/>
    <mergeCell ref="F8:F10"/>
    <mergeCell ref="F11:F13"/>
  </mergeCells>
  <conditionalFormatting sqref="F20">
    <cfRule type="iconSet" priority="4">
      <iconSet>
        <cfvo type="percent" val="0"/>
        <cfvo type="num" val="4" gte="0"/>
        <cfvo type="num" val="7" gte="0"/>
      </iconSet>
    </cfRule>
  </conditionalFormatting>
  <conditionalFormatting sqref="F11 F14:F15">
    <cfRule type="iconSet" priority="3">
      <iconSet>
        <cfvo type="percent" val="0"/>
        <cfvo type="num" val="4" gte="0"/>
        <cfvo type="num" val="7" gte="0"/>
      </iconSet>
    </cfRule>
  </conditionalFormatting>
  <conditionalFormatting sqref="F8">
    <cfRule type="iconSet" priority="2">
      <iconSet>
        <cfvo type="percent" val="0"/>
        <cfvo type="num" val="4" gte="0"/>
        <cfvo type="num" val="7" gte="0"/>
      </iconSet>
    </cfRule>
  </conditionalFormatting>
  <conditionalFormatting sqref="F4">
    <cfRule type="iconSet" priority="1">
      <iconSet>
        <cfvo type="percent" val="0"/>
        <cfvo type="num" val="4" gte="0"/>
        <cfvo type="num" val="7" gte="0"/>
      </iconSet>
    </cfRule>
  </conditionalFormatting>
  <pageMargins left="0.7" right="0.7" top="0.75" bottom="0.75" header="0.3" footer="0.3"/>
  <pageSetup paperSize="9"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27"/>
  <sheetViews>
    <sheetView rightToLeft="1" zoomScale="85" zoomScaleNormal="85" workbookViewId="0">
      <selection activeCell="D24" sqref="D24"/>
    </sheetView>
  </sheetViews>
  <sheetFormatPr defaultRowHeight="14.25"/>
  <cols>
    <col min="1" max="1" width="3.265625" customWidth="1"/>
    <col min="2" max="2" width="19.59765625" customWidth="1"/>
    <col min="3" max="3" width="39.265625" customWidth="1"/>
    <col min="4" max="4" width="12.265625" customWidth="1"/>
    <col min="5" max="5" width="16" customWidth="1"/>
    <col min="6" max="6" width="15.1328125" customWidth="1"/>
  </cols>
  <sheetData>
    <row r="1" spans="2:10" ht="14.65" thickBot="1"/>
    <row r="2" spans="2:10" ht="31.5" customHeight="1" thickBot="1">
      <c r="B2" s="235" t="s">
        <v>7</v>
      </c>
      <c r="C2" s="236"/>
      <c r="D2" s="236"/>
      <c r="E2" s="236"/>
      <c r="F2" s="58" t="s">
        <v>72</v>
      </c>
    </row>
    <row r="3" spans="2:10" ht="45.4" thickBot="1">
      <c r="B3" s="20" t="s">
        <v>5</v>
      </c>
      <c r="C3" s="110" t="s">
        <v>4</v>
      </c>
      <c r="D3" s="20" t="s">
        <v>0</v>
      </c>
      <c r="E3" s="19" t="s">
        <v>71</v>
      </c>
      <c r="F3" s="111" t="s">
        <v>1</v>
      </c>
    </row>
    <row r="4" spans="2:10" ht="22.5" customHeight="1">
      <c r="B4" s="237" t="s">
        <v>56</v>
      </c>
      <c r="C4" s="11" t="s">
        <v>60</v>
      </c>
      <c r="D4" s="92">
        <v>1</v>
      </c>
      <c r="E4" s="93">
        <v>10</v>
      </c>
      <c r="F4" s="239">
        <f>SUMPRODUCT(E4:E5,D4:D5)/SUM(D4:D5)</f>
        <v>9.3333333333333339</v>
      </c>
      <c r="G4" s="8" t="s">
        <v>9</v>
      </c>
      <c r="J4" s="8" t="s">
        <v>9</v>
      </c>
    </row>
    <row r="5" spans="2:10" ht="15.4" thickBot="1">
      <c r="B5" s="238"/>
      <c r="C5" s="12" t="s">
        <v>61</v>
      </c>
      <c r="D5" s="94">
        <v>2</v>
      </c>
      <c r="E5" s="95">
        <v>9</v>
      </c>
      <c r="F5" s="240"/>
      <c r="J5" t="s">
        <v>9</v>
      </c>
    </row>
    <row r="6" spans="2:10" ht="15">
      <c r="B6" s="229" t="s">
        <v>57</v>
      </c>
      <c r="C6" s="2" t="s">
        <v>64</v>
      </c>
      <c r="D6" s="96">
        <v>3</v>
      </c>
      <c r="E6" s="97">
        <v>8</v>
      </c>
      <c r="F6" s="232">
        <f>SUMPRODUCT(E6:E8,D6:D8)/SUM(D6:D8)</f>
        <v>6.833333333333333</v>
      </c>
    </row>
    <row r="7" spans="2:10" ht="15">
      <c r="B7" s="230"/>
      <c r="C7" s="3" t="s">
        <v>65</v>
      </c>
      <c r="D7" s="98">
        <v>4</v>
      </c>
      <c r="E7" s="99">
        <v>7</v>
      </c>
      <c r="F7" s="233"/>
      <c r="G7" s="8" t="s">
        <v>9</v>
      </c>
    </row>
    <row r="8" spans="2:10" ht="18" customHeight="1" thickBot="1">
      <c r="B8" s="231"/>
      <c r="C8" s="4" t="s">
        <v>66</v>
      </c>
      <c r="D8" s="100">
        <v>5</v>
      </c>
      <c r="E8" s="101">
        <v>6</v>
      </c>
      <c r="F8" s="234"/>
    </row>
    <row r="9" spans="2:10" ht="15.4" thickBot="1">
      <c r="B9" s="229" t="s">
        <v>58</v>
      </c>
      <c r="C9" s="2" t="s">
        <v>67</v>
      </c>
      <c r="D9" s="96">
        <v>6</v>
      </c>
      <c r="E9" s="97">
        <v>5</v>
      </c>
      <c r="F9" s="232">
        <f>SUMPRODUCT(E9:E13,D9:D13)/SUM(D9:D13)</f>
        <v>2.75</v>
      </c>
      <c r="I9" s="9"/>
    </row>
    <row r="10" spans="2:10" ht="15">
      <c r="B10" s="230"/>
      <c r="C10" s="6" t="s">
        <v>68</v>
      </c>
      <c r="D10" s="98">
        <v>7</v>
      </c>
      <c r="E10" s="99">
        <v>4</v>
      </c>
      <c r="F10" s="233"/>
    </row>
    <row r="11" spans="2:10" ht="15">
      <c r="B11" s="230"/>
      <c r="C11" s="7" t="s">
        <v>69</v>
      </c>
      <c r="D11" s="98">
        <v>8</v>
      </c>
      <c r="E11" s="99">
        <v>3</v>
      </c>
      <c r="F11" s="233"/>
      <c r="G11" s="8" t="s">
        <v>9</v>
      </c>
    </row>
    <row r="12" spans="2:10" ht="15">
      <c r="B12" s="230"/>
      <c r="C12" s="6" t="s">
        <v>74</v>
      </c>
      <c r="D12" s="98">
        <v>9</v>
      </c>
      <c r="E12" s="99">
        <v>2</v>
      </c>
      <c r="F12" s="233"/>
    </row>
    <row r="13" spans="2:10" ht="15.4" thickBot="1">
      <c r="B13" s="231"/>
      <c r="C13" s="4" t="s">
        <v>75</v>
      </c>
      <c r="D13" s="100">
        <v>10</v>
      </c>
      <c r="E13" s="101">
        <v>1</v>
      </c>
      <c r="F13" s="234"/>
    </row>
    <row r="14" spans="2:10" ht="15">
      <c r="B14" s="229" t="s">
        <v>73</v>
      </c>
      <c r="C14" s="13" t="s">
        <v>70</v>
      </c>
      <c r="D14" s="96">
        <v>9</v>
      </c>
      <c r="E14" s="97">
        <v>2</v>
      </c>
      <c r="F14" s="232">
        <f>SUMPRODUCT(E14:E18,D14:D18)/SUM(D14:D18)</f>
        <v>3.7142857142857144</v>
      </c>
    </row>
    <row r="15" spans="2:10" ht="15">
      <c r="B15" s="230"/>
      <c r="C15" s="14" t="s">
        <v>76</v>
      </c>
      <c r="D15" s="98">
        <v>8</v>
      </c>
      <c r="E15" s="99">
        <v>3</v>
      </c>
      <c r="F15" s="233"/>
    </row>
    <row r="16" spans="2:10" ht="15">
      <c r="B16" s="230"/>
      <c r="C16" s="16" t="s">
        <v>77</v>
      </c>
      <c r="D16" s="98">
        <v>7</v>
      </c>
      <c r="E16" s="99">
        <v>4</v>
      </c>
      <c r="F16" s="233"/>
      <c r="G16" s="8" t="s">
        <v>9</v>
      </c>
    </row>
    <row r="17" spans="2:7" ht="15">
      <c r="B17" s="230"/>
      <c r="C17" s="14" t="s">
        <v>78</v>
      </c>
      <c r="D17" s="98">
        <v>6</v>
      </c>
      <c r="E17" s="99">
        <v>5</v>
      </c>
      <c r="F17" s="233"/>
    </row>
    <row r="18" spans="2:7" ht="15.4" thickBot="1">
      <c r="B18" s="231"/>
      <c r="C18" s="127" t="s">
        <v>79</v>
      </c>
      <c r="D18" s="100">
        <v>5</v>
      </c>
      <c r="E18" s="101">
        <v>6</v>
      </c>
      <c r="F18" s="234"/>
    </row>
    <row r="19" spans="2:7" ht="26.1" customHeight="1" thickBot="1">
      <c r="C19" t="s">
        <v>9</v>
      </c>
      <c r="D19" s="241" t="s">
        <v>6</v>
      </c>
      <c r="E19" s="242"/>
      <c r="F19" s="126">
        <f>SUMPRODUCT(E4:E18,D4:D18)/SUM(D4:D18)</f>
        <v>3.8888888888888888</v>
      </c>
      <c r="G19" s="8" t="s">
        <v>9</v>
      </c>
    </row>
    <row r="21" spans="2:7" ht="14.65" thickBot="1"/>
    <row r="22" spans="2:7" ht="20.65" thickBot="1">
      <c r="B22" s="185" t="s">
        <v>30</v>
      </c>
      <c r="C22" s="186"/>
      <c r="D22" s="186"/>
      <c r="E22" s="187"/>
      <c r="F22" s="51" t="s">
        <v>3</v>
      </c>
    </row>
    <row r="23" spans="2:7" ht="30.4" thickBot="1">
      <c r="B23" s="220" t="s">
        <v>46</v>
      </c>
      <c r="C23" s="55" t="s">
        <v>38</v>
      </c>
      <c r="D23" s="19" t="s">
        <v>43</v>
      </c>
      <c r="E23" s="19" t="s">
        <v>45</v>
      </c>
      <c r="F23" s="20" t="s">
        <v>37</v>
      </c>
    </row>
    <row r="24" spans="2:7" ht="20.100000000000001" customHeight="1">
      <c r="B24" s="221"/>
      <c r="C24" s="52" t="s">
        <v>39</v>
      </c>
      <c r="D24" s="60">
        <v>1</v>
      </c>
      <c r="E24" s="60">
        <v>10</v>
      </c>
      <c r="F24" s="223">
        <f>SUMPRODUCT(D24:D27,E24:E27)/SUM(D24:D27)</f>
        <v>8</v>
      </c>
    </row>
    <row r="25" spans="2:7" ht="20.100000000000001" customHeight="1">
      <c r="B25" s="221"/>
      <c r="C25" s="53" t="s">
        <v>40</v>
      </c>
      <c r="D25" s="61">
        <v>2</v>
      </c>
      <c r="E25" s="61">
        <v>9</v>
      </c>
      <c r="F25" s="224"/>
    </row>
    <row r="26" spans="2:7" ht="20.100000000000001" customHeight="1">
      <c r="B26" s="221"/>
      <c r="C26" s="53" t="s">
        <v>41</v>
      </c>
      <c r="D26" s="61">
        <v>3</v>
      </c>
      <c r="E26" s="61">
        <v>8</v>
      </c>
      <c r="F26" s="224"/>
    </row>
    <row r="27" spans="2:7" ht="20.45" customHeight="1" thickBot="1">
      <c r="B27" s="222"/>
      <c r="C27" s="54" t="s">
        <v>42</v>
      </c>
      <c r="D27" s="62">
        <v>4</v>
      </c>
      <c r="E27" s="62">
        <v>7</v>
      </c>
      <c r="F27" s="225"/>
    </row>
  </sheetData>
  <mergeCells count="13">
    <mergeCell ref="B22:E22"/>
    <mergeCell ref="B23:B27"/>
    <mergeCell ref="F24:F27"/>
    <mergeCell ref="B14:B18"/>
    <mergeCell ref="F14:F18"/>
    <mergeCell ref="D19:E19"/>
    <mergeCell ref="B9:B13"/>
    <mergeCell ref="F9:F13"/>
    <mergeCell ref="B2:E2"/>
    <mergeCell ref="B4:B5"/>
    <mergeCell ref="F4:F5"/>
    <mergeCell ref="B6:B8"/>
    <mergeCell ref="F6:F8"/>
  </mergeCells>
  <phoneticPr fontId="26" type="noConversion"/>
  <conditionalFormatting sqref="F24">
    <cfRule type="iconSet" priority="2">
      <iconSet>
        <cfvo type="percent" val="0"/>
        <cfvo type="num" val="4" gte="0"/>
        <cfvo type="num" val="7" gte="0"/>
      </iconSet>
    </cfRule>
  </conditionalFormatting>
  <conditionalFormatting sqref="F19">
    <cfRule type="iconSet" priority="1">
      <iconSet>
        <cfvo type="percent" val="0"/>
        <cfvo type="num" val="4" gte="0"/>
        <cfvo type="num" val="7" gte="0"/>
      </iconSet>
    </cfRule>
  </conditionalFormatting>
  <pageMargins left="0.7" right="0.7" top="0.75" bottom="0.75" header="0.3" footer="0.3"/>
  <pageSetup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B8BD-1881-4577-8619-4639B28CA572}">
  <sheetPr>
    <pageSetUpPr fitToPage="1"/>
  </sheetPr>
  <dimension ref="B2:K49"/>
  <sheetViews>
    <sheetView rightToLeft="1" zoomScale="85" zoomScaleNormal="85" workbookViewId="0">
      <pane xSplit="6" ySplit="4" topLeftCell="G34" activePane="bottomRight" state="frozen"/>
      <selection pane="topRight" activeCell="D1" sqref="D1"/>
      <selection pane="bottomLeft" activeCell="A5" sqref="A5"/>
      <selection pane="bottomRight" activeCell="G46" sqref="G46:G49"/>
    </sheetView>
  </sheetViews>
  <sheetFormatPr defaultColWidth="20.265625" defaultRowHeight="20.65"/>
  <cols>
    <col min="1" max="1" width="9.59765625" style="34" customWidth="1"/>
    <col min="2" max="2" width="6.86328125" style="33" customWidth="1"/>
    <col min="3" max="3" width="19" style="34" customWidth="1"/>
    <col min="4" max="4" width="16" style="34" customWidth="1"/>
    <col min="5" max="5" width="19.1328125" style="34" customWidth="1"/>
    <col min="6" max="6" width="53.265625" style="34" customWidth="1"/>
    <col min="7" max="7" width="13.3984375" style="34" customWidth="1"/>
    <col min="8" max="8" width="14.1328125" style="35" customWidth="1"/>
    <col min="9" max="9" width="17.3984375" style="34" customWidth="1"/>
    <col min="10" max="10" width="20.265625" style="34"/>
    <col min="11" max="11" width="35.3984375" style="34" customWidth="1"/>
    <col min="12" max="12" width="14.59765625" style="34" customWidth="1"/>
    <col min="13" max="16384" width="20.265625" style="34"/>
  </cols>
  <sheetData>
    <row r="2" spans="2:9" ht="21" thickBot="1"/>
    <row r="3" spans="2:9" ht="17.649999999999999" thickBot="1">
      <c r="B3" s="235" t="s">
        <v>34</v>
      </c>
      <c r="C3" s="236"/>
      <c r="D3" s="236"/>
      <c r="E3" s="236"/>
      <c r="F3" s="236"/>
      <c r="G3" s="236"/>
      <c r="H3" s="236"/>
      <c r="I3" s="51" t="s">
        <v>72</v>
      </c>
    </row>
    <row r="4" spans="2:9" ht="45.4" thickBot="1">
      <c r="B4" s="129" t="s">
        <v>33</v>
      </c>
      <c r="C4" s="129" t="s">
        <v>32</v>
      </c>
      <c r="D4" s="130" t="s">
        <v>117</v>
      </c>
      <c r="E4" s="128" t="s">
        <v>118</v>
      </c>
      <c r="F4" s="151" t="s">
        <v>4</v>
      </c>
      <c r="G4" s="168" t="s">
        <v>0</v>
      </c>
      <c r="H4" s="55" t="s">
        <v>71</v>
      </c>
      <c r="I4" s="20" t="s">
        <v>1</v>
      </c>
    </row>
    <row r="5" spans="2:9" ht="22.5" customHeight="1">
      <c r="B5" s="267">
        <v>1</v>
      </c>
      <c r="C5" s="268" t="s">
        <v>56</v>
      </c>
      <c r="D5" s="264" t="s">
        <v>60</v>
      </c>
      <c r="E5" s="264">
        <v>10</v>
      </c>
      <c r="F5" s="152" t="s">
        <v>80</v>
      </c>
      <c r="G5" s="169">
        <v>1</v>
      </c>
      <c r="H5" s="156">
        <v>1</v>
      </c>
      <c r="I5" s="249">
        <f>SUMPRODUCT(H5:H8,G5:G8)/SUM(G5:G8)</f>
        <v>3</v>
      </c>
    </row>
    <row r="6" spans="2:9" ht="22.5" customHeight="1">
      <c r="B6" s="260"/>
      <c r="C6" s="262"/>
      <c r="D6" s="265"/>
      <c r="E6" s="265"/>
      <c r="F6" s="153" t="s">
        <v>83</v>
      </c>
      <c r="G6" s="170">
        <v>2</v>
      </c>
      <c r="H6" s="157">
        <v>2</v>
      </c>
      <c r="I6" s="250"/>
    </row>
    <row r="7" spans="2:9" ht="22.5" customHeight="1">
      <c r="B7" s="260"/>
      <c r="C7" s="262"/>
      <c r="D7" s="265"/>
      <c r="E7" s="265"/>
      <c r="F7" s="153" t="s">
        <v>81</v>
      </c>
      <c r="G7" s="170">
        <v>3</v>
      </c>
      <c r="H7" s="157">
        <v>3</v>
      </c>
      <c r="I7" s="250"/>
    </row>
    <row r="8" spans="2:9" ht="23.25" customHeight="1" thickBot="1">
      <c r="B8" s="261"/>
      <c r="C8" s="263"/>
      <c r="D8" s="266"/>
      <c r="E8" s="266"/>
      <c r="F8" s="154" t="s">
        <v>82</v>
      </c>
      <c r="G8" s="171">
        <v>4</v>
      </c>
      <c r="H8" s="158">
        <v>4</v>
      </c>
      <c r="I8" s="251"/>
    </row>
    <row r="9" spans="2:9" ht="22.5" customHeight="1">
      <c r="B9" s="260">
        <v>2</v>
      </c>
      <c r="C9" s="262" t="s">
        <v>57</v>
      </c>
      <c r="D9" s="255" t="s">
        <v>64</v>
      </c>
      <c r="E9" s="255">
        <v>5</v>
      </c>
      <c r="F9" s="152" t="s">
        <v>87</v>
      </c>
      <c r="G9" s="172">
        <v>5</v>
      </c>
      <c r="H9" s="159">
        <v>1</v>
      </c>
      <c r="I9" s="249">
        <f>SUMPRODUCT(H9:H12,G9:G12)/SUM(G9:G12)</f>
        <v>2.6923076923076925</v>
      </c>
    </row>
    <row r="10" spans="2:9" ht="22.5" customHeight="1">
      <c r="B10" s="260"/>
      <c r="C10" s="262"/>
      <c r="D10" s="255"/>
      <c r="E10" s="255"/>
      <c r="F10" s="153" t="s">
        <v>88</v>
      </c>
      <c r="G10" s="173">
        <v>6</v>
      </c>
      <c r="H10" s="160">
        <v>2</v>
      </c>
      <c r="I10" s="250"/>
    </row>
    <row r="11" spans="2:9" ht="22.5" customHeight="1">
      <c r="B11" s="260"/>
      <c r="C11" s="262"/>
      <c r="D11" s="255"/>
      <c r="E11" s="255"/>
      <c r="F11" s="153" t="s">
        <v>89</v>
      </c>
      <c r="G11" s="173">
        <v>7</v>
      </c>
      <c r="H11" s="160">
        <v>3</v>
      </c>
      <c r="I11" s="250"/>
    </row>
    <row r="12" spans="2:9" ht="23.25" customHeight="1" thickBot="1">
      <c r="B12" s="260"/>
      <c r="C12" s="262"/>
      <c r="D12" s="256"/>
      <c r="E12" s="256"/>
      <c r="F12" s="154" t="s">
        <v>90</v>
      </c>
      <c r="G12" s="174">
        <v>8</v>
      </c>
      <c r="H12" s="161">
        <v>4</v>
      </c>
      <c r="I12" s="251"/>
    </row>
    <row r="13" spans="2:9" ht="22.5" customHeight="1">
      <c r="B13" s="260"/>
      <c r="C13" s="262"/>
      <c r="D13" s="257" t="s">
        <v>65</v>
      </c>
      <c r="E13" s="257">
        <v>7</v>
      </c>
      <c r="F13" s="152" t="s">
        <v>84</v>
      </c>
      <c r="G13" s="172">
        <v>9</v>
      </c>
      <c r="H13" s="159">
        <v>5</v>
      </c>
      <c r="I13" s="249">
        <f>SUMPRODUCT(H13:H16,G13:G16)/SUM(G13:G16)</f>
        <v>6.333333333333333</v>
      </c>
    </row>
    <row r="14" spans="2:9" ht="22.5" customHeight="1">
      <c r="B14" s="260"/>
      <c r="C14" s="262"/>
      <c r="D14" s="257"/>
      <c r="E14" s="257"/>
      <c r="F14" s="153" t="s">
        <v>85</v>
      </c>
      <c r="G14" s="173">
        <v>8</v>
      </c>
      <c r="H14" s="160">
        <v>6</v>
      </c>
      <c r="I14" s="250"/>
    </row>
    <row r="15" spans="2:9" ht="22.5" customHeight="1">
      <c r="B15" s="260"/>
      <c r="C15" s="262"/>
      <c r="D15" s="257"/>
      <c r="E15" s="257"/>
      <c r="F15" s="153" t="s">
        <v>86</v>
      </c>
      <c r="G15" s="173">
        <v>7</v>
      </c>
      <c r="H15" s="160">
        <v>7</v>
      </c>
      <c r="I15" s="250"/>
    </row>
    <row r="16" spans="2:9" ht="23.25" customHeight="1" thickBot="1">
      <c r="B16" s="260"/>
      <c r="C16" s="262"/>
      <c r="D16" s="257"/>
      <c r="E16" s="257"/>
      <c r="F16" s="154" t="s">
        <v>91</v>
      </c>
      <c r="G16" s="175">
        <v>6</v>
      </c>
      <c r="H16" s="162">
        <v>8</v>
      </c>
      <c r="I16" s="251"/>
    </row>
    <row r="17" spans="2:9" ht="22.5" customHeight="1">
      <c r="B17" s="260"/>
      <c r="C17" s="262"/>
      <c r="D17" s="258" t="s">
        <v>66</v>
      </c>
      <c r="E17" s="258">
        <v>6</v>
      </c>
      <c r="F17" s="152" t="s">
        <v>92</v>
      </c>
      <c r="G17" s="176">
        <v>5</v>
      </c>
      <c r="H17" s="163">
        <v>1</v>
      </c>
      <c r="I17" s="252">
        <f>SUMPRODUCT(H17:H21,G17:G21)/SUM(G17:G21)</f>
        <v>2.3333333333333335</v>
      </c>
    </row>
    <row r="18" spans="2:9" ht="22.5" customHeight="1">
      <c r="B18" s="260"/>
      <c r="C18" s="262"/>
      <c r="D18" s="257"/>
      <c r="E18" s="257"/>
      <c r="F18" s="153" t="s">
        <v>93</v>
      </c>
      <c r="G18" s="173">
        <v>4</v>
      </c>
      <c r="H18" s="160">
        <v>2</v>
      </c>
      <c r="I18" s="253"/>
    </row>
    <row r="19" spans="2:9" ht="22.5" customHeight="1">
      <c r="B19" s="260"/>
      <c r="C19" s="262"/>
      <c r="D19" s="257"/>
      <c r="E19" s="257"/>
      <c r="F19" s="153" t="s">
        <v>94</v>
      </c>
      <c r="G19" s="173">
        <v>3</v>
      </c>
      <c r="H19" s="160">
        <v>3</v>
      </c>
      <c r="I19" s="253"/>
    </row>
    <row r="20" spans="2:9" ht="22.5" customHeight="1">
      <c r="B20" s="260"/>
      <c r="C20" s="262"/>
      <c r="D20" s="257"/>
      <c r="E20" s="257"/>
      <c r="F20" s="153" t="s">
        <v>96</v>
      </c>
      <c r="G20" s="173">
        <v>2</v>
      </c>
      <c r="H20" s="160">
        <v>4</v>
      </c>
      <c r="I20" s="253"/>
    </row>
    <row r="21" spans="2:9" ht="23.25" customHeight="1" thickBot="1">
      <c r="B21" s="261"/>
      <c r="C21" s="263"/>
      <c r="D21" s="259"/>
      <c r="E21" s="259"/>
      <c r="F21" s="154" t="s">
        <v>95</v>
      </c>
      <c r="G21" s="174">
        <v>1</v>
      </c>
      <c r="H21" s="161">
        <v>5</v>
      </c>
      <c r="I21" s="254"/>
    </row>
    <row r="22" spans="2:9" ht="22.5" customHeight="1">
      <c r="B22" s="267">
        <v>3</v>
      </c>
      <c r="C22" s="268" t="s">
        <v>58</v>
      </c>
      <c r="D22" s="258" t="s">
        <v>67</v>
      </c>
      <c r="E22" s="258">
        <v>1</v>
      </c>
      <c r="F22" s="152" t="s">
        <v>97</v>
      </c>
      <c r="G22" s="176">
        <v>2</v>
      </c>
      <c r="H22" s="164">
        <v>6</v>
      </c>
      <c r="I22" s="249">
        <f>SUMPRODUCT(H22:H25,G22:G25)/SUM(G22:G25)</f>
        <v>2.7142857142857144</v>
      </c>
    </row>
    <row r="23" spans="2:9" ht="22.5" customHeight="1">
      <c r="B23" s="260"/>
      <c r="C23" s="262"/>
      <c r="D23" s="257"/>
      <c r="E23" s="257"/>
      <c r="F23" s="153" t="s">
        <v>98</v>
      </c>
      <c r="G23" s="173">
        <v>3</v>
      </c>
      <c r="H23" s="165">
        <v>1</v>
      </c>
      <c r="I23" s="250"/>
    </row>
    <row r="24" spans="2:9" ht="22.5" customHeight="1">
      <c r="B24" s="260"/>
      <c r="C24" s="262"/>
      <c r="D24" s="257"/>
      <c r="E24" s="257"/>
      <c r="F24" s="153" t="s">
        <v>99</v>
      </c>
      <c r="G24" s="173">
        <v>4</v>
      </c>
      <c r="H24" s="165">
        <v>2</v>
      </c>
      <c r="I24" s="250"/>
    </row>
    <row r="25" spans="2:9" ht="23.25" customHeight="1" thickBot="1">
      <c r="B25" s="260"/>
      <c r="C25" s="262"/>
      <c r="D25" s="259"/>
      <c r="E25" s="259"/>
      <c r="F25" s="154" t="s">
        <v>101</v>
      </c>
      <c r="G25" s="174">
        <v>5</v>
      </c>
      <c r="H25" s="166">
        <v>3</v>
      </c>
      <c r="I25" s="251"/>
    </row>
    <row r="26" spans="2:9" ht="22.5" customHeight="1">
      <c r="B26" s="260"/>
      <c r="C26" s="262"/>
      <c r="D26" s="258" t="s">
        <v>68</v>
      </c>
      <c r="E26" s="258">
        <v>5</v>
      </c>
      <c r="F26" s="153" t="s">
        <v>102</v>
      </c>
      <c r="G26" s="176">
        <v>6</v>
      </c>
      <c r="H26" s="164">
        <v>4</v>
      </c>
      <c r="I26" s="252">
        <f>SUMPRODUCT(H26:H27,G26:G27)/SUM(G26:G27)</f>
        <v>4.5384615384615383</v>
      </c>
    </row>
    <row r="27" spans="2:9" ht="23.25" customHeight="1" thickBot="1">
      <c r="B27" s="261"/>
      <c r="C27" s="263"/>
      <c r="D27" s="257"/>
      <c r="E27" s="257"/>
      <c r="F27" s="155" t="s">
        <v>103</v>
      </c>
      <c r="G27" s="175">
        <v>7</v>
      </c>
      <c r="H27" s="167">
        <v>5</v>
      </c>
      <c r="I27" s="253"/>
    </row>
    <row r="28" spans="2:9" ht="22.5" customHeight="1">
      <c r="B28" s="267">
        <v>4</v>
      </c>
      <c r="C28" s="264" t="s">
        <v>73</v>
      </c>
      <c r="D28" s="269" t="s">
        <v>70</v>
      </c>
      <c r="E28" s="269">
        <v>2</v>
      </c>
      <c r="F28" s="152" t="s">
        <v>104</v>
      </c>
      <c r="G28" s="176">
        <v>8</v>
      </c>
      <c r="H28" s="164">
        <v>6</v>
      </c>
      <c r="I28" s="243">
        <f>SUMPRODUCT(H28:H35,G28:G35)/SUM(G28:G35)</f>
        <v>5.6818181818181817</v>
      </c>
    </row>
    <row r="29" spans="2:9" ht="22.5" customHeight="1">
      <c r="B29" s="260"/>
      <c r="C29" s="265"/>
      <c r="D29" s="270"/>
      <c r="E29" s="270"/>
      <c r="F29" s="153" t="s">
        <v>105</v>
      </c>
      <c r="G29" s="173">
        <v>9</v>
      </c>
      <c r="H29" s="165">
        <v>7</v>
      </c>
      <c r="I29" s="244"/>
    </row>
    <row r="30" spans="2:9" ht="22.5" customHeight="1">
      <c r="B30" s="260"/>
      <c r="C30" s="265"/>
      <c r="D30" s="270"/>
      <c r="E30" s="270"/>
      <c r="F30" s="153" t="s">
        <v>106</v>
      </c>
      <c r="G30" s="173">
        <v>7</v>
      </c>
      <c r="H30" s="165">
        <v>7</v>
      </c>
      <c r="I30" s="244"/>
    </row>
    <row r="31" spans="2:9" ht="22.5" customHeight="1">
      <c r="B31" s="260"/>
      <c r="C31" s="265"/>
      <c r="D31" s="270"/>
      <c r="E31" s="270"/>
      <c r="F31" s="153" t="s">
        <v>100</v>
      </c>
      <c r="G31" s="173">
        <v>6</v>
      </c>
      <c r="H31" s="165">
        <v>6</v>
      </c>
      <c r="I31" s="244"/>
    </row>
    <row r="32" spans="2:9" ht="22.5" customHeight="1">
      <c r="B32" s="260"/>
      <c r="C32" s="265"/>
      <c r="D32" s="270"/>
      <c r="E32" s="270"/>
      <c r="F32" s="153" t="s">
        <v>107</v>
      </c>
      <c r="G32" s="173">
        <v>5</v>
      </c>
      <c r="H32" s="165">
        <v>5</v>
      </c>
      <c r="I32" s="244"/>
    </row>
    <row r="33" spans="2:11" ht="22.5" customHeight="1">
      <c r="B33" s="260"/>
      <c r="C33" s="265"/>
      <c r="D33" s="270"/>
      <c r="E33" s="270"/>
      <c r="F33" s="153" t="s">
        <v>108</v>
      </c>
      <c r="G33" s="173">
        <v>4</v>
      </c>
      <c r="H33" s="165">
        <v>4</v>
      </c>
      <c r="I33" s="244"/>
    </row>
    <row r="34" spans="2:11" ht="22.5" customHeight="1">
      <c r="B34" s="260"/>
      <c r="C34" s="265"/>
      <c r="D34" s="270"/>
      <c r="E34" s="270"/>
      <c r="F34" s="153" t="s">
        <v>109</v>
      </c>
      <c r="G34" s="173">
        <v>3</v>
      </c>
      <c r="H34" s="165">
        <v>3</v>
      </c>
      <c r="I34" s="244"/>
    </row>
    <row r="35" spans="2:11" ht="23.25" customHeight="1" thickBot="1">
      <c r="B35" s="260"/>
      <c r="C35" s="265"/>
      <c r="D35" s="271"/>
      <c r="E35" s="271"/>
      <c r="F35" s="154" t="s">
        <v>110</v>
      </c>
      <c r="G35" s="174">
        <v>2</v>
      </c>
      <c r="H35" s="166">
        <v>2</v>
      </c>
      <c r="I35" s="245"/>
    </row>
    <row r="36" spans="2:11" ht="22.5" customHeight="1">
      <c r="B36" s="260"/>
      <c r="C36" s="262"/>
      <c r="D36" s="268" t="s">
        <v>76</v>
      </c>
      <c r="E36" s="268">
        <v>5</v>
      </c>
      <c r="F36" s="152" t="s">
        <v>111</v>
      </c>
      <c r="G36" s="176">
        <v>1</v>
      </c>
      <c r="H36" s="164">
        <v>1</v>
      </c>
      <c r="I36" s="246">
        <f>SUMPRODUCT(H36:H41,G36:G41)/SUM(G36:G41)</f>
        <v>3.6666666666666665</v>
      </c>
    </row>
    <row r="37" spans="2:11" ht="22.5" customHeight="1">
      <c r="B37" s="260"/>
      <c r="C37" s="262"/>
      <c r="D37" s="262"/>
      <c r="E37" s="262"/>
      <c r="F37" s="153" t="s">
        <v>112</v>
      </c>
      <c r="G37" s="173">
        <v>2</v>
      </c>
      <c r="H37" s="165">
        <v>1</v>
      </c>
      <c r="I37" s="247"/>
      <c r="K37" s="36"/>
    </row>
    <row r="38" spans="2:11" ht="22.5" customHeight="1">
      <c r="B38" s="260"/>
      <c r="C38" s="262"/>
      <c r="D38" s="262"/>
      <c r="E38" s="262"/>
      <c r="F38" s="153" t="s">
        <v>113</v>
      </c>
      <c r="G38" s="173">
        <v>3</v>
      </c>
      <c r="H38" s="165">
        <v>2</v>
      </c>
      <c r="I38" s="247"/>
      <c r="K38" s="36"/>
    </row>
    <row r="39" spans="2:11" ht="22.5" customHeight="1">
      <c r="B39" s="260"/>
      <c r="C39" s="262"/>
      <c r="D39" s="262"/>
      <c r="E39" s="262"/>
      <c r="F39" s="153" t="s">
        <v>114</v>
      </c>
      <c r="G39" s="173">
        <v>4</v>
      </c>
      <c r="H39" s="165">
        <v>3</v>
      </c>
      <c r="I39" s="247"/>
      <c r="K39" s="36"/>
    </row>
    <row r="40" spans="2:11" ht="22.5" customHeight="1">
      <c r="B40" s="260"/>
      <c r="C40" s="262"/>
      <c r="D40" s="262"/>
      <c r="E40" s="262"/>
      <c r="F40" s="153" t="s">
        <v>115</v>
      </c>
      <c r="G40" s="175">
        <v>5</v>
      </c>
      <c r="H40" s="167">
        <v>4</v>
      </c>
      <c r="I40" s="247"/>
      <c r="K40" s="36"/>
    </row>
    <row r="41" spans="2:11" ht="23.25" customHeight="1" thickBot="1">
      <c r="B41" s="261"/>
      <c r="C41" s="263"/>
      <c r="D41" s="263"/>
      <c r="E41" s="263"/>
      <c r="F41" s="154" t="s">
        <v>116</v>
      </c>
      <c r="G41" s="174">
        <v>6</v>
      </c>
      <c r="H41" s="166">
        <v>6</v>
      </c>
      <c r="I41" s="248"/>
      <c r="K41" s="36"/>
    </row>
    <row r="42" spans="2:11" ht="21" thickBot="1">
      <c r="C42" s="37"/>
      <c r="D42" s="37"/>
      <c r="E42" s="37"/>
      <c r="F42" s="38"/>
      <c r="G42" s="241" t="s">
        <v>6</v>
      </c>
      <c r="H42" s="242"/>
      <c r="I42" s="126">
        <f>SUMPRODUCT(I5:I41,E5:E41)/SUM(E5:E41)</f>
        <v>3.8267910950837782</v>
      </c>
    </row>
    <row r="43" spans="2:11" ht="21" thickBot="1">
      <c r="F43" s="38"/>
      <c r="I43" s="39"/>
    </row>
    <row r="44" spans="2:11" ht="21" thickBot="1">
      <c r="C44" s="185" t="s">
        <v>30</v>
      </c>
      <c r="D44" s="186"/>
      <c r="E44" s="186"/>
      <c r="F44" s="187"/>
      <c r="G44" s="51" t="s">
        <v>3</v>
      </c>
      <c r="H44"/>
    </row>
    <row r="45" spans="2:11" ht="30.4" thickBot="1">
      <c r="C45" s="220" t="s">
        <v>46</v>
      </c>
      <c r="D45" s="55" t="s">
        <v>38</v>
      </c>
      <c r="E45" s="19" t="s">
        <v>43</v>
      </c>
      <c r="F45" s="19" t="s">
        <v>45</v>
      </c>
      <c r="G45" s="20" t="s">
        <v>37</v>
      </c>
      <c r="H45"/>
    </row>
    <row r="46" spans="2:11">
      <c r="C46" s="221"/>
      <c r="D46" s="52" t="s">
        <v>39</v>
      </c>
      <c r="E46" s="60">
        <v>1</v>
      </c>
      <c r="F46" s="60">
        <v>10</v>
      </c>
      <c r="G46" s="223">
        <f>SUMPRODUCT(E46:E49,F46:F49)/SUM(E46:E49)</f>
        <v>8</v>
      </c>
      <c r="H46"/>
    </row>
    <row r="47" spans="2:11">
      <c r="C47" s="221"/>
      <c r="D47" s="53" t="s">
        <v>40</v>
      </c>
      <c r="E47" s="61">
        <v>2</v>
      </c>
      <c r="F47" s="61">
        <v>9</v>
      </c>
      <c r="G47" s="224"/>
      <c r="H47"/>
    </row>
    <row r="48" spans="2:11">
      <c r="C48" s="221"/>
      <c r="D48" s="53" t="s">
        <v>41</v>
      </c>
      <c r="E48" s="61">
        <v>3</v>
      </c>
      <c r="F48" s="61">
        <v>8</v>
      </c>
      <c r="G48" s="224"/>
      <c r="H48"/>
    </row>
    <row r="49" spans="3:7" ht="30.4" thickBot="1">
      <c r="C49" s="222"/>
      <c r="D49" s="54" t="s">
        <v>42</v>
      </c>
      <c r="E49" s="62">
        <v>4</v>
      </c>
      <c r="F49" s="62">
        <v>7</v>
      </c>
      <c r="G49" s="225"/>
    </row>
  </sheetData>
  <mergeCells count="37">
    <mergeCell ref="B5:B8"/>
    <mergeCell ref="C5:C8"/>
    <mergeCell ref="D5:D8"/>
    <mergeCell ref="C45:C49"/>
    <mergeCell ref="G46:G49"/>
    <mergeCell ref="C9:C21"/>
    <mergeCell ref="E5:E8"/>
    <mergeCell ref="C44:F44"/>
    <mergeCell ref="B22:B27"/>
    <mergeCell ref="C22:C27"/>
    <mergeCell ref="D22:D25"/>
    <mergeCell ref="D26:D27"/>
    <mergeCell ref="D17:D21"/>
    <mergeCell ref="E28:E35"/>
    <mergeCell ref="E36:E41"/>
    <mergeCell ref="B28:B41"/>
    <mergeCell ref="C28:C41"/>
    <mergeCell ref="D28:D35"/>
    <mergeCell ref="D36:D41"/>
    <mergeCell ref="D9:D12"/>
    <mergeCell ref="D13:D16"/>
    <mergeCell ref="I28:I35"/>
    <mergeCell ref="I36:I41"/>
    <mergeCell ref="G42:H42"/>
    <mergeCell ref="B3:H3"/>
    <mergeCell ref="I9:I12"/>
    <mergeCell ref="I13:I16"/>
    <mergeCell ref="I17:I21"/>
    <mergeCell ref="I22:I25"/>
    <mergeCell ref="I26:I27"/>
    <mergeCell ref="E9:E12"/>
    <mergeCell ref="E13:E16"/>
    <mergeCell ref="E17:E21"/>
    <mergeCell ref="E22:E25"/>
    <mergeCell ref="E26:E27"/>
    <mergeCell ref="I5:I8"/>
    <mergeCell ref="B9:B21"/>
  </mergeCells>
  <conditionalFormatting sqref="I42">
    <cfRule type="iconSet" priority="2">
      <iconSet>
        <cfvo type="percent" val="0"/>
        <cfvo type="num" val="4" gte="0"/>
        <cfvo type="num" val="7" gte="0"/>
      </iconSet>
    </cfRule>
  </conditionalFormatting>
  <conditionalFormatting sqref="G46">
    <cfRule type="iconSet" priority="1">
      <iconSet>
        <cfvo type="percent" val="0"/>
        <cfvo type="num" val="4" gte="0"/>
        <cfvo type="num" val="7" gte="0"/>
      </iconSet>
    </cfRule>
  </conditionalFormatting>
  <pageMargins left="0.7" right="0.7" top="0.75" bottom="0.75" header="0.3" footer="0.3"/>
  <pageSetup scale="3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34"/>
  <sheetViews>
    <sheetView rightToLeft="1" zoomScale="60" zoomScaleNormal="60" workbookViewId="0">
      <selection activeCell="G2" sqref="G2"/>
    </sheetView>
  </sheetViews>
  <sheetFormatPr defaultRowHeight="14.25"/>
  <cols>
    <col min="1" max="1" width="6.73046875" customWidth="1"/>
    <col min="2" max="2" width="5.265625" bestFit="1" customWidth="1"/>
    <col min="3" max="3" width="28.73046875" customWidth="1"/>
    <col min="4" max="4" width="97.73046875" customWidth="1"/>
    <col min="5" max="5" width="16.86328125" style="1" customWidth="1"/>
    <col min="6" max="6" width="20.86328125" style="1" customWidth="1"/>
    <col min="7" max="7" width="18.59765625" customWidth="1"/>
  </cols>
  <sheetData>
    <row r="1" spans="2:8" ht="32.25" customHeight="1" thickBot="1"/>
    <row r="2" spans="2:8" ht="33.75" customHeight="1" thickBot="1">
      <c r="B2" s="185" t="s">
        <v>11</v>
      </c>
      <c r="C2" s="186"/>
      <c r="D2" s="186"/>
      <c r="E2" s="186"/>
      <c r="F2" s="186"/>
      <c r="G2" s="51" t="s">
        <v>72</v>
      </c>
    </row>
    <row r="3" spans="2:8" ht="45.4" thickBot="1">
      <c r="B3" s="138" t="s">
        <v>12</v>
      </c>
      <c r="C3" s="139" t="s">
        <v>5</v>
      </c>
      <c r="D3" s="110" t="s">
        <v>4</v>
      </c>
      <c r="E3" s="110" t="s">
        <v>0</v>
      </c>
      <c r="F3" s="20" t="s">
        <v>71</v>
      </c>
      <c r="G3" s="20" t="s">
        <v>1</v>
      </c>
    </row>
    <row r="4" spans="2:8" ht="24" customHeight="1">
      <c r="B4" s="272">
        <v>1</v>
      </c>
      <c r="C4" s="281" t="s">
        <v>56</v>
      </c>
      <c r="D4" s="2" t="s">
        <v>60</v>
      </c>
      <c r="E4" s="131">
        <v>1</v>
      </c>
      <c r="F4" s="131">
        <v>9</v>
      </c>
      <c r="G4" s="223">
        <f>SUMPRODUCT(F4:F8,E4:E8)/SUM(E4:E8)</f>
        <v>6.333333333333333</v>
      </c>
    </row>
    <row r="5" spans="2:8" ht="24" customHeight="1">
      <c r="B5" s="273"/>
      <c r="C5" s="282"/>
      <c r="D5" s="3" t="s">
        <v>61</v>
      </c>
      <c r="E5" s="102">
        <v>2</v>
      </c>
      <c r="F5" s="102">
        <v>8</v>
      </c>
      <c r="G5" s="224"/>
    </row>
    <row r="6" spans="2:8" ht="24" customHeight="1">
      <c r="B6" s="273"/>
      <c r="C6" s="282"/>
      <c r="D6" s="3" t="s">
        <v>62</v>
      </c>
      <c r="E6" s="102">
        <v>3</v>
      </c>
      <c r="F6" s="102">
        <v>7</v>
      </c>
      <c r="G6" s="224"/>
      <c r="H6" s="8" t="s">
        <v>9</v>
      </c>
    </row>
    <row r="7" spans="2:8" ht="24" customHeight="1">
      <c r="B7" s="273"/>
      <c r="C7" s="282"/>
      <c r="D7" s="3" t="s">
        <v>63</v>
      </c>
      <c r="E7" s="102">
        <v>4</v>
      </c>
      <c r="F7" s="102">
        <v>6</v>
      </c>
      <c r="G7" s="224"/>
    </row>
    <row r="8" spans="2:8" ht="24" customHeight="1" thickBot="1">
      <c r="B8" s="274"/>
      <c r="C8" s="283"/>
      <c r="D8" s="4" t="s">
        <v>119</v>
      </c>
      <c r="E8" s="132">
        <v>5</v>
      </c>
      <c r="F8" s="132">
        <v>5</v>
      </c>
      <c r="G8" s="225"/>
    </row>
    <row r="9" spans="2:8" ht="24" customHeight="1">
      <c r="B9" s="272">
        <v>2</v>
      </c>
      <c r="C9" s="275" t="s">
        <v>57</v>
      </c>
      <c r="D9" s="2" t="s">
        <v>64</v>
      </c>
      <c r="E9" s="137">
        <v>6</v>
      </c>
      <c r="F9" s="131">
        <v>4</v>
      </c>
      <c r="G9" s="223">
        <f>SUMPRODUCT(F9:F15,E9:E15)/SUM(E9:E15)</f>
        <v>2.6274509803921569</v>
      </c>
    </row>
    <row r="10" spans="2:8" ht="24" customHeight="1">
      <c r="B10" s="273"/>
      <c r="C10" s="276"/>
      <c r="D10" s="3" t="s">
        <v>65</v>
      </c>
      <c r="E10" s="134">
        <v>7</v>
      </c>
      <c r="F10" s="102">
        <v>4</v>
      </c>
      <c r="G10" s="224"/>
    </row>
    <row r="11" spans="2:8" ht="24" customHeight="1">
      <c r="B11" s="273"/>
      <c r="C11" s="276"/>
      <c r="D11" s="3" t="s">
        <v>66</v>
      </c>
      <c r="E11" s="134">
        <v>8</v>
      </c>
      <c r="F11" s="102">
        <v>3</v>
      </c>
      <c r="G11" s="224"/>
    </row>
    <row r="12" spans="2:8" ht="24" customHeight="1">
      <c r="B12" s="273"/>
      <c r="C12" s="276"/>
      <c r="D12" s="3" t="s">
        <v>120</v>
      </c>
      <c r="E12" s="134">
        <v>9</v>
      </c>
      <c r="F12" s="102">
        <v>2</v>
      </c>
      <c r="G12" s="224"/>
    </row>
    <row r="13" spans="2:8" ht="20.100000000000001" customHeight="1">
      <c r="B13" s="273"/>
      <c r="C13" s="276"/>
      <c r="D13" s="3" t="s">
        <v>121</v>
      </c>
      <c r="E13" s="134">
        <v>8</v>
      </c>
      <c r="F13" s="102">
        <v>1</v>
      </c>
      <c r="G13" s="224"/>
    </row>
    <row r="14" spans="2:8" ht="24" customHeight="1">
      <c r="B14" s="273"/>
      <c r="C14" s="276"/>
      <c r="D14" s="3" t="s">
        <v>122</v>
      </c>
      <c r="E14" s="134">
        <v>7</v>
      </c>
      <c r="F14" s="102">
        <v>2</v>
      </c>
      <c r="G14" s="224"/>
    </row>
    <row r="15" spans="2:8" ht="24" customHeight="1" thickBot="1">
      <c r="B15" s="274"/>
      <c r="C15" s="277"/>
      <c r="D15" s="7" t="s">
        <v>123</v>
      </c>
      <c r="E15" s="133">
        <v>6</v>
      </c>
      <c r="F15" s="132">
        <v>3</v>
      </c>
      <c r="G15" s="225"/>
    </row>
    <row r="16" spans="2:8" ht="24" customHeight="1">
      <c r="B16" s="272">
        <v>3</v>
      </c>
      <c r="C16" s="275" t="s">
        <v>58</v>
      </c>
      <c r="D16" s="2" t="s">
        <v>67</v>
      </c>
      <c r="E16" s="137">
        <v>5</v>
      </c>
      <c r="F16" s="131">
        <v>4</v>
      </c>
      <c r="G16" s="223">
        <f>SUMPRODUCT(F16:F21,E16:E21)/SUM(E16:E21)</f>
        <v>5.7777777777777777</v>
      </c>
    </row>
    <row r="17" spans="2:8" ht="24" customHeight="1">
      <c r="B17" s="273"/>
      <c r="C17" s="276"/>
      <c r="D17" s="3" t="s">
        <v>68</v>
      </c>
      <c r="E17" s="134">
        <v>4</v>
      </c>
      <c r="F17" s="102">
        <v>5</v>
      </c>
      <c r="G17" s="224"/>
    </row>
    <row r="18" spans="2:8" ht="24" customHeight="1">
      <c r="B18" s="273"/>
      <c r="C18" s="276"/>
      <c r="D18" s="3" t="s">
        <v>69</v>
      </c>
      <c r="E18" s="134">
        <v>3</v>
      </c>
      <c r="F18" s="102">
        <v>6</v>
      </c>
      <c r="G18" s="224"/>
      <c r="H18" s="8" t="s">
        <v>9</v>
      </c>
    </row>
    <row r="19" spans="2:8" ht="24" customHeight="1">
      <c r="B19" s="273"/>
      <c r="C19" s="276"/>
      <c r="D19" s="3" t="s">
        <v>74</v>
      </c>
      <c r="E19" s="134">
        <v>3</v>
      </c>
      <c r="F19" s="102">
        <v>7</v>
      </c>
      <c r="G19" s="224"/>
    </row>
    <row r="20" spans="2:8" ht="24" customHeight="1">
      <c r="B20" s="273"/>
      <c r="C20" s="276"/>
      <c r="D20" s="3" t="s">
        <v>75</v>
      </c>
      <c r="E20" s="134">
        <v>2</v>
      </c>
      <c r="F20" s="102">
        <v>8</v>
      </c>
      <c r="G20" s="224"/>
    </row>
    <row r="21" spans="2:8" ht="24" customHeight="1" thickBot="1">
      <c r="B21" s="274"/>
      <c r="C21" s="277"/>
      <c r="D21" s="4" t="s">
        <v>124</v>
      </c>
      <c r="E21" s="133">
        <v>1</v>
      </c>
      <c r="F21" s="132">
        <v>9</v>
      </c>
      <c r="G21" s="225"/>
    </row>
    <row r="22" spans="2:8" ht="24" customHeight="1">
      <c r="B22" s="272">
        <v>4</v>
      </c>
      <c r="C22" s="278" t="s">
        <v>73</v>
      </c>
      <c r="D22" s="13" t="s">
        <v>70</v>
      </c>
      <c r="E22" s="131">
        <v>2</v>
      </c>
      <c r="F22" s="135">
        <v>8</v>
      </c>
      <c r="G22" s="223">
        <f>SUMPRODUCT(F22:F25,E22:E25)/SUM(E22:E25)</f>
        <v>6.1428571428571432</v>
      </c>
    </row>
    <row r="23" spans="2:8" ht="24" customHeight="1">
      <c r="B23" s="273"/>
      <c r="C23" s="279"/>
      <c r="D23" s="14" t="s">
        <v>76</v>
      </c>
      <c r="E23" s="134">
        <v>3</v>
      </c>
      <c r="F23" s="103">
        <v>7</v>
      </c>
      <c r="G23" s="224"/>
      <c r="H23" s="8" t="s">
        <v>9</v>
      </c>
    </row>
    <row r="24" spans="2:8" ht="24" customHeight="1">
      <c r="B24" s="273"/>
      <c r="C24" s="279"/>
      <c r="D24" s="16" t="s">
        <v>77</v>
      </c>
      <c r="E24" s="104">
        <v>4</v>
      </c>
      <c r="F24" s="103">
        <v>6</v>
      </c>
      <c r="G24" s="224"/>
    </row>
    <row r="25" spans="2:8" ht="24" customHeight="1" thickBot="1">
      <c r="B25" s="274"/>
      <c r="C25" s="280"/>
      <c r="D25" s="15" t="s">
        <v>78</v>
      </c>
      <c r="E25" s="133">
        <v>5</v>
      </c>
      <c r="F25" s="136">
        <v>5</v>
      </c>
      <c r="G25" s="225"/>
    </row>
    <row r="26" spans="2:8" ht="30" customHeight="1" thickBot="1">
      <c r="F26" s="125" t="s">
        <v>6</v>
      </c>
      <c r="G26" s="30">
        <f>(SUM(F4:F25,E4:E25))/(SUM(E4:E25))</f>
        <v>2.2142857142857144</v>
      </c>
      <c r="H26" s="8" t="s">
        <v>9</v>
      </c>
    </row>
    <row r="28" spans="2:8" ht="14.65" thickBot="1"/>
    <row r="29" spans="2:8" ht="20.65" thickBot="1">
      <c r="C29" s="185" t="s">
        <v>30</v>
      </c>
      <c r="D29" s="186"/>
      <c r="E29" s="186"/>
      <c r="F29" s="187"/>
      <c r="G29" s="51" t="s">
        <v>3</v>
      </c>
    </row>
    <row r="30" spans="2:8" ht="15.4" thickBot="1">
      <c r="C30" s="220" t="s">
        <v>46</v>
      </c>
      <c r="D30" s="55" t="s">
        <v>38</v>
      </c>
      <c r="E30" s="19" t="s">
        <v>43</v>
      </c>
      <c r="F30" s="19" t="s">
        <v>45</v>
      </c>
      <c r="G30" s="20" t="s">
        <v>37</v>
      </c>
    </row>
    <row r="31" spans="2:8" ht="21.6" customHeight="1">
      <c r="C31" s="221"/>
      <c r="D31" s="52" t="s">
        <v>39</v>
      </c>
      <c r="E31" s="63">
        <v>1</v>
      </c>
      <c r="F31" s="64">
        <v>10</v>
      </c>
      <c r="G31" s="223">
        <f>SUMPRODUCT(E31:E34,F31:F34)/SUM(E31:E34)</f>
        <v>8</v>
      </c>
    </row>
    <row r="32" spans="2:8" ht="21.6" customHeight="1">
      <c r="C32" s="221"/>
      <c r="D32" s="53" t="s">
        <v>40</v>
      </c>
      <c r="E32" s="65">
        <v>2</v>
      </c>
      <c r="F32" s="66">
        <v>9</v>
      </c>
      <c r="G32" s="224"/>
    </row>
    <row r="33" spans="3:7" ht="21.6" customHeight="1">
      <c r="C33" s="221"/>
      <c r="D33" s="53" t="s">
        <v>41</v>
      </c>
      <c r="E33" s="65">
        <v>3</v>
      </c>
      <c r="F33" s="66">
        <v>8</v>
      </c>
      <c r="G33" s="224"/>
    </row>
    <row r="34" spans="3:7" ht="21.95" customHeight="1" thickBot="1">
      <c r="C34" s="222"/>
      <c r="D34" s="54" t="s">
        <v>42</v>
      </c>
      <c r="E34" s="67">
        <v>4</v>
      </c>
      <c r="F34" s="68">
        <v>7</v>
      </c>
      <c r="G34" s="225"/>
    </row>
  </sheetData>
  <mergeCells count="16">
    <mergeCell ref="B2:F2"/>
    <mergeCell ref="B4:B8"/>
    <mergeCell ref="C4:C8"/>
    <mergeCell ref="B22:B25"/>
    <mergeCell ref="C22:C25"/>
    <mergeCell ref="G22:G25"/>
    <mergeCell ref="C29:F29"/>
    <mergeCell ref="C30:C34"/>
    <mergeCell ref="G31:G34"/>
    <mergeCell ref="G4:G8"/>
    <mergeCell ref="B9:B15"/>
    <mergeCell ref="C9:C15"/>
    <mergeCell ref="G9:G15"/>
    <mergeCell ref="B16:B21"/>
    <mergeCell ref="C16:C21"/>
    <mergeCell ref="G16:G21"/>
  </mergeCells>
  <phoneticPr fontId="26" type="noConversion"/>
  <conditionalFormatting sqref="G31">
    <cfRule type="iconSet" priority="7">
      <iconSet>
        <cfvo type="percent" val="0"/>
        <cfvo type="num" val="4" gte="0"/>
        <cfvo type="num" val="7" gte="0"/>
      </iconSet>
    </cfRule>
  </conditionalFormatting>
  <conditionalFormatting sqref="G26">
    <cfRule type="iconSet" priority="6">
      <iconSet>
        <cfvo type="percent" val="0"/>
        <cfvo type="num" val="4" gte="0"/>
        <cfvo type="num" val="7" gte="0"/>
      </iconSet>
    </cfRule>
  </conditionalFormatting>
  <conditionalFormatting sqref="G9">
    <cfRule type="iconSet" priority="4">
      <iconSet>
        <cfvo type="percent" val="0"/>
        <cfvo type="num" val="4" gte="0"/>
        <cfvo type="num" val="7" gte="0"/>
      </iconSet>
    </cfRule>
  </conditionalFormatting>
  <conditionalFormatting sqref="G16">
    <cfRule type="iconSet" priority="3">
      <iconSet>
        <cfvo type="percent" val="0"/>
        <cfvo type="num" val="4" gte="0"/>
        <cfvo type="num" val="7" gte="0"/>
      </iconSet>
    </cfRule>
  </conditionalFormatting>
  <conditionalFormatting sqref="G4">
    <cfRule type="iconSet" priority="2">
      <iconSet>
        <cfvo type="percent" val="0"/>
        <cfvo type="num" val="4" gte="0"/>
        <cfvo type="num" val="7" gte="0"/>
      </iconSet>
    </cfRule>
  </conditionalFormatting>
  <conditionalFormatting sqref="G22">
    <cfRule type="iconSet" priority="1">
      <iconSet>
        <cfvo type="percent" val="0"/>
        <cfvo type="num" val="4" gte="0"/>
        <cfvo type="num" val="7" gte="0"/>
      </iconSet>
    </cfRule>
  </conditionalFormatting>
  <pageMargins left="0.21" right="0.17" top="0.3" bottom="0.18" header="0.17" footer="0.17"/>
  <pageSetup paperSize="9"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G17"/>
  <sheetViews>
    <sheetView rightToLeft="1" zoomScale="70" zoomScaleNormal="70" workbookViewId="0">
      <selection activeCell="E23" sqref="E23"/>
    </sheetView>
  </sheetViews>
  <sheetFormatPr defaultRowHeight="14.25"/>
  <cols>
    <col min="1" max="1" width="4.73046875" customWidth="1"/>
    <col min="2" max="2" width="24.59765625" customWidth="1"/>
    <col min="3" max="3" width="33.86328125" customWidth="1"/>
    <col min="4" max="4" width="19.3984375" customWidth="1"/>
    <col min="5" max="5" width="14.265625" customWidth="1"/>
    <col min="6" max="6" width="19.86328125" customWidth="1"/>
  </cols>
  <sheetData>
    <row r="2" spans="2:7" ht="14.65" thickBot="1"/>
    <row r="3" spans="2:7" ht="20.65" thickBot="1">
      <c r="B3" s="185" t="s">
        <v>10</v>
      </c>
      <c r="C3" s="186"/>
      <c r="D3" s="186"/>
      <c r="E3" s="186"/>
      <c r="F3" s="51" t="s">
        <v>72</v>
      </c>
    </row>
    <row r="4" spans="2:7" ht="59.1" customHeight="1" thickBot="1">
      <c r="B4" s="20" t="s">
        <v>5</v>
      </c>
      <c r="C4" s="20" t="s">
        <v>4</v>
      </c>
      <c r="D4" s="20" t="s">
        <v>8</v>
      </c>
      <c r="E4" s="20" t="s">
        <v>0</v>
      </c>
      <c r="F4" s="147" t="s">
        <v>1</v>
      </c>
    </row>
    <row r="5" spans="2:7" ht="24.75">
      <c r="B5" s="179" t="s">
        <v>56</v>
      </c>
      <c r="C5" s="59"/>
      <c r="D5" s="105">
        <v>1</v>
      </c>
      <c r="E5" s="106">
        <v>9</v>
      </c>
      <c r="F5" s="148">
        <f>(D5*E5)/E5</f>
        <v>1</v>
      </c>
      <c r="G5" s="8" t="s">
        <v>9</v>
      </c>
    </row>
    <row r="6" spans="2:7" ht="24.75">
      <c r="B6" s="180" t="s">
        <v>57</v>
      </c>
      <c r="C6" s="10"/>
      <c r="D6" s="107">
        <v>2</v>
      </c>
      <c r="E6" s="108">
        <v>8</v>
      </c>
      <c r="F6" s="149">
        <f t="shared" ref="F6:F8" si="0">(D6*E6)/E6</f>
        <v>2</v>
      </c>
      <c r="G6" s="8" t="s">
        <v>9</v>
      </c>
    </row>
    <row r="7" spans="2:7" ht="24.75">
      <c r="B7" s="180" t="s">
        <v>58</v>
      </c>
      <c r="C7" s="10"/>
      <c r="D7" s="107">
        <v>3</v>
      </c>
      <c r="E7" s="108">
        <v>7</v>
      </c>
      <c r="F7" s="149">
        <f t="shared" si="0"/>
        <v>3</v>
      </c>
      <c r="G7" s="8" t="s">
        <v>9</v>
      </c>
    </row>
    <row r="8" spans="2:7" ht="25.15" thickBot="1">
      <c r="B8" s="181" t="s">
        <v>73</v>
      </c>
      <c r="C8" s="57"/>
      <c r="D8" s="109">
        <v>4</v>
      </c>
      <c r="E8" s="146">
        <v>6</v>
      </c>
      <c r="F8" s="150">
        <f t="shared" si="0"/>
        <v>4</v>
      </c>
      <c r="G8" s="8" t="s">
        <v>9</v>
      </c>
    </row>
    <row r="9" spans="2:7" ht="33" customHeight="1" thickBot="1">
      <c r="C9" t="s">
        <v>9</v>
      </c>
      <c r="D9" s="287" t="s">
        <v>6</v>
      </c>
      <c r="E9" s="288"/>
      <c r="F9" s="126">
        <f>SUMPRODUCT(D5:D8,E5:E8)/SUM(E5:E8)</f>
        <v>2.3333333333333335</v>
      </c>
      <c r="G9" s="8" t="s">
        <v>9</v>
      </c>
    </row>
    <row r="11" spans="2:7" ht="14.65" thickBot="1"/>
    <row r="12" spans="2:7" ht="20.65" thickBot="1">
      <c r="B12" s="185" t="s">
        <v>30</v>
      </c>
      <c r="C12" s="186"/>
      <c r="D12" s="186"/>
      <c r="E12" s="187"/>
      <c r="F12" s="51" t="s">
        <v>3</v>
      </c>
    </row>
    <row r="13" spans="2:7" ht="15.4" thickBot="1">
      <c r="B13" s="220" t="s">
        <v>46</v>
      </c>
      <c r="C13" s="141" t="s">
        <v>38</v>
      </c>
      <c r="D13" s="140" t="s">
        <v>43</v>
      </c>
      <c r="E13" s="140" t="s">
        <v>45</v>
      </c>
      <c r="F13" s="20" t="s">
        <v>37</v>
      </c>
    </row>
    <row r="14" spans="2:7" ht="21.6" customHeight="1">
      <c r="B14" s="221"/>
      <c r="C14" s="142" t="s">
        <v>39</v>
      </c>
      <c r="D14" s="131">
        <v>2</v>
      </c>
      <c r="E14" s="135">
        <v>9</v>
      </c>
      <c r="F14" s="284">
        <f>SUMPRODUCT(D14:D17,E14:E17)/SUM(D14:D17)</f>
        <v>8.2666666666666675</v>
      </c>
    </row>
    <row r="15" spans="2:7" ht="21.6" customHeight="1">
      <c r="B15" s="221"/>
      <c r="C15" s="143" t="s">
        <v>40</v>
      </c>
      <c r="D15" s="102">
        <v>3</v>
      </c>
      <c r="E15" s="103">
        <v>8</v>
      </c>
      <c r="F15" s="285"/>
    </row>
    <row r="16" spans="2:7" ht="21.6" customHeight="1">
      <c r="B16" s="221"/>
      <c r="C16" s="143" t="s">
        <v>41</v>
      </c>
      <c r="D16" s="102">
        <v>4</v>
      </c>
      <c r="E16" s="103">
        <v>7</v>
      </c>
      <c r="F16" s="285"/>
    </row>
    <row r="17" spans="2:6" ht="21.95" customHeight="1" thickBot="1">
      <c r="B17" s="222"/>
      <c r="C17" s="144" t="s">
        <v>42</v>
      </c>
      <c r="D17" s="56">
        <v>6</v>
      </c>
      <c r="E17" s="145">
        <v>9</v>
      </c>
      <c r="F17" s="286"/>
    </row>
  </sheetData>
  <mergeCells count="5">
    <mergeCell ref="B13:B17"/>
    <mergeCell ref="F14:F17"/>
    <mergeCell ref="B3:E3"/>
    <mergeCell ref="D9:E9"/>
    <mergeCell ref="B12:E12"/>
  </mergeCells>
  <conditionalFormatting sqref="F14">
    <cfRule type="iconSet" priority="3">
      <iconSet>
        <cfvo type="percent" val="0"/>
        <cfvo type="num" val="4" gte="0"/>
        <cfvo type="num" val="7" gte="0"/>
      </iconSet>
    </cfRule>
  </conditionalFormatting>
  <conditionalFormatting sqref="F9">
    <cfRule type="iconSet" priority="2">
      <iconSet>
        <cfvo type="percent" val="0"/>
        <cfvo type="num" val="4" gte="0"/>
        <cfvo type="num" val="7" gte="0"/>
      </iconSet>
    </cfRule>
  </conditionalFormatting>
  <conditionalFormatting sqref="F5:F8">
    <cfRule type="iconSet" priority="1">
      <iconSet>
        <cfvo type="percent" val="0"/>
        <cfvo type="num" val="4" gte="0"/>
        <cfvo type="num" val="7" gte="0"/>
      </iconSet>
    </cfRule>
  </conditionalFormatting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داشبورد کارت امتیاز متوازن</vt:lpstr>
      <vt:lpstr>داشبورد شاخص حوزه های نظارتی</vt:lpstr>
      <vt:lpstr>انطباق و قوانین و مقررات</vt:lpstr>
      <vt:lpstr>حسابرسی و كنترل های داخلی</vt:lpstr>
      <vt:lpstr>مدیریت ریسك</vt:lpstr>
      <vt:lpstr>مبارزه با پولشویی</vt:lpstr>
      <vt:lpstr>فن آوری اطلاعات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Moftakhari Hamideh</dc:creator>
  <cp:lastModifiedBy>pooyanmehr</cp:lastModifiedBy>
  <cp:lastPrinted>2025-01-29T12:07:44Z</cp:lastPrinted>
  <dcterms:created xsi:type="dcterms:W3CDTF">2015-06-05T18:17:20Z</dcterms:created>
  <dcterms:modified xsi:type="dcterms:W3CDTF">2025-03-10T13:58:49Z</dcterms:modified>
</cp:coreProperties>
</file>