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Piero\Downloads\"/>
    </mc:Choice>
  </mc:AlternateContent>
  <xr:revisionPtr revIDLastSave="0" documentId="13_ncr:1_{C4926F35-BF61-49AC-8C9B-EC4A2053730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alaries of employess" sheetId="1" r:id="rId1"/>
    <sheet name="Purchase and selling cars, Prof" sheetId="2" r:id="rId2"/>
    <sheet name="2020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I7" i="3"/>
  <c r="J7" i="3" s="1"/>
  <c r="K7" i="3" s="1"/>
  <c r="K6" i="3"/>
  <c r="J6" i="3"/>
  <c r="I6" i="3"/>
  <c r="J5" i="3"/>
  <c r="K5" i="3" s="1"/>
  <c r="I5" i="3"/>
  <c r="I4" i="3"/>
  <c r="J4" i="3" s="1"/>
  <c r="K4" i="3" s="1"/>
  <c r="I3" i="3"/>
  <c r="J3" i="3" s="1"/>
  <c r="K3" i="3" s="1"/>
  <c r="F8" i="2"/>
  <c r="K7" i="2"/>
  <c r="J7" i="2"/>
  <c r="I7" i="2"/>
  <c r="J6" i="2"/>
  <c r="K6" i="2" s="1"/>
  <c r="I6" i="2"/>
  <c r="I5" i="2"/>
  <c r="J5" i="2" s="1"/>
  <c r="K5" i="2" s="1"/>
  <c r="I4" i="2"/>
  <c r="J4" i="2" s="1"/>
  <c r="K4" i="2" s="1"/>
  <c r="K3" i="2"/>
  <c r="J3" i="2"/>
  <c r="I3" i="2"/>
  <c r="D12" i="1"/>
  <c r="B12" i="1"/>
  <c r="D11" i="1"/>
  <c r="C11" i="1"/>
  <c r="B11" i="1"/>
  <c r="D10" i="1"/>
  <c r="C10" i="1"/>
  <c r="B10" i="1"/>
  <c r="C8" i="1"/>
  <c r="C12" i="1" s="1"/>
  <c r="E12" i="1" s="1"/>
  <c r="G12" i="1" s="1"/>
  <c r="E7" i="1"/>
  <c r="F7" i="1" s="1"/>
  <c r="G6" i="1"/>
  <c r="F6" i="1"/>
  <c r="H6" i="1" s="1"/>
  <c r="E6" i="1"/>
  <c r="I6" i="1" s="1"/>
  <c r="G5" i="1"/>
  <c r="H5" i="1" s="1"/>
  <c r="F5" i="1"/>
  <c r="E5" i="1"/>
  <c r="I5" i="1" s="1"/>
  <c r="E4" i="1"/>
  <c r="G4" i="1" s="1"/>
  <c r="E3" i="1"/>
  <c r="G3" i="1" s="1"/>
  <c r="G2" i="1"/>
  <c r="F2" i="1"/>
  <c r="E2" i="1"/>
  <c r="I2" i="1" s="1"/>
  <c r="F12" i="1" l="1"/>
  <c r="I4" i="1"/>
  <c r="F3" i="1"/>
  <c r="H3" i="1" s="1"/>
  <c r="H2" i="1"/>
  <c r="F4" i="1"/>
  <c r="H4" i="1" s="1"/>
  <c r="G7" i="1"/>
  <c r="H7" i="1" s="1"/>
  <c r="E8" i="1"/>
  <c r="E10" i="1"/>
  <c r="G10" i="1" s="1"/>
  <c r="E11" i="1"/>
  <c r="G11" i="1" s="1"/>
  <c r="I8" i="3"/>
  <c r="J8" i="3" s="1"/>
  <c r="K8" i="3" s="1"/>
  <c r="F8" i="1"/>
  <c r="F10" i="1"/>
  <c r="F11" i="1"/>
  <c r="I8" i="2"/>
  <c r="J8" i="2" s="1"/>
  <c r="K8" i="2" s="1"/>
  <c r="H10" i="1" l="1"/>
  <c r="H8" i="1"/>
  <c r="H11" i="1" s="1"/>
  <c r="H12" i="1"/>
  <c r="I8" i="1"/>
  <c r="G8" i="1"/>
  <c r="I7" i="1"/>
  <c r="I3" i="1"/>
  <c r="I12" i="1" l="1"/>
  <c r="I11" i="1"/>
  <c r="I10" i="1"/>
</calcChain>
</file>

<file path=xl/sharedStrings.xml><?xml version="1.0" encoding="utf-8"?>
<sst xmlns="http://schemas.openxmlformats.org/spreadsheetml/2006/main" count="78" uniqueCount="54">
  <si>
    <t>Employee</t>
  </si>
  <si>
    <t>Dependents</t>
  </si>
  <si>
    <t>Hours worked</t>
  </si>
  <si>
    <t>Hourly Pay Rate</t>
  </si>
  <si>
    <t>Gross Pay</t>
  </si>
  <si>
    <t>Federal Tax</t>
  </si>
  <si>
    <t>State Tax</t>
  </si>
  <si>
    <t>Tax %</t>
  </si>
  <si>
    <t>Net Pay</t>
  </si>
  <si>
    <t>Hire Date</t>
  </si>
  <si>
    <t>Puntos, Gio</t>
  </si>
  <si>
    <t>Trotta, Nicolas</t>
  </si>
  <si>
    <t>Allard, Drake</t>
  </si>
  <si>
    <t>Taylor, Conor</t>
  </si>
  <si>
    <t>Fano, Piero</t>
  </si>
  <si>
    <t>Espindola, Alyssandra</t>
  </si>
  <si>
    <t>Totals</t>
  </si>
  <si>
    <t xml:space="preserve">Highest </t>
  </si>
  <si>
    <t xml:space="preserve">Lowest </t>
  </si>
  <si>
    <t xml:space="preserve">Average </t>
  </si>
  <si>
    <t xml:space="preserve">                                                 Car Information</t>
  </si>
  <si>
    <t>Costs</t>
  </si>
  <si>
    <t>Benefits or losses</t>
  </si>
  <si>
    <t>Brand</t>
  </si>
  <si>
    <t>Model</t>
  </si>
  <si>
    <t xml:space="preserve">License plate </t>
  </si>
  <si>
    <t xml:space="preserve">Year </t>
  </si>
  <si>
    <t>Mileage</t>
  </si>
  <si>
    <t>Price Cost</t>
  </si>
  <si>
    <t>$/ h wages</t>
  </si>
  <si>
    <t xml:space="preserve"> h wages </t>
  </si>
  <si>
    <t>Variable Cost</t>
  </si>
  <si>
    <t>Sold Car Price</t>
  </si>
  <si>
    <t>Profit or loss</t>
  </si>
  <si>
    <t>Alfa Romeo</t>
  </si>
  <si>
    <t>147 Ducati</t>
  </si>
  <si>
    <t>VU2-876</t>
  </si>
  <si>
    <t>Audi</t>
  </si>
  <si>
    <t>A1 Sport</t>
  </si>
  <si>
    <t>UH9-678</t>
  </si>
  <si>
    <t>BMW</t>
  </si>
  <si>
    <t>Serie 135i</t>
  </si>
  <si>
    <t>FL7-096</t>
  </si>
  <si>
    <t>Ford</t>
  </si>
  <si>
    <t>C-M Energy</t>
  </si>
  <si>
    <t>K45-09O</t>
  </si>
  <si>
    <t>Jeep</t>
  </si>
  <si>
    <t>Cherokee</t>
  </si>
  <si>
    <t>GU8-985</t>
  </si>
  <si>
    <t>AV2-640</t>
  </si>
  <si>
    <t>AG9-374</t>
  </si>
  <si>
    <t>WH7-096</t>
  </si>
  <si>
    <t>A65-39Q</t>
  </si>
  <si>
    <t>JB8-466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</si>
</sst>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164" formatCode="&quot;$&quot;#,##0.00"/>
    <numFmt numFmtId="165" formatCode="m/d/yy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i/>
      <sz val="10"/>
      <color theme="1"/>
      <name val="Arial"/>
    </font>
    <font>
      <i/>
      <sz val="10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/>
    <xf numFmtId="164" fontId="2" fillId="0" borderId="0" xfId="0" applyNumberFormat="1" applyFont="1"/>
    <xf numFmtId="10" fontId="2" fillId="0" borderId="0" xfId="0" applyNumberFormat="1" applyFont="1"/>
    <xf numFmtId="165" fontId="2" fillId="0" borderId="0" xfId="0" applyNumberFormat="1" applyFont="1" applyAlignment="1"/>
    <xf numFmtId="0" fontId="2" fillId="0" borderId="0" xfId="0" applyFont="1"/>
    <xf numFmtId="0" fontId="3" fillId="0" borderId="0" xfId="0" applyFont="1" applyAlignment="1"/>
    <xf numFmtId="0" fontId="3" fillId="0" borderId="0" xfId="0" applyFont="1"/>
    <xf numFmtId="164" fontId="3" fillId="0" borderId="0" xfId="0" applyNumberFormat="1" applyFont="1"/>
    <xf numFmtId="10" fontId="3" fillId="0" borderId="0" xfId="0" applyNumberFormat="1" applyFont="1"/>
    <xf numFmtId="0" fontId="2" fillId="0" borderId="0" xfId="0" applyFont="1" applyAlignment="1"/>
    <xf numFmtId="44" fontId="2" fillId="0" borderId="0" xfId="0" applyNumberFormat="1" applyFont="1"/>
    <xf numFmtId="0" fontId="2" fillId="0" borderId="0" xfId="0" applyFont="1" applyAlignment="1"/>
    <xf numFmtId="0" fontId="2" fillId="6" borderId="0" xfId="0" applyFont="1" applyFill="1" applyAlignment="1"/>
    <xf numFmtId="3" fontId="2" fillId="0" borderId="0" xfId="0" applyNumberFormat="1" applyFont="1" applyAlignment="1"/>
    <xf numFmtId="164" fontId="2" fillId="7" borderId="0" xfId="0" applyNumberFormat="1" applyFont="1" applyFill="1" applyAlignment="1"/>
    <xf numFmtId="164" fontId="2" fillId="0" borderId="0" xfId="0" applyNumberFormat="1" applyFont="1" applyAlignment="1"/>
    <xf numFmtId="164" fontId="1" fillId="0" borderId="0" xfId="0" applyNumberFormat="1" applyFont="1"/>
    <xf numFmtId="164" fontId="1" fillId="0" borderId="0" xfId="0" applyNumberFormat="1" applyFont="1" applyAlignment="1"/>
    <xf numFmtId="0" fontId="4" fillId="3" borderId="0" xfId="0" applyFont="1" applyFill="1" applyAlignment="1">
      <alignment horizontal="left"/>
    </xf>
    <xf numFmtId="0" fontId="0" fillId="0" borderId="0" xfId="0" applyFont="1" applyAlignment="1"/>
    <xf numFmtId="0" fontId="4" fillId="4" borderId="0" xfId="0" applyFont="1" applyFill="1" applyAlignment="1"/>
    <xf numFmtId="0" fontId="4" fillId="5" borderId="0" xfId="0" applyFont="1" applyFill="1" applyAlignment="1"/>
  </cellXfs>
  <cellStyles count="1">
    <cellStyle name="Normal" xfId="0" builtinId="0"/>
  </cellStyles>
  <dxfs count="6"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Salaries of employess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Salaries of employess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J1" headerRowCount="0">
  <tableColumns count="1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</tableColumns>
  <tableStyleInfo name="Salaries of employess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0:A12">
  <tableColumns count="1">
    <tableColumn id="1" xr3:uid="{00000000-0010-0000-0100-000001000000}" name="Highest "/>
  </tableColumns>
  <tableStyleInfo name="Salaries of employes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2"/>
  <sheetViews>
    <sheetView tabSelected="1" workbookViewId="0"/>
  </sheetViews>
  <sheetFormatPr baseColWidth="10" defaultColWidth="14.42578125" defaultRowHeight="15.75" customHeight="1" x14ac:dyDescent="0.2"/>
  <cols>
    <col min="1" max="1" width="20.28515625" customWidth="1"/>
    <col min="2" max="2" width="15.140625" customWidth="1"/>
    <col min="3" max="3" width="18" customWidth="1"/>
    <col min="4" max="4" width="20.14062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 t="s">
        <v>10</v>
      </c>
      <c r="B2" s="2">
        <v>4</v>
      </c>
      <c r="C2" s="2">
        <v>65.349999999999994</v>
      </c>
      <c r="D2" s="3">
        <v>19.3</v>
      </c>
      <c r="E2" s="4">
        <f t="shared" ref="E2:E7" si="0">C2*D2</f>
        <v>1261.2549999999999</v>
      </c>
      <c r="F2" s="3">
        <f t="shared" ref="F2:F7" si="1">E2*0.2</f>
        <v>252.25099999999998</v>
      </c>
      <c r="G2" s="4">
        <f t="shared" ref="G2:G8" si="2">0.04*E2</f>
        <v>50.450199999999995</v>
      </c>
      <c r="H2" s="5">
        <f t="shared" ref="H2:H7" si="3">(F2+G2)/E2</f>
        <v>0.24</v>
      </c>
      <c r="I2" s="4">
        <f t="shared" ref="I2:I8" si="4">(E2-F2-G2)</f>
        <v>958.55379999999991</v>
      </c>
      <c r="J2" s="6">
        <v>40318</v>
      </c>
    </row>
    <row r="3" spans="1:10" x14ac:dyDescent="0.2">
      <c r="A3" s="2" t="s">
        <v>11</v>
      </c>
      <c r="B3" s="2">
        <v>5</v>
      </c>
      <c r="C3" s="2">
        <v>71.58</v>
      </c>
      <c r="D3" s="2">
        <v>20.5</v>
      </c>
      <c r="E3" s="7">
        <f t="shared" si="0"/>
        <v>1467.3899999999999</v>
      </c>
      <c r="F3" s="3">
        <f t="shared" si="1"/>
        <v>293.47800000000001</v>
      </c>
      <c r="G3" s="7">
        <f t="shared" si="2"/>
        <v>58.695599999999999</v>
      </c>
      <c r="H3" s="5">
        <f t="shared" si="3"/>
        <v>0.24000000000000005</v>
      </c>
      <c r="I3" s="4">
        <f t="shared" si="4"/>
        <v>1115.2163999999998</v>
      </c>
      <c r="J3" s="6">
        <v>40926</v>
      </c>
    </row>
    <row r="4" spans="1:10" x14ac:dyDescent="0.2">
      <c r="A4" s="2" t="s">
        <v>12</v>
      </c>
      <c r="B4" s="2">
        <v>3</v>
      </c>
      <c r="C4" s="2">
        <v>79.56</v>
      </c>
      <c r="D4" s="2">
        <v>17.88</v>
      </c>
      <c r="E4" s="7">
        <f t="shared" si="0"/>
        <v>1422.5328</v>
      </c>
      <c r="F4" s="3">
        <f t="shared" si="1"/>
        <v>284.50655999999998</v>
      </c>
      <c r="G4" s="7">
        <f t="shared" si="2"/>
        <v>56.901311999999997</v>
      </c>
      <c r="H4" s="5">
        <f t="shared" si="3"/>
        <v>0.24000000000000002</v>
      </c>
      <c r="I4" s="4">
        <f t="shared" si="4"/>
        <v>1081.124928</v>
      </c>
      <c r="J4" s="6">
        <v>43957</v>
      </c>
    </row>
    <row r="5" spans="1:10" x14ac:dyDescent="0.2">
      <c r="A5" s="2" t="s">
        <v>13</v>
      </c>
      <c r="B5" s="2">
        <v>4</v>
      </c>
      <c r="C5" s="2">
        <v>57.78</v>
      </c>
      <c r="D5" s="2">
        <v>20</v>
      </c>
      <c r="E5" s="7">
        <f t="shared" si="0"/>
        <v>1155.5999999999999</v>
      </c>
      <c r="F5" s="3">
        <f t="shared" si="1"/>
        <v>231.12</v>
      </c>
      <c r="G5" s="7">
        <f t="shared" si="2"/>
        <v>46.223999999999997</v>
      </c>
      <c r="H5" s="5">
        <f t="shared" si="3"/>
        <v>0.24000000000000002</v>
      </c>
      <c r="I5" s="4">
        <f t="shared" si="4"/>
        <v>878.25599999999986</v>
      </c>
      <c r="J5" s="6">
        <v>43957</v>
      </c>
    </row>
    <row r="6" spans="1:10" x14ac:dyDescent="0.2">
      <c r="A6" s="2" t="s">
        <v>14</v>
      </c>
      <c r="B6" s="2">
        <v>4</v>
      </c>
      <c r="C6" s="2">
        <v>48.63</v>
      </c>
      <c r="D6" s="2">
        <v>21.5</v>
      </c>
      <c r="E6" s="7">
        <f t="shared" si="0"/>
        <v>1045.5450000000001</v>
      </c>
      <c r="F6" s="3">
        <f t="shared" si="1"/>
        <v>209.10900000000004</v>
      </c>
      <c r="G6" s="7">
        <f t="shared" si="2"/>
        <v>41.821800000000003</v>
      </c>
      <c r="H6" s="5">
        <f t="shared" si="3"/>
        <v>0.24000000000000002</v>
      </c>
      <c r="I6" s="4">
        <f t="shared" si="4"/>
        <v>794.61419999999998</v>
      </c>
      <c r="J6" s="6">
        <v>40141</v>
      </c>
    </row>
    <row r="7" spans="1:10" x14ac:dyDescent="0.2">
      <c r="A7" s="2" t="s">
        <v>15</v>
      </c>
      <c r="B7" s="2">
        <v>5</v>
      </c>
      <c r="C7" s="2">
        <v>44.9</v>
      </c>
      <c r="D7" s="2">
        <v>25.7</v>
      </c>
      <c r="E7" s="7">
        <f t="shared" si="0"/>
        <v>1153.9299999999998</v>
      </c>
      <c r="F7" s="3">
        <f t="shared" si="1"/>
        <v>230.78599999999997</v>
      </c>
      <c r="G7" s="7">
        <f t="shared" si="2"/>
        <v>46.157199999999996</v>
      </c>
      <c r="H7" s="5">
        <f t="shared" si="3"/>
        <v>0.24000000000000002</v>
      </c>
      <c r="I7" s="4">
        <f t="shared" si="4"/>
        <v>876.9867999999999</v>
      </c>
      <c r="J7" s="6">
        <v>43384</v>
      </c>
    </row>
    <row r="8" spans="1:10" x14ac:dyDescent="0.2">
      <c r="A8" s="8" t="s">
        <v>16</v>
      </c>
      <c r="C8" s="9">
        <f>SUM(C2:C7)</f>
        <v>367.79999999999995</v>
      </c>
      <c r="E8" s="10">
        <f t="shared" ref="E8:F8" si="5">SUM(E2:E7)</f>
        <v>7506.2528000000002</v>
      </c>
      <c r="F8" s="10">
        <f t="shared" si="5"/>
        <v>1501.25056</v>
      </c>
      <c r="G8" s="10">
        <f t="shared" si="2"/>
        <v>300.250112</v>
      </c>
      <c r="H8" s="11">
        <f>(H2+H3+H4+H5+H6+H7)</f>
        <v>1.4400000000000002</v>
      </c>
      <c r="I8" s="10">
        <f t="shared" si="4"/>
        <v>5704.7521280000001</v>
      </c>
      <c r="J8" s="6">
        <v>43761</v>
      </c>
    </row>
    <row r="9" spans="1:10" x14ac:dyDescent="0.2">
      <c r="H9" s="5"/>
    </row>
    <row r="10" spans="1:10" x14ac:dyDescent="0.2">
      <c r="A10" s="12" t="s">
        <v>17</v>
      </c>
      <c r="B10" s="7">
        <f t="shared" ref="B10:F10" si="6">MAX(B2:B7)</f>
        <v>5</v>
      </c>
      <c r="C10" s="7">
        <f t="shared" si="6"/>
        <v>79.56</v>
      </c>
      <c r="D10" s="4">
        <f t="shared" si="6"/>
        <v>25.7</v>
      </c>
      <c r="E10" s="4">
        <f t="shared" si="6"/>
        <v>1467.3899999999999</v>
      </c>
      <c r="F10" s="4">
        <f t="shared" si="6"/>
        <v>293.47800000000001</v>
      </c>
      <c r="G10" s="4">
        <f t="shared" ref="G10:G12" si="7">0.04*E10</f>
        <v>58.695599999999999</v>
      </c>
      <c r="H10" s="5">
        <f>MAX(H2:H6)</f>
        <v>0.24000000000000005</v>
      </c>
      <c r="I10" s="4">
        <f>MAX(I2:I7)</f>
        <v>1115.2163999999998</v>
      </c>
    </row>
    <row r="11" spans="1:10" x14ac:dyDescent="0.2">
      <c r="A11" s="12" t="s">
        <v>18</v>
      </c>
      <c r="B11" s="7">
        <f t="shared" ref="B11:F11" si="8">MIN(B2:B7)</f>
        <v>3</v>
      </c>
      <c r="C11" s="7">
        <f t="shared" si="8"/>
        <v>44.9</v>
      </c>
      <c r="D11" s="4">
        <f t="shared" si="8"/>
        <v>17.88</v>
      </c>
      <c r="E11" s="4">
        <f t="shared" si="8"/>
        <v>1045.5450000000001</v>
      </c>
      <c r="F11" s="4">
        <f t="shared" si="8"/>
        <v>209.10900000000004</v>
      </c>
      <c r="G11" s="4">
        <f t="shared" si="7"/>
        <v>41.821800000000003</v>
      </c>
      <c r="H11" s="5">
        <f>MIN(H2:H9)</f>
        <v>0.24</v>
      </c>
      <c r="I11" s="4">
        <f>MIN(I2:I7)</f>
        <v>794.61419999999998</v>
      </c>
    </row>
    <row r="12" spans="1:10" x14ac:dyDescent="0.2">
      <c r="A12" s="12" t="s">
        <v>19</v>
      </c>
      <c r="B12" s="7">
        <f t="shared" ref="B12:D12" si="9">AVERAGE(B2:B8)</f>
        <v>4.166666666666667</v>
      </c>
      <c r="C12" s="7">
        <f t="shared" si="9"/>
        <v>105.08571428571427</v>
      </c>
      <c r="D12" s="4">
        <f t="shared" si="9"/>
        <v>20.813333333333333</v>
      </c>
      <c r="E12" s="4">
        <f>C12*D12</f>
        <v>2187.1839999999997</v>
      </c>
      <c r="F12" s="4">
        <f>AVERAGE(F2:F7)</f>
        <v>250.20842666666667</v>
      </c>
      <c r="G12" s="4">
        <f t="shared" si="7"/>
        <v>87.487359999999995</v>
      </c>
      <c r="H12" s="5">
        <f t="shared" ref="H12:I12" si="10">AVERAGE(H2:H7)</f>
        <v>0.24000000000000002</v>
      </c>
      <c r="I12" s="13">
        <f t="shared" si="10"/>
        <v>950.7920213333332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8"/>
  <sheetViews>
    <sheetView workbookViewId="0"/>
  </sheetViews>
  <sheetFormatPr baseColWidth="10" defaultColWidth="14.42578125" defaultRowHeight="15.75" customHeight="1" x14ac:dyDescent="0.2"/>
  <sheetData>
    <row r="1" spans="1:11" x14ac:dyDescent="0.2">
      <c r="A1" s="21" t="s">
        <v>20</v>
      </c>
      <c r="B1" s="22"/>
      <c r="C1" s="22"/>
      <c r="D1" s="22"/>
      <c r="E1" s="22"/>
      <c r="F1" s="23" t="s">
        <v>21</v>
      </c>
      <c r="G1" s="22"/>
      <c r="H1" s="22"/>
      <c r="I1" s="22"/>
      <c r="J1" s="24" t="s">
        <v>22</v>
      </c>
      <c r="K1" s="22"/>
    </row>
    <row r="2" spans="1:11" x14ac:dyDescent="0.2">
      <c r="A2" s="14" t="s">
        <v>23</v>
      </c>
      <c r="B2" s="14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15" t="s">
        <v>32</v>
      </c>
      <c r="K2" s="15" t="s">
        <v>33</v>
      </c>
    </row>
    <row r="3" spans="1:11" x14ac:dyDescent="0.2">
      <c r="A3" s="2" t="s">
        <v>34</v>
      </c>
      <c r="B3" s="2" t="s">
        <v>35</v>
      </c>
      <c r="C3" s="2" t="s">
        <v>36</v>
      </c>
      <c r="D3" s="2">
        <v>2008</v>
      </c>
      <c r="E3" s="16">
        <v>23879</v>
      </c>
      <c r="F3" s="3">
        <v>678</v>
      </c>
      <c r="G3" s="3">
        <v>24</v>
      </c>
      <c r="H3" s="2">
        <v>20</v>
      </c>
      <c r="I3" s="4">
        <f t="shared" ref="I3:I8" si="0">G3*H3+F3</f>
        <v>1158</v>
      </c>
      <c r="J3" s="17">
        <f t="shared" ref="J3:J8" si="1">F3+I3</f>
        <v>1836</v>
      </c>
      <c r="K3" s="17">
        <f t="shared" ref="K3:K8" si="2">J3-F3</f>
        <v>1158</v>
      </c>
    </row>
    <row r="4" spans="1:11" x14ac:dyDescent="0.2">
      <c r="A4" s="2" t="s">
        <v>37</v>
      </c>
      <c r="B4" s="2" t="s">
        <v>38</v>
      </c>
      <c r="C4" s="2" t="s">
        <v>39</v>
      </c>
      <c r="D4" s="2">
        <v>2007</v>
      </c>
      <c r="E4" s="16">
        <v>54789</v>
      </c>
      <c r="F4" s="3">
        <v>34490</v>
      </c>
      <c r="G4" s="3">
        <v>26</v>
      </c>
      <c r="H4" s="2">
        <v>23</v>
      </c>
      <c r="I4" s="4">
        <f t="shared" si="0"/>
        <v>35088</v>
      </c>
      <c r="J4" s="18">
        <f t="shared" si="1"/>
        <v>69578</v>
      </c>
      <c r="K4" s="18">
        <f t="shared" si="2"/>
        <v>35088</v>
      </c>
    </row>
    <row r="5" spans="1:11" x14ac:dyDescent="0.2">
      <c r="A5" s="2" t="s">
        <v>40</v>
      </c>
      <c r="B5" s="2" t="s">
        <v>41</v>
      </c>
      <c r="C5" s="2" t="s">
        <v>42</v>
      </c>
      <c r="D5" s="2">
        <v>2010</v>
      </c>
      <c r="E5" s="16">
        <v>32876</v>
      </c>
      <c r="F5" s="3">
        <v>54730</v>
      </c>
      <c r="G5" s="3">
        <v>18</v>
      </c>
      <c r="H5" s="2">
        <v>10</v>
      </c>
      <c r="I5" s="4">
        <f t="shared" si="0"/>
        <v>54910</v>
      </c>
      <c r="J5" s="18">
        <f t="shared" si="1"/>
        <v>109640</v>
      </c>
      <c r="K5" s="18">
        <f t="shared" si="2"/>
        <v>54910</v>
      </c>
    </row>
    <row r="6" spans="1:11" x14ac:dyDescent="0.2">
      <c r="A6" s="2" t="s">
        <v>43</v>
      </c>
      <c r="B6" s="2" t="s">
        <v>44</v>
      </c>
      <c r="C6" s="2" t="s">
        <v>45</v>
      </c>
      <c r="D6" s="2">
        <v>2009</v>
      </c>
      <c r="E6" s="16">
        <v>23567</v>
      </c>
      <c r="F6" s="3">
        <v>23654</v>
      </c>
      <c r="G6" s="3">
        <v>11</v>
      </c>
      <c r="H6" s="2">
        <v>27</v>
      </c>
      <c r="I6" s="4">
        <f t="shared" si="0"/>
        <v>23951</v>
      </c>
      <c r="J6" s="18">
        <f t="shared" si="1"/>
        <v>47605</v>
      </c>
      <c r="K6" s="18">
        <f t="shared" si="2"/>
        <v>23951</v>
      </c>
    </row>
    <row r="7" spans="1:11" x14ac:dyDescent="0.2">
      <c r="A7" s="2" t="s">
        <v>46</v>
      </c>
      <c r="B7" s="2" t="s">
        <v>47</v>
      </c>
      <c r="C7" s="2" t="s">
        <v>48</v>
      </c>
      <c r="D7" s="2">
        <v>2019</v>
      </c>
      <c r="E7" s="16">
        <v>23554</v>
      </c>
      <c r="F7" s="3">
        <v>78945</v>
      </c>
      <c r="G7" s="3">
        <v>18</v>
      </c>
      <c r="H7" s="2">
        <v>29</v>
      </c>
      <c r="I7" s="4">
        <f t="shared" si="0"/>
        <v>79467</v>
      </c>
      <c r="J7" s="18">
        <f t="shared" si="1"/>
        <v>158412</v>
      </c>
      <c r="K7" s="18">
        <f t="shared" si="2"/>
        <v>79467</v>
      </c>
    </row>
    <row r="8" spans="1:11" x14ac:dyDescent="0.2">
      <c r="F8" s="19">
        <f>SUM(F3:F7)</f>
        <v>192497</v>
      </c>
      <c r="I8" s="19">
        <f t="shared" si="0"/>
        <v>192497</v>
      </c>
      <c r="J8" s="20">
        <f t="shared" si="1"/>
        <v>384994</v>
      </c>
      <c r="K8" s="20">
        <f t="shared" si="2"/>
        <v>192497</v>
      </c>
    </row>
  </sheetData>
  <mergeCells count="3">
    <mergeCell ref="A1:E1"/>
    <mergeCell ref="F1:I1"/>
    <mergeCell ref="J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8"/>
  <sheetViews>
    <sheetView workbookViewId="0"/>
  </sheetViews>
  <sheetFormatPr baseColWidth="10" defaultColWidth="14.42578125" defaultRowHeight="15.75" customHeight="1" x14ac:dyDescent="0.2"/>
  <sheetData>
    <row r="1" spans="1:11" x14ac:dyDescent="0.2">
      <c r="A1" s="21" t="s">
        <v>20</v>
      </c>
      <c r="B1" s="22"/>
      <c r="C1" s="22"/>
      <c r="D1" s="22"/>
      <c r="E1" s="22"/>
      <c r="F1" s="23" t="s">
        <v>21</v>
      </c>
      <c r="G1" s="22"/>
      <c r="H1" s="22"/>
      <c r="I1" s="22"/>
      <c r="J1" s="24" t="s">
        <v>22</v>
      </c>
      <c r="K1" s="22"/>
    </row>
    <row r="2" spans="1:11" x14ac:dyDescent="0.2">
      <c r="A2" s="14" t="s">
        <v>23</v>
      </c>
      <c r="B2" s="14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29</v>
      </c>
      <c r="H2" s="2" t="s">
        <v>30</v>
      </c>
      <c r="I2" s="2" t="s">
        <v>31</v>
      </c>
      <c r="J2" s="15" t="s">
        <v>32</v>
      </c>
      <c r="K2" s="15" t="s">
        <v>33</v>
      </c>
    </row>
    <row r="3" spans="1:11" x14ac:dyDescent="0.2">
      <c r="A3" s="2" t="s">
        <v>34</v>
      </c>
      <c r="B3" s="2" t="s">
        <v>35</v>
      </c>
      <c r="C3" s="2" t="s">
        <v>49</v>
      </c>
      <c r="D3" s="2">
        <v>2008</v>
      </c>
      <c r="E3" s="16">
        <v>29000</v>
      </c>
      <c r="F3" s="3">
        <v>78800</v>
      </c>
      <c r="G3" s="3">
        <v>35</v>
      </c>
      <c r="H3" s="2">
        <v>22</v>
      </c>
      <c r="I3" s="4">
        <f t="shared" ref="I3:I8" si="0">G3*H3+F3</f>
        <v>79570</v>
      </c>
      <c r="J3" s="17">
        <f t="shared" ref="J3:J8" si="1">F3+I3</f>
        <v>158370</v>
      </c>
      <c r="K3" s="17">
        <f t="shared" ref="K3:K8" si="2">J3-F3</f>
        <v>79570</v>
      </c>
    </row>
    <row r="4" spans="1:11" x14ac:dyDescent="0.2">
      <c r="A4" s="2" t="s">
        <v>37</v>
      </c>
      <c r="B4" s="2" t="s">
        <v>38</v>
      </c>
      <c r="C4" s="2" t="s">
        <v>50</v>
      </c>
      <c r="D4" s="2">
        <v>2010</v>
      </c>
      <c r="E4" s="16">
        <v>27345</v>
      </c>
      <c r="F4" s="3">
        <v>54800</v>
      </c>
      <c r="G4" s="3">
        <v>26</v>
      </c>
      <c r="H4" s="2">
        <v>30</v>
      </c>
      <c r="I4" s="4">
        <f t="shared" si="0"/>
        <v>55580</v>
      </c>
      <c r="J4" s="18">
        <f t="shared" si="1"/>
        <v>110380</v>
      </c>
      <c r="K4" s="18">
        <f t="shared" si="2"/>
        <v>55580</v>
      </c>
    </row>
    <row r="5" spans="1:11" x14ac:dyDescent="0.2">
      <c r="A5" s="2" t="s">
        <v>40</v>
      </c>
      <c r="B5" s="2" t="s">
        <v>41</v>
      </c>
      <c r="C5" s="2" t="s">
        <v>51</v>
      </c>
      <c r="D5" s="2">
        <v>2015</v>
      </c>
      <c r="E5" s="16">
        <v>24576</v>
      </c>
      <c r="F5" s="3">
        <v>88459</v>
      </c>
      <c r="G5" s="3">
        <v>20</v>
      </c>
      <c r="H5" s="2">
        <v>40</v>
      </c>
      <c r="I5" s="4">
        <f t="shared" si="0"/>
        <v>89259</v>
      </c>
      <c r="J5" s="18">
        <f t="shared" si="1"/>
        <v>177718</v>
      </c>
      <c r="K5" s="18">
        <f t="shared" si="2"/>
        <v>89259</v>
      </c>
    </row>
    <row r="6" spans="1:11" x14ac:dyDescent="0.2">
      <c r="A6" s="2" t="s">
        <v>43</v>
      </c>
      <c r="B6" s="2" t="s">
        <v>44</v>
      </c>
      <c r="C6" s="2" t="s">
        <v>52</v>
      </c>
      <c r="D6" s="2">
        <v>2018</v>
      </c>
      <c r="E6" s="16">
        <v>26556</v>
      </c>
      <c r="F6" s="3">
        <v>35460</v>
      </c>
      <c r="G6" s="3">
        <v>14</v>
      </c>
      <c r="H6" s="2">
        <v>29</v>
      </c>
      <c r="I6" s="4">
        <f t="shared" si="0"/>
        <v>35866</v>
      </c>
      <c r="J6" s="18">
        <f t="shared" si="1"/>
        <v>71326</v>
      </c>
      <c r="K6" s="18">
        <f t="shared" si="2"/>
        <v>35866</v>
      </c>
    </row>
    <row r="7" spans="1:11" x14ac:dyDescent="0.2">
      <c r="A7" s="2" t="s">
        <v>46</v>
      </c>
      <c r="B7" s="2" t="s">
        <v>47</v>
      </c>
      <c r="C7" s="2" t="s">
        <v>53</v>
      </c>
      <c r="D7" s="2">
        <v>2007</v>
      </c>
      <c r="E7" s="16">
        <v>28760</v>
      </c>
      <c r="F7" s="3">
        <v>32800</v>
      </c>
      <c r="G7" s="3">
        <v>19</v>
      </c>
      <c r="H7" s="2">
        <v>43</v>
      </c>
      <c r="I7" s="4">
        <f t="shared" si="0"/>
        <v>33617</v>
      </c>
      <c r="J7" s="18">
        <f t="shared" si="1"/>
        <v>66417</v>
      </c>
      <c r="K7" s="18">
        <f t="shared" si="2"/>
        <v>33617</v>
      </c>
    </row>
    <row r="8" spans="1:11" x14ac:dyDescent="0.2">
      <c r="F8" s="19">
        <f>SUM(F3:F7)</f>
        <v>290319</v>
      </c>
      <c r="I8" s="19">
        <f t="shared" si="0"/>
        <v>290319</v>
      </c>
      <c r="J8" s="20">
        <f t="shared" si="1"/>
        <v>580638</v>
      </c>
      <c r="K8" s="20">
        <f t="shared" si="2"/>
        <v>290319</v>
      </c>
    </row>
  </sheetData>
  <mergeCells count="3">
    <mergeCell ref="A1:E1"/>
    <mergeCell ref="F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Salaries of employess</vt:lpstr>
      <vt:lpstr>Purchase and selling cars, Prof</vt:lpstr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Piero</cp:lastModifiedBy>
  <dcterms:modified xsi:type="dcterms:W3CDTF">2020-10-27T03:25:09Z</dcterms:modified>
</cp:coreProperties>
</file>