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aw-my.sharepoint.com/personal/pfaffrob_students_zhaw_ch/Documents/6_Semester/BA/03_vs_code/text/05_method_files/"/>
    </mc:Choice>
  </mc:AlternateContent>
  <xr:revisionPtr revIDLastSave="378" documentId="8_{ABCBF938-9737-0748-9564-11F85853A573}" xr6:coauthVersionLast="47" xr6:coauthVersionMax="47" xr10:uidLastSave="{7DAD075B-7C59-1144-BD0B-E5047156F7E6}"/>
  <bookViews>
    <workbookView xWindow="1360" yWindow="2600" windowWidth="35840" windowHeight="21900" xr2:uid="{DA82BE19-5A33-DF49-B971-5C21CE529957}"/>
  </bookViews>
  <sheets>
    <sheet name="Tabelle1" sheetId="1" r:id="rId1"/>
    <sheet name="Tabelle2" sheetId="2" r:id="rId2"/>
    <sheet name="top_crops" sheetId="5" r:id="rId3"/>
    <sheet name="Tabelle3" sheetId="4" r:id="rId4"/>
  </sheets>
  <definedNames>
    <definedName name="ExterneDaten_1" localSheetId="2" hidden="1">top_crops!$A$1:$D$15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5" l="1"/>
  <c r="D14" i="5"/>
  <c r="B14" i="5"/>
  <c r="Q13" i="2"/>
  <c r="S38" i="2"/>
  <c r="S13" i="2"/>
  <c r="S14" i="2"/>
  <c r="S15" i="2"/>
  <c r="S16" i="2"/>
  <c r="S17" i="2"/>
  <c r="S23" i="2"/>
  <c r="S24" i="2"/>
  <c r="S25" i="2"/>
  <c r="S26" i="2"/>
  <c r="S27" i="2"/>
  <c r="S4" i="2"/>
  <c r="V13" i="2"/>
  <c r="V26" i="2"/>
  <c r="T5" i="2"/>
  <c r="T6" i="2"/>
  <c r="T7" i="2"/>
  <c r="V7" i="2" s="1"/>
  <c r="T8" i="2"/>
  <c r="T13" i="2"/>
  <c r="T14" i="2"/>
  <c r="V14" i="2" s="1"/>
  <c r="T15" i="2"/>
  <c r="V15" i="2" s="1"/>
  <c r="T16" i="2"/>
  <c r="V16" i="2" s="1"/>
  <c r="W16" i="2" s="1"/>
  <c r="T17" i="2"/>
  <c r="V17" i="2" s="1"/>
  <c r="W17" i="2" s="1"/>
  <c r="T23" i="2"/>
  <c r="V23" i="2" s="1"/>
  <c r="W23" i="2" s="1"/>
  <c r="T24" i="2"/>
  <c r="V24" i="2" s="1"/>
  <c r="T25" i="2"/>
  <c r="V25" i="2" s="1"/>
  <c r="T26" i="2"/>
  <c r="T27" i="2"/>
  <c r="V27" i="2" s="1"/>
  <c r="W27" i="2" s="1"/>
  <c r="T4" i="2"/>
  <c r="H4" i="2"/>
  <c r="S5" i="2"/>
  <c r="S6" i="2"/>
  <c r="S7" i="2"/>
  <c r="S8" i="2"/>
  <c r="G4" i="2"/>
  <c r="Q14" i="2"/>
  <c r="Q15" i="2"/>
  <c r="Q16" i="2"/>
  <c r="Q17" i="2"/>
  <c r="Q23" i="2"/>
  <c r="Q24" i="2"/>
  <c r="Q25" i="2"/>
  <c r="Q26" i="2"/>
  <c r="Q27" i="2"/>
  <c r="Q5" i="2"/>
  <c r="Q6" i="2"/>
  <c r="Q7" i="2"/>
  <c r="Q8" i="2"/>
  <c r="Q4" i="2"/>
  <c r="E4" i="2"/>
  <c r="K24" i="2"/>
  <c r="K25" i="2"/>
  <c r="K26" i="2"/>
  <c r="K27" i="2"/>
  <c r="K23" i="2"/>
  <c r="K14" i="2"/>
  <c r="K15" i="2"/>
  <c r="K16" i="2"/>
  <c r="K17" i="2"/>
  <c r="K13" i="2"/>
  <c r="J13" i="2"/>
  <c r="J14" i="2"/>
  <c r="J15" i="2"/>
  <c r="J16" i="2"/>
  <c r="J17" i="2"/>
  <c r="J23" i="2"/>
  <c r="J24" i="2"/>
  <c r="J25" i="2"/>
  <c r="J26" i="2"/>
  <c r="J27" i="2"/>
  <c r="H13" i="2"/>
  <c r="H14" i="2"/>
  <c r="H15" i="2"/>
  <c r="H16" i="2"/>
  <c r="H17" i="2"/>
  <c r="H23" i="2"/>
  <c r="H24" i="2"/>
  <c r="H25" i="2"/>
  <c r="H26" i="2"/>
  <c r="H27" i="2"/>
  <c r="E13" i="2"/>
  <c r="E14" i="2"/>
  <c r="E15" i="2"/>
  <c r="E16" i="2"/>
  <c r="E17" i="2"/>
  <c r="E23" i="2"/>
  <c r="E24" i="2"/>
  <c r="E25" i="2"/>
  <c r="E26" i="2"/>
  <c r="E27" i="2"/>
  <c r="E5" i="2"/>
  <c r="K5" i="2"/>
  <c r="K6" i="2"/>
  <c r="K7" i="2"/>
  <c r="K8" i="2"/>
  <c r="K4" i="2"/>
  <c r="E6" i="2"/>
  <c r="E7" i="2"/>
  <c r="E8" i="2"/>
  <c r="H5" i="2"/>
  <c r="J5" i="2" s="1"/>
  <c r="H6" i="2"/>
  <c r="J6" i="2" s="1"/>
  <c r="H7" i="2"/>
  <c r="H8" i="2"/>
  <c r="G27" i="2"/>
  <c r="G26" i="2"/>
  <c r="G25" i="2"/>
  <c r="G24" i="2"/>
  <c r="G23" i="2"/>
  <c r="G14" i="2"/>
  <c r="G15" i="2"/>
  <c r="G16" i="2"/>
  <c r="G17" i="2"/>
  <c r="G13" i="2"/>
  <c r="G5" i="2"/>
  <c r="G6" i="2"/>
  <c r="G7" i="2"/>
  <c r="G8" i="2"/>
  <c r="W14" i="2" l="1"/>
  <c r="W15" i="2"/>
  <c r="W25" i="2"/>
  <c r="W26" i="2"/>
  <c r="W24" i="2"/>
  <c r="W13" i="2"/>
  <c r="V6" i="2"/>
  <c r="V4" i="2"/>
  <c r="V8" i="2"/>
  <c r="W8" i="2" s="1"/>
  <c r="V5" i="2"/>
  <c r="J7" i="2"/>
  <c r="J8" i="2"/>
  <c r="J4" i="2"/>
  <c r="W4" i="2" l="1"/>
  <c r="W6" i="2"/>
  <c r="W5" i="2"/>
  <c r="W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E80C76-78CA-FD49-B7D4-F58110F1DDD2}" keepAlive="1" name="Abfrage - primary_forest_loss_total_yearly" description="Verbindung mit der Abfrage 'primary_forest_loss_total_yearly' in der Arbeitsmappe." type="5" refreshedVersion="0" background="1" saveData="1">
    <dbPr connection="Provider=Microsoft.Mashup.OleDb.1;Data Source=$Workbook$;Location=primary_forest_loss_total_yearly;Extended Properties=&quot;&quot;" command="SELECT * FROM [primary_forest_loss_total_yearly]"/>
  </connection>
  <connection id="2" xr16:uid="{B600B687-482A-E14D-BA01-53D19487C9BC}" keepAlive="1" name="Abfrage - top_crops" description="Verbindung mit der Abfrage 'top_crops' in der Arbeitsmappe." type="5" refreshedVersion="8" background="1" saveData="1">
    <dbPr connection="Provider=Microsoft.Mashup.OleDb.1;Data Source=$Workbook$;Location=top_crops;Extended Properties=&quot;&quot;" command="SELECT * FROM [top_crops]"/>
  </connection>
</connections>
</file>

<file path=xl/sharedStrings.xml><?xml version="1.0" encoding="utf-8"?>
<sst xmlns="http://schemas.openxmlformats.org/spreadsheetml/2006/main" count="69" uniqueCount="56">
  <si>
    <t>Source</t>
  </si>
  <si>
    <t>RSPO</t>
  </si>
  <si>
    <t>Content</t>
  </si>
  <si>
    <t>Type</t>
  </si>
  <si>
    <t>Hansen et al. (2013)</t>
  </si>
  <si>
    <t>Danylo et al. (2020)</t>
  </si>
  <si>
    <t>UNEP-WCMC (2023)</t>
  </si>
  <si>
    <t>Turubanova et al. (2018)</t>
  </si>
  <si>
    <t>Tyukavina et al. (2022)</t>
  </si>
  <si>
    <t>Potapov et al. (2022)</t>
  </si>
  <si>
    <t>Potapov et al. (2021)</t>
  </si>
  <si>
    <t>Wood-Sichra et al. (2016), You et al. (2009), Yu et al. (2020)</t>
  </si>
  <si>
    <t>RSPO (2020)</t>
  </si>
  <si>
    <t>Derived</t>
  </si>
  <si>
    <t>Year(s) covered</t>
  </si>
  <si>
    <t>total Buffer</t>
  </si>
  <si>
    <t>deforested</t>
  </si>
  <si>
    <t>primary total</t>
  </si>
  <si>
    <t>primary existing</t>
  </si>
  <si>
    <t>primary new</t>
  </si>
  <si>
    <t>total deforestation</t>
  </si>
  <si>
    <t>primary forest</t>
  </si>
  <si>
    <t>deforestation buffer</t>
  </si>
  <si>
    <t>deforestation total</t>
  </si>
  <si>
    <t>Total primary</t>
  </si>
  <si>
    <t>new op area</t>
  </si>
  <si>
    <t>% of op within buffer</t>
  </si>
  <si>
    <t>% of total op</t>
  </si>
  <si>
    <t>Total Boreno</t>
  </si>
  <si>
    <t xml:space="preserve">total op </t>
  </si>
  <si>
    <t>2000 paths</t>
  </si>
  <si>
    <t>Rice</t>
  </si>
  <si>
    <t>Maize</t>
  </si>
  <si>
    <t>Coffee</t>
  </si>
  <si>
    <t>Cassava</t>
  </si>
  <si>
    <t>Banana</t>
  </si>
  <si>
    <t>Groundnut</t>
  </si>
  <si>
    <t>Soybean</t>
  </si>
  <si>
    <t>Other Oil</t>
  </si>
  <si>
    <t>Vegetabes</t>
  </si>
  <si>
    <t>2000</t>
  </si>
  <si>
    <t>2005</t>
  </si>
  <si>
    <t>2010</t>
  </si>
  <si>
    <t>raster</t>
  </si>
  <si>
    <t>vector</t>
  </si>
  <si>
    <t>forest cover</t>
  </si>
  <si>
    <t>forest loss</t>
  </si>
  <si>
    <t>forest fires</t>
  </si>
  <si>
    <t>new oil palm</t>
  </si>
  <si>
    <t>built up areas</t>
  </si>
  <si>
    <t>cropland</t>
  </si>
  <si>
    <t>crop type</t>
  </si>
  <si>
    <t>protected areas</t>
  </si>
  <si>
    <t>OSM</t>
  </si>
  <si>
    <t>Borneo</t>
  </si>
  <si>
    <t>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</si>
</sst>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12"/>
      <color rgb="FFCCCCCC"/>
      <name val="Menlo"/>
      <family val="2"/>
    </font>
    <font>
      <sz val="12"/>
      <color rgb="FF000000"/>
      <name val="Calibri"/>
      <family val="2"/>
      <scheme val="minor"/>
    </font>
    <font>
      <sz val="12"/>
      <color theme="1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8B0000"/>
        <bgColor indexed="64"/>
      </patternFill>
    </fill>
    <fill>
      <patternFill patternType="solid">
        <fgColor rgb="FF595857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2" tint="-0.24994659260841701"/>
      </top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rgb="FF595857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0" borderId="0" xfId="0" applyFont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8" xfId="0" applyFont="1" applyFill="1" applyBorder="1"/>
    <xf numFmtId="0" fontId="1" fillId="2" borderId="7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2" borderId="0" xfId="0" applyFont="1" applyFill="1"/>
    <xf numFmtId="0" fontId="1" fillId="3" borderId="0" xfId="0" applyFont="1" applyFill="1"/>
    <xf numFmtId="0" fontId="2" fillId="0" borderId="9" xfId="0" applyFont="1" applyBorder="1" applyAlignment="1">
      <alignment horizontal="center" vertical="center"/>
    </xf>
    <xf numFmtId="0" fontId="1" fillId="0" borderId="9" xfId="0" applyFont="1" applyBorder="1"/>
    <xf numFmtId="0" fontId="3" fillId="0" borderId="9" xfId="0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10" xfId="0" applyFont="1" applyBorder="1" applyAlignment="1">
      <alignment horizontal="center" vertical="center"/>
    </xf>
    <xf numFmtId="0" fontId="1" fillId="2" borderId="10" xfId="0" applyFont="1" applyFill="1" applyBorder="1"/>
    <xf numFmtId="0" fontId="1" fillId="0" borderId="10" xfId="0" applyFont="1" applyBorder="1"/>
    <xf numFmtId="0" fontId="3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1" xfId="0" applyFont="1" applyBorder="1"/>
    <xf numFmtId="0" fontId="1" fillId="2" borderId="11" xfId="0" applyFont="1" applyFill="1" applyBorder="1"/>
    <xf numFmtId="0" fontId="3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2" xfId="0" applyFont="1" applyBorder="1"/>
    <xf numFmtId="0" fontId="1" fillId="2" borderId="12" xfId="0" applyFont="1" applyFill="1" applyBorder="1"/>
    <xf numFmtId="0" fontId="3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colors>
    <mruColors>
      <color rgb="FF8B0000"/>
      <color rgb="FF5958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CCB34512-E031-0D45-8167-510B4EC92865}" autoFormatId="16" applyNumberFormats="0" applyBorderFormats="0" applyFontFormats="0" applyPatternFormats="0" applyAlignmentFormats="0" applyWidthHeightFormats="0">
  <queryTableRefresh nextId="7">
    <queryTableFields count="4">
      <queryTableField id="1" name="2000 paths" tableColumnId="1"/>
      <queryTableField id="2" name="2000 sums" tableColumnId="2"/>
      <queryTableField id="4" name="2005 sums" tableColumnId="4"/>
      <queryTableField id="6" name="2010 sums" tableColumnId="6"/>
    </queryTableFields>
    <queryTableDeletedFields count="2">
      <deletedField name="2005 paths"/>
      <deletedField name="2010 path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537451-E306-C941-8E1B-8063007207A0}" name="top_crops" displayName="top_crops" ref="A1:D15" tableType="queryTable" totalsRowShown="0">
  <autoFilter ref="A1:D15" xr:uid="{A7537451-E306-C941-8E1B-8063007207A0}"/>
  <tableColumns count="4">
    <tableColumn id="1" xr3:uid="{20C2439E-C11F-314E-8965-00BBA64B7DF1}" uniqueName="1" name="2000 paths" queryTableFieldId="1" dataDxfId="0"/>
    <tableColumn id="2" xr3:uid="{F3CAEC09-F793-C147-8F30-3E1940694E84}" uniqueName="2" name="2000" queryTableFieldId="2"/>
    <tableColumn id="4" xr3:uid="{2003905F-74F6-B541-8C9D-B9841E65C7D5}" uniqueName="4" name="2005" queryTableFieldId="4"/>
    <tableColumn id="6" xr3:uid="{0F949324-6BC5-AE4F-92FC-DBA967C7C1CB}" uniqueName="6" name="2010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FA2EA-1466-4B40-AD5D-120BA64596E7}">
  <sheetPr>
    <pageSetUpPr fitToPage="1"/>
  </sheetPr>
  <dimension ref="A1:AC21"/>
  <sheetViews>
    <sheetView tabSelected="1" workbookViewId="0">
      <selection activeCell="AA20" sqref="A1:AA20"/>
    </sheetView>
  </sheetViews>
  <sheetFormatPr baseColWidth="10" defaultRowHeight="16" x14ac:dyDescent="0.2"/>
  <cols>
    <col min="1" max="1" width="10.83203125" style="1"/>
    <col min="2" max="2" width="19" style="1" customWidth="1"/>
    <col min="3" max="26" width="2.83203125" style="1" customWidth="1"/>
    <col min="27" max="27" width="24.83203125" style="1" customWidth="1"/>
    <col min="28" max="28" width="2.83203125" style="1" customWidth="1"/>
    <col min="29" max="29" width="10.83203125" style="1"/>
    <col min="30" max="30" width="12" style="1" customWidth="1"/>
    <col min="31" max="16384" width="10.83203125" style="1"/>
  </cols>
  <sheetData>
    <row r="1" spans="1:29" ht="46" customHeight="1" x14ac:dyDescent="0.2">
      <c r="A1" s="7" t="s">
        <v>3</v>
      </c>
      <c r="B1" s="7" t="s">
        <v>2</v>
      </c>
      <c r="C1" s="6">
        <v>2000</v>
      </c>
      <c r="D1" s="6">
        <v>2001</v>
      </c>
      <c r="E1" s="6">
        <v>2002</v>
      </c>
      <c r="F1" s="6">
        <v>2003</v>
      </c>
      <c r="G1" s="6">
        <v>2004</v>
      </c>
      <c r="H1" s="6">
        <v>2005</v>
      </c>
      <c r="I1" s="6">
        <v>2006</v>
      </c>
      <c r="J1" s="6">
        <v>2007</v>
      </c>
      <c r="K1" s="6">
        <v>2008</v>
      </c>
      <c r="L1" s="6">
        <v>2009</v>
      </c>
      <c r="M1" s="6">
        <v>2010</v>
      </c>
      <c r="N1" s="6">
        <v>2011</v>
      </c>
      <c r="O1" s="6">
        <v>2012</v>
      </c>
      <c r="P1" s="6">
        <v>2013</v>
      </c>
      <c r="Q1" s="6">
        <v>2014</v>
      </c>
      <c r="R1" s="6">
        <v>2015</v>
      </c>
      <c r="S1" s="6">
        <v>2016</v>
      </c>
      <c r="T1" s="6">
        <v>2017</v>
      </c>
      <c r="U1" s="6">
        <v>2018</v>
      </c>
      <c r="V1" s="6">
        <v>2019</v>
      </c>
      <c r="W1" s="6">
        <v>2020</v>
      </c>
      <c r="X1" s="6">
        <v>2021</v>
      </c>
      <c r="Y1" s="6">
        <v>2022</v>
      </c>
      <c r="Z1" s="5"/>
      <c r="AA1" s="7" t="s">
        <v>0</v>
      </c>
    </row>
    <row r="2" spans="1:29" ht="18" customHeight="1" x14ac:dyDescent="0.2">
      <c r="A2" s="43" t="s">
        <v>43</v>
      </c>
      <c r="B2" s="10" t="s">
        <v>45</v>
      </c>
      <c r="C2" s="17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3"/>
      <c r="AA2" s="16" t="s">
        <v>4</v>
      </c>
    </row>
    <row r="3" spans="1:29" ht="18" customHeight="1" x14ac:dyDescent="0.2">
      <c r="A3" s="43"/>
      <c r="B3" s="11" t="s">
        <v>21</v>
      </c>
      <c r="C3" s="3"/>
      <c r="D3" s="18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4"/>
      <c r="AA3" s="16" t="s">
        <v>7</v>
      </c>
      <c r="AC3" s="9"/>
    </row>
    <row r="4" spans="1:29" ht="18" customHeight="1" x14ac:dyDescent="0.2">
      <c r="A4" s="43"/>
      <c r="B4" s="11" t="s">
        <v>46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4"/>
      <c r="AA4" s="16" t="s">
        <v>4</v>
      </c>
    </row>
    <row r="5" spans="1:29" ht="18" customHeight="1" x14ac:dyDescent="0.2">
      <c r="A5" s="43"/>
      <c r="B5" s="11" t="s">
        <v>47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4"/>
      <c r="AA5" s="16" t="s">
        <v>8</v>
      </c>
    </row>
    <row r="6" spans="1:29" ht="18" customHeight="1" x14ac:dyDescent="0.2">
      <c r="A6" s="43"/>
      <c r="B6" s="11" t="s">
        <v>48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4"/>
      <c r="V6" s="4"/>
      <c r="W6" s="4"/>
      <c r="X6" s="4"/>
      <c r="Y6" s="4"/>
      <c r="AA6" s="16" t="s">
        <v>5</v>
      </c>
    </row>
    <row r="7" spans="1:29" ht="18" customHeight="1" x14ac:dyDescent="0.2">
      <c r="A7" s="43"/>
      <c r="B7" s="11" t="s">
        <v>49</v>
      </c>
      <c r="C7" s="18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18"/>
      <c r="X7" s="4"/>
      <c r="Y7" s="4"/>
      <c r="AA7" s="16" t="s">
        <v>9</v>
      </c>
    </row>
    <row r="8" spans="1:29" ht="18" customHeight="1" x14ac:dyDescent="0.2">
      <c r="A8" s="43"/>
      <c r="B8" s="11" t="s">
        <v>50</v>
      </c>
      <c r="C8" s="4"/>
      <c r="D8" s="4"/>
      <c r="E8" s="4"/>
      <c r="F8" s="19"/>
      <c r="G8" s="4"/>
      <c r="H8" s="4"/>
      <c r="I8" s="4"/>
      <c r="J8" s="19"/>
      <c r="K8" s="4"/>
      <c r="L8" s="4"/>
      <c r="M8" s="4"/>
      <c r="N8" s="19"/>
      <c r="O8" s="4"/>
      <c r="P8" s="4"/>
      <c r="Q8" s="4"/>
      <c r="R8" s="19"/>
      <c r="S8" s="4"/>
      <c r="T8" s="4"/>
      <c r="U8" s="4"/>
      <c r="V8" s="19"/>
      <c r="W8" s="4"/>
      <c r="X8" s="4"/>
      <c r="Y8" s="4"/>
      <c r="AA8" s="16" t="s">
        <v>10</v>
      </c>
    </row>
    <row r="9" spans="1:29" ht="6" customHeight="1" x14ac:dyDescent="0.2">
      <c r="A9" s="43"/>
      <c r="B9" s="1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AA9" s="44" t="s">
        <v>11</v>
      </c>
    </row>
    <row r="10" spans="1:29" ht="18" customHeight="1" x14ac:dyDescent="0.2">
      <c r="A10" s="43"/>
      <c r="B10" s="8" t="s">
        <v>51</v>
      </c>
      <c r="C10" s="20"/>
      <c r="D10" s="15"/>
      <c r="E10" s="15"/>
      <c r="F10" s="15"/>
      <c r="G10" s="15"/>
      <c r="H10" s="20"/>
      <c r="I10" s="15"/>
      <c r="J10" s="15"/>
      <c r="K10" s="15"/>
      <c r="L10" s="15"/>
      <c r="M10" s="20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44"/>
    </row>
    <row r="11" spans="1:29" ht="6" customHeight="1" x14ac:dyDescent="0.2">
      <c r="A11" s="43"/>
      <c r="B11" s="8"/>
      <c r="AA11" s="44"/>
    </row>
    <row r="12" spans="1:29" ht="6" customHeight="1" x14ac:dyDescent="0.2">
      <c r="A12" s="25"/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7"/>
    </row>
    <row r="13" spans="1:29" ht="18" customHeight="1" x14ac:dyDescent="0.2">
      <c r="A13" s="43" t="s">
        <v>44</v>
      </c>
      <c r="B13" s="31" t="s">
        <v>52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3"/>
      <c r="AA13" s="34" t="s">
        <v>6</v>
      </c>
    </row>
    <row r="14" spans="1:29" ht="18" customHeight="1" x14ac:dyDescent="0.2">
      <c r="A14" s="43"/>
      <c r="B14" s="35" t="s">
        <v>1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7"/>
      <c r="Z14" s="36"/>
      <c r="AA14" s="38" t="s">
        <v>12</v>
      </c>
    </row>
    <row r="15" spans="1:29" ht="18" customHeight="1" x14ac:dyDescent="0.2">
      <c r="A15" s="43"/>
      <c r="B15" s="35" t="s">
        <v>54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7"/>
      <c r="Z15" s="36"/>
      <c r="AA15" s="38" t="s">
        <v>53</v>
      </c>
    </row>
    <row r="16" spans="1:29" ht="18" customHeight="1" x14ac:dyDescent="0.2">
      <c r="A16" s="43"/>
      <c r="B16" s="39" t="s">
        <v>55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2" t="s">
        <v>53</v>
      </c>
    </row>
    <row r="17" spans="1:27" ht="6" customHeight="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ht="18" x14ac:dyDescent="0.2">
      <c r="G19" s="23"/>
      <c r="I19" s="9" t="s">
        <v>14</v>
      </c>
      <c r="P19" s="24"/>
      <c r="R19" s="9" t="s">
        <v>13</v>
      </c>
    </row>
    <row r="21" spans="1:27" x14ac:dyDescent="0.2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</row>
  </sheetData>
  <mergeCells count="4">
    <mergeCell ref="A2:A11"/>
    <mergeCell ref="A13:A16"/>
    <mergeCell ref="AA9:AA11"/>
    <mergeCell ref="A21:AA21"/>
  </mergeCells>
  <pageMargins left="0.7" right="0.7" top="0.78740157499999996" bottom="0.78740157499999996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A1DB6-9DAD-2843-B5F9-BCCC6899D860}">
  <dimension ref="D1:W38"/>
  <sheetViews>
    <sheetView topLeftCell="D1" workbookViewId="0">
      <selection activeCell="O26" sqref="O26"/>
    </sheetView>
  </sheetViews>
  <sheetFormatPr baseColWidth="10" defaultRowHeight="16" x14ac:dyDescent="0.2"/>
  <cols>
    <col min="4" max="4" width="26.83203125" customWidth="1"/>
    <col min="5" max="5" width="28.83203125" customWidth="1"/>
    <col min="6" max="6" width="13" customWidth="1"/>
    <col min="7" max="7" width="29.33203125" customWidth="1"/>
    <col min="8" max="8" width="26" customWidth="1"/>
  </cols>
  <sheetData>
    <row r="1" spans="4:23" x14ac:dyDescent="0.2">
      <c r="D1" t="s">
        <v>24</v>
      </c>
      <c r="E1">
        <v>39554800</v>
      </c>
      <c r="G1" t="s">
        <v>20</v>
      </c>
      <c r="H1" s="29">
        <v>6127853</v>
      </c>
      <c r="P1" t="s">
        <v>28</v>
      </c>
      <c r="Q1">
        <v>72879900</v>
      </c>
      <c r="S1" t="s">
        <v>29</v>
      </c>
      <c r="T1" s="28">
        <v>3916345</v>
      </c>
    </row>
    <row r="2" spans="4:23" x14ac:dyDescent="0.2">
      <c r="D2" t="s">
        <v>17</v>
      </c>
      <c r="P2" t="s">
        <v>17</v>
      </c>
    </row>
    <row r="3" spans="4:23" x14ac:dyDescent="0.2">
      <c r="D3" t="s">
        <v>15</v>
      </c>
      <c r="E3" t="s">
        <v>21</v>
      </c>
      <c r="F3" t="s">
        <v>16</v>
      </c>
      <c r="G3" t="s">
        <v>22</v>
      </c>
      <c r="H3" t="s">
        <v>23</v>
      </c>
      <c r="P3" t="s">
        <v>15</v>
      </c>
      <c r="R3" t="s">
        <v>25</v>
      </c>
      <c r="S3" t="s">
        <v>26</v>
      </c>
      <c r="T3" t="s">
        <v>27</v>
      </c>
    </row>
    <row r="4" spans="4:23" x14ac:dyDescent="0.2">
      <c r="D4">
        <v>1831909</v>
      </c>
      <c r="E4">
        <f>100/E$1*D4</f>
        <v>4.6313190813757119</v>
      </c>
      <c r="F4">
        <v>1308761</v>
      </c>
      <c r="G4">
        <f>100/D4*F4</f>
        <v>71.442467939182563</v>
      </c>
      <c r="H4">
        <f>100/H$1*F4</f>
        <v>21.357578257833538</v>
      </c>
      <c r="J4">
        <f>H4/E4</f>
        <v>4.6115540481156758</v>
      </c>
      <c r="K4">
        <f>J4/J$8</f>
        <v>2.8398404199233505</v>
      </c>
      <c r="P4" s="28">
        <v>8022128.8057131004</v>
      </c>
      <c r="Q4">
        <f>100/Q$1*P4</f>
        <v>11.007326856531225</v>
      </c>
      <c r="R4" s="30">
        <v>1239949.0896663701</v>
      </c>
      <c r="S4">
        <f>100/P4*R4</f>
        <v>15.456609083405873</v>
      </c>
      <c r="T4">
        <f>100/T$1*R4</f>
        <v>31.660874863332264</v>
      </c>
      <c r="V4">
        <f>T4/Q4</f>
        <v>2.8763454811506941</v>
      </c>
      <c r="W4">
        <f>V4/V$8</f>
        <v>2.1104951804226633</v>
      </c>
    </row>
    <row r="5" spans="4:23" x14ac:dyDescent="0.2">
      <c r="D5">
        <v>4175738</v>
      </c>
      <c r="E5">
        <f>100/E$1*D5</f>
        <v>10.556842658792359</v>
      </c>
      <c r="F5">
        <v>2427818</v>
      </c>
      <c r="G5">
        <f t="shared" ref="G5:G8" si="0">100/D5*F5</f>
        <v>58.141051952972141</v>
      </c>
      <c r="H5">
        <f t="shared" ref="H5:H27" si="1">100/H$1*F5</f>
        <v>39.619390347647048</v>
      </c>
      <c r="J5">
        <f>H5/E5</f>
        <v>3.752958306587026</v>
      </c>
      <c r="K5">
        <f t="shared" ref="K5:K8" si="2">J5/J$8</f>
        <v>2.3111087026482546</v>
      </c>
      <c r="P5" s="28">
        <v>15430575.777533701</v>
      </c>
      <c r="Q5">
        <f t="shared" ref="Q5:Q27" si="3">100/Q$1*P5</f>
        <v>21.172608328954485</v>
      </c>
      <c r="R5" s="30">
        <v>2258027.8074559201</v>
      </c>
      <c r="S5">
        <f t="shared" ref="S5:S27" si="4">100/P5*R5</f>
        <v>14.633464363290436</v>
      </c>
      <c r="T5">
        <f t="shared" ref="T5:T27" si="5">100/T$1*R5</f>
        <v>57.656509001528718</v>
      </c>
      <c r="V5">
        <f>T5/Q5</f>
        <v>2.7231651436484032</v>
      </c>
      <c r="W5">
        <f t="shared" ref="W5:W8" si="6">V5/V$8</f>
        <v>1.9981003494982605</v>
      </c>
    </row>
    <row r="6" spans="4:23" x14ac:dyDescent="0.2">
      <c r="D6">
        <v>9643207</v>
      </c>
      <c r="E6">
        <f>100/E$1*D6</f>
        <v>24.379359774287824</v>
      </c>
      <c r="F6">
        <v>4089750</v>
      </c>
      <c r="G6">
        <f t="shared" si="0"/>
        <v>42.410683499794203</v>
      </c>
      <c r="H6">
        <f t="shared" si="1"/>
        <v>66.740341192910478</v>
      </c>
      <c r="J6">
        <f>H6/E6</f>
        <v>2.7375756299925276</v>
      </c>
      <c r="K6">
        <f t="shared" si="2"/>
        <v>1.6858260459565801</v>
      </c>
      <c r="P6" s="28">
        <v>29999843.033711001</v>
      </c>
      <c r="Q6">
        <f t="shared" si="3"/>
        <v>41.163397635988801</v>
      </c>
      <c r="R6" s="30">
        <v>3517120.21649512</v>
      </c>
      <c r="S6">
        <f t="shared" si="4"/>
        <v>11.723795396338945</v>
      </c>
      <c r="T6">
        <f t="shared" si="5"/>
        <v>89.806189610341264</v>
      </c>
      <c r="V6">
        <f>T6/Q6</f>
        <v>2.1817001211732943</v>
      </c>
      <c r="W6">
        <f t="shared" si="6"/>
        <v>1.6008047785072541</v>
      </c>
    </row>
    <row r="7" spans="4:23" x14ac:dyDescent="0.2">
      <c r="D7">
        <v>15566922</v>
      </c>
      <c r="E7">
        <f>100/E$1*D7</f>
        <v>39.35532982090669</v>
      </c>
      <c r="F7">
        <v>5065759</v>
      </c>
      <c r="G7">
        <f t="shared" si="0"/>
        <v>32.541815267012964</v>
      </c>
      <c r="H7">
        <f t="shared" si="1"/>
        <v>82.667763081131355</v>
      </c>
      <c r="J7">
        <f>H7/E7</f>
        <v>2.1005480949422979</v>
      </c>
      <c r="K7">
        <f t="shared" si="2"/>
        <v>1.2935382133160891</v>
      </c>
      <c r="P7" s="28">
        <v>42230720.650484502</v>
      </c>
      <c r="Q7">
        <f t="shared" si="3"/>
        <v>57.945634736716848</v>
      </c>
      <c r="R7" s="30">
        <v>3870074.8177959798</v>
      </c>
      <c r="S7">
        <f t="shared" si="4"/>
        <v>9.1641221323832163</v>
      </c>
      <c r="T7">
        <f t="shared" si="5"/>
        <v>98.818536615032116</v>
      </c>
      <c r="V7">
        <f>T7/Q7</f>
        <v>1.7053663673549586</v>
      </c>
      <c r="W7">
        <f t="shared" si="6"/>
        <v>1.2512987479228965</v>
      </c>
    </row>
    <row r="8" spans="4:23" x14ac:dyDescent="0.2">
      <c r="D8">
        <v>22651715</v>
      </c>
      <c r="E8">
        <f>100/E$1*D8</f>
        <v>57.266665486868852</v>
      </c>
      <c r="F8">
        <v>5698540</v>
      </c>
      <c r="G8">
        <f t="shared" si="0"/>
        <v>25.157212158108116</v>
      </c>
      <c r="H8">
        <f t="shared" si="1"/>
        <v>92.994071496166768</v>
      </c>
      <c r="J8">
        <f>H8/E8</f>
        <v>1.6238778826312168</v>
      </c>
      <c r="K8">
        <f t="shared" si="2"/>
        <v>1</v>
      </c>
      <c r="P8" s="28">
        <v>53407561.387343399</v>
      </c>
      <c r="Q8">
        <f t="shared" si="3"/>
        <v>73.281606296583007</v>
      </c>
      <c r="R8" s="30">
        <v>3911403.3811574401</v>
      </c>
      <c r="S8">
        <f t="shared" si="4"/>
        <v>7.32368840582257</v>
      </c>
      <c r="T8">
        <f t="shared" si="5"/>
        <v>99.873820645459986</v>
      </c>
      <c r="V8">
        <f>T8/Q8</f>
        <v>1.3628770668761518</v>
      </c>
      <c r="W8">
        <f t="shared" si="6"/>
        <v>1</v>
      </c>
    </row>
    <row r="11" spans="4:23" x14ac:dyDescent="0.2">
      <c r="D11" t="s">
        <v>18</v>
      </c>
      <c r="P11" t="s">
        <v>18</v>
      </c>
    </row>
    <row r="12" spans="4:23" x14ac:dyDescent="0.2">
      <c r="D12" t="s">
        <v>15</v>
      </c>
      <c r="F12" t="s">
        <v>16</v>
      </c>
      <c r="P12" t="s">
        <v>15</v>
      </c>
    </row>
    <row r="13" spans="4:23" x14ac:dyDescent="0.2">
      <c r="D13">
        <v>341130.14</v>
      </c>
      <c r="E13">
        <f t="shared" ref="E13:E27" si="7">100/E$1*D13</f>
        <v>0.86242413057328071</v>
      </c>
      <c r="F13">
        <v>151599.959124227</v>
      </c>
      <c r="G13">
        <f>100/D13*F13</f>
        <v>44.440505645214166</v>
      </c>
      <c r="H13">
        <f t="shared" si="1"/>
        <v>2.4739490181018868</v>
      </c>
      <c r="J13">
        <f t="shared" ref="J13:J27" si="8">H13/E13</f>
        <v>2.8685990226843194</v>
      </c>
      <c r="K13">
        <f>J13/J$17</f>
        <v>1.7106105923565766</v>
      </c>
      <c r="P13" s="28">
        <v>3696536.4477650598</v>
      </c>
      <c r="Q13">
        <f>100/Q$1*P13</f>
        <v>5.0720931940974943</v>
      </c>
      <c r="R13" s="30">
        <v>420886.038788973</v>
      </c>
      <c r="S13">
        <f t="shared" si="4"/>
        <v>11.385956685032616</v>
      </c>
      <c r="T13">
        <f t="shared" si="5"/>
        <v>10.746909140767041</v>
      </c>
      <c r="V13">
        <f t="shared" ref="V13:V27" si="9">T13/Q13</f>
        <v>2.1188311668392559</v>
      </c>
      <c r="W13">
        <f>V13/V$17</f>
        <v>1.4204410182830913</v>
      </c>
    </row>
    <row r="14" spans="4:23" x14ac:dyDescent="0.2">
      <c r="D14">
        <v>1295805.3999999999</v>
      </c>
      <c r="E14">
        <f t="shared" si="7"/>
        <v>3.2759751028952238</v>
      </c>
      <c r="F14">
        <v>496650.76742972998</v>
      </c>
      <c r="G14">
        <f t="shared" ref="G14:G17" si="10">100/D14*F14</f>
        <v>38.327573525294</v>
      </c>
      <c r="H14">
        <f t="shared" si="1"/>
        <v>8.1048087711916388</v>
      </c>
      <c r="J14">
        <f t="shared" si="8"/>
        <v>2.4740141535351761</v>
      </c>
      <c r="K14">
        <f t="shared" ref="K14:K17" si="11">J14/J$17</f>
        <v>1.4753106945972383</v>
      </c>
      <c r="P14" s="28">
        <v>7632349.6359460996</v>
      </c>
      <c r="Q14">
        <f t="shared" si="3"/>
        <v>10.472502893041977</v>
      </c>
      <c r="R14" s="30">
        <v>868486</v>
      </c>
      <c r="S14">
        <f t="shared" si="4"/>
        <v>11.379012249513426</v>
      </c>
      <c r="T14">
        <f t="shared" si="5"/>
        <v>22.175931895683345</v>
      </c>
      <c r="V14">
        <f t="shared" si="9"/>
        <v>2.1175388655578438</v>
      </c>
      <c r="W14">
        <f t="shared" ref="W14:W17" si="12">V14/V$17</f>
        <v>1.4195746737735211</v>
      </c>
    </row>
    <row r="15" spans="4:23" x14ac:dyDescent="0.2">
      <c r="D15">
        <v>4526224.05</v>
      </c>
      <c r="E15">
        <f t="shared" si="7"/>
        <v>11.442919822625825</v>
      </c>
      <c r="F15">
        <v>1510797.7047365</v>
      </c>
      <c r="G15">
        <f t="shared" si="10"/>
        <v>33.378765347166144</v>
      </c>
      <c r="H15">
        <f t="shared" si="1"/>
        <v>24.654600962792355</v>
      </c>
      <c r="J15">
        <f t="shared" si="8"/>
        <v>2.1545725518449732</v>
      </c>
      <c r="K15">
        <f t="shared" si="11"/>
        <v>1.2848204297782555</v>
      </c>
      <c r="P15" s="28">
        <v>17888875.793983199</v>
      </c>
      <c r="Q15">
        <f t="shared" si="3"/>
        <v>24.545692013824386</v>
      </c>
      <c r="R15" s="30">
        <v>1895973.4107039799</v>
      </c>
      <c r="S15">
        <f t="shared" si="4"/>
        <v>10.598616886488069</v>
      </c>
      <c r="T15">
        <f t="shared" si="5"/>
        <v>48.411807711117888</v>
      </c>
      <c r="V15">
        <f t="shared" si="9"/>
        <v>1.9723138253283656</v>
      </c>
      <c r="W15">
        <f t="shared" si="12"/>
        <v>1.3222174103670723</v>
      </c>
    </row>
    <row r="16" spans="4:23" x14ac:dyDescent="0.2">
      <c r="D16">
        <v>9288111.8499999996</v>
      </c>
      <c r="E16">
        <f t="shared" si="7"/>
        <v>23.481630168778505</v>
      </c>
      <c r="F16">
        <v>2754978.0544523099</v>
      </c>
      <c r="G16">
        <f t="shared" si="10"/>
        <v>29.661335898450773</v>
      </c>
      <c r="H16">
        <f t="shared" si="1"/>
        <v>44.958292153096849</v>
      </c>
      <c r="J16">
        <f t="shared" si="8"/>
        <v>1.9146154602534371</v>
      </c>
      <c r="K16">
        <f t="shared" si="11"/>
        <v>1.1417285792471712</v>
      </c>
      <c r="P16" s="28">
        <v>29955049.841207199</v>
      </c>
      <c r="Q16">
        <f t="shared" si="3"/>
        <v>41.101935981261221</v>
      </c>
      <c r="R16" s="30">
        <v>2804178.9148772298</v>
      </c>
      <c r="S16">
        <f t="shared" si="4"/>
        <v>9.3612894311386015</v>
      </c>
      <c r="T16">
        <f t="shared" si="5"/>
        <v>71.601937900701543</v>
      </c>
      <c r="V16">
        <f t="shared" si="9"/>
        <v>1.7420575501199158</v>
      </c>
      <c r="W16">
        <f t="shared" si="12"/>
        <v>1.1678561459388834</v>
      </c>
    </row>
    <row r="17" spans="4:23" x14ac:dyDescent="0.2">
      <c r="D17">
        <v>16402329.800000001</v>
      </c>
      <c r="E17">
        <f t="shared" si="7"/>
        <v>41.467356174219063</v>
      </c>
      <c r="F17">
        <v>4261214.2899651797</v>
      </c>
      <c r="G17">
        <f t="shared" si="10"/>
        <v>25.97932331518648</v>
      </c>
      <c r="H17">
        <f t="shared" si="1"/>
        <v>69.538454822026253</v>
      </c>
      <c r="J17">
        <f t="shared" si="8"/>
        <v>1.6769444989420246</v>
      </c>
      <c r="K17">
        <f t="shared" si="11"/>
        <v>1</v>
      </c>
      <c r="P17" s="28">
        <v>44142027.445654497</v>
      </c>
      <c r="Q17">
        <f t="shared" si="3"/>
        <v>60.568177845543829</v>
      </c>
      <c r="R17" s="30">
        <v>3538332.1518921098</v>
      </c>
      <c r="S17">
        <f t="shared" si="4"/>
        <v>8.0157898416612863</v>
      </c>
      <c r="T17">
        <f t="shared" si="5"/>
        <v>90.347815422086398</v>
      </c>
      <c r="V17">
        <f t="shared" si="9"/>
        <v>1.4916713468330556</v>
      </c>
      <c r="W17">
        <f t="shared" si="12"/>
        <v>1</v>
      </c>
    </row>
    <row r="21" spans="4:23" x14ac:dyDescent="0.2">
      <c r="D21" t="s">
        <v>19</v>
      </c>
      <c r="P21" t="s">
        <v>19</v>
      </c>
    </row>
    <row r="22" spans="4:23" x14ac:dyDescent="0.2">
      <c r="D22" t="s">
        <v>15</v>
      </c>
      <c r="F22" t="s">
        <v>16</v>
      </c>
      <c r="P22" t="s">
        <v>15</v>
      </c>
    </row>
    <row r="23" spans="4:23" x14ac:dyDescent="0.2">
      <c r="D23">
        <v>1831909.07592121</v>
      </c>
      <c r="E23">
        <f t="shared" si="7"/>
        <v>4.6313192733150217</v>
      </c>
      <c r="F23" s="28">
        <v>1220987.08264123</v>
      </c>
      <c r="G23">
        <f>100/D23*F23</f>
        <v>66.651074482352982</v>
      </c>
      <c r="H23">
        <f t="shared" si="1"/>
        <v>19.925201904178021</v>
      </c>
      <c r="J23">
        <f t="shared" si="8"/>
        <v>4.3022734405257035</v>
      </c>
      <c r="K23">
        <f>J23/J$27</f>
        <v>2.7029538488127915</v>
      </c>
      <c r="P23" s="28">
        <v>5706285.7322417898</v>
      </c>
      <c r="Q23">
        <f t="shared" si="3"/>
        <v>7.8297112540519258</v>
      </c>
      <c r="R23" s="30">
        <v>963171.34625639196</v>
      </c>
      <c r="S23">
        <f t="shared" si="4"/>
        <v>16.879129287449778</v>
      </c>
      <c r="T23">
        <f t="shared" si="5"/>
        <v>24.593628657750834</v>
      </c>
      <c r="V23">
        <f t="shared" si="9"/>
        <v>3.1410645756602422</v>
      </c>
      <c r="W23">
        <f>V23/V$27</f>
        <v>2.1835508462179214</v>
      </c>
    </row>
    <row r="24" spans="4:23" x14ac:dyDescent="0.2">
      <c r="D24">
        <v>4175738.85207975</v>
      </c>
      <c r="E24">
        <f t="shared" si="7"/>
        <v>10.556844812967705</v>
      </c>
      <c r="F24" s="28">
        <v>2221947.7997548101</v>
      </c>
      <c r="G24">
        <f t="shared" ref="G24:G27" si="13">100/D24*F24</f>
        <v>53.210889820089115</v>
      </c>
      <c r="H24">
        <f t="shared" si="1"/>
        <v>36.259809100427347</v>
      </c>
      <c r="J24">
        <f t="shared" si="8"/>
        <v>3.4347202921735578</v>
      </c>
      <c r="K24">
        <f t="shared" ref="K24:K27" si="14">J24/J$27</f>
        <v>2.1579033879797973</v>
      </c>
      <c r="P24" s="28">
        <v>12073976.685401499</v>
      </c>
      <c r="Q24">
        <f t="shared" si="3"/>
        <v>16.56695012671738</v>
      </c>
      <c r="R24" s="30">
        <v>1878166.40778036</v>
      </c>
      <c r="S24">
        <f t="shared" si="4"/>
        <v>15.555491423560794</v>
      </c>
      <c r="T24">
        <f t="shared" si="5"/>
        <v>47.957123485810364</v>
      </c>
      <c r="V24">
        <f t="shared" si="9"/>
        <v>2.89474665638489</v>
      </c>
      <c r="W24">
        <f t="shared" ref="W24:W27" si="15">V24/V$27</f>
        <v>2.0123198230673456</v>
      </c>
    </row>
    <row r="25" spans="4:23" x14ac:dyDescent="0.2">
      <c r="D25">
        <v>9643207.6385319605</v>
      </c>
      <c r="E25">
        <f t="shared" si="7"/>
        <v>24.379361388584851</v>
      </c>
      <c r="F25" s="28">
        <v>3791682.82265998</v>
      </c>
      <c r="G25">
        <f t="shared" si="13"/>
        <v>39.31972601636533</v>
      </c>
      <c r="H25">
        <f t="shared" si="1"/>
        <v>61.876203992817395</v>
      </c>
      <c r="J25">
        <f t="shared" si="8"/>
        <v>2.5380568016760967</v>
      </c>
      <c r="K25">
        <f t="shared" si="14"/>
        <v>1.5945640125927518</v>
      </c>
      <c r="P25" s="28">
        <v>25677551.847915601</v>
      </c>
      <c r="Q25">
        <f t="shared" si="3"/>
        <v>35.232693579321051</v>
      </c>
      <c r="R25" s="30">
        <v>3194644.6346538798</v>
      </c>
      <c r="S25">
        <f t="shared" si="4"/>
        <v>12.441391039049574</v>
      </c>
      <c r="T25">
        <f t="shared" si="5"/>
        <v>81.572094252520642</v>
      </c>
      <c r="V25">
        <f t="shared" si="9"/>
        <v>2.31523865948181</v>
      </c>
      <c r="W25">
        <f t="shared" si="15"/>
        <v>1.6094674949639689</v>
      </c>
    </row>
    <row r="26" spans="4:23" x14ac:dyDescent="0.2">
      <c r="D26">
        <v>15566922.586354099</v>
      </c>
      <c r="E26">
        <f t="shared" si="7"/>
        <v>39.355331303290875</v>
      </c>
      <c r="F26" s="28">
        <v>4827672.0737965396</v>
      </c>
      <c r="G26">
        <f t="shared" si="13"/>
        <v>31.012372850292564</v>
      </c>
      <c r="H26">
        <f t="shared" si="1"/>
        <v>78.782439360026089</v>
      </c>
      <c r="J26">
        <f t="shared" si="8"/>
        <v>2.0018238127101813</v>
      </c>
      <c r="K26">
        <f t="shared" si="14"/>
        <v>1.2576693355290127</v>
      </c>
      <c r="P26" s="28">
        <v>38300875.366656803</v>
      </c>
      <c r="Q26">
        <f t="shared" si="3"/>
        <v>52.553413721282276</v>
      </c>
      <c r="R26" s="30">
        <v>3763428.4428677498</v>
      </c>
      <c r="S26">
        <f t="shared" si="4"/>
        <v>9.8259593464645434</v>
      </c>
      <c r="T26">
        <f t="shared" si="5"/>
        <v>96.095426804016228</v>
      </c>
      <c r="V26">
        <f t="shared" si="9"/>
        <v>1.8285287291451626</v>
      </c>
      <c r="W26">
        <f t="shared" si="15"/>
        <v>1.2711249188563563</v>
      </c>
    </row>
    <row r="27" spans="4:23" x14ac:dyDescent="0.2">
      <c r="D27">
        <v>22651715.139543898</v>
      </c>
      <c r="E27">
        <f t="shared" si="7"/>
        <v>57.266665839655111</v>
      </c>
      <c r="F27" s="28">
        <v>5585597.2294233199</v>
      </c>
      <c r="G27">
        <f t="shared" si="13"/>
        <v>24.658606180652281</v>
      </c>
      <c r="H27">
        <f t="shared" si="1"/>
        <v>91.150966405743091</v>
      </c>
      <c r="J27">
        <f t="shared" si="8"/>
        <v>1.5916932663927559</v>
      </c>
      <c r="K27">
        <f t="shared" si="14"/>
        <v>1</v>
      </c>
      <c r="P27" s="28">
        <v>50515918.499453902</v>
      </c>
      <c r="Q27">
        <f t="shared" si="3"/>
        <v>69.313924002988344</v>
      </c>
      <c r="R27" s="30">
        <v>3904945.5656296699</v>
      </c>
      <c r="S27">
        <f t="shared" si="4"/>
        <v>7.7301288022148578</v>
      </c>
      <c r="T27">
        <f t="shared" si="5"/>
        <v>99.708926706653003</v>
      </c>
      <c r="V27">
        <f t="shared" si="9"/>
        <v>1.4385122201760534</v>
      </c>
      <c r="W27">
        <f t="shared" si="15"/>
        <v>1</v>
      </c>
    </row>
    <row r="38" spans="17:19" x14ac:dyDescent="0.2">
      <c r="Q38">
        <v>4583218</v>
      </c>
      <c r="R38">
        <v>666873</v>
      </c>
      <c r="S38">
        <f>Q38-R38</f>
        <v>3916345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3A5A-D80B-3F4B-8177-BA569AE6645C}">
  <dimension ref="A1:D14"/>
  <sheetViews>
    <sheetView workbookViewId="0">
      <selection activeCell="E19" sqref="E19"/>
    </sheetView>
  </sheetViews>
  <sheetFormatPr baseColWidth="10" defaultRowHeight="16" x14ac:dyDescent="0.2"/>
  <cols>
    <col min="1" max="1" width="33.83203125" customWidth="1"/>
    <col min="2" max="4" width="12.5" bestFit="1" customWidth="1"/>
  </cols>
  <sheetData>
    <row r="1" spans="1:4" x14ac:dyDescent="0.2">
      <c r="A1" t="s">
        <v>30</v>
      </c>
      <c r="B1" t="s">
        <v>40</v>
      </c>
      <c r="C1" t="s">
        <v>41</v>
      </c>
      <c r="D1" t="s">
        <v>42</v>
      </c>
    </row>
    <row r="2" spans="1:4" x14ac:dyDescent="0.2">
      <c r="A2" t="s">
        <v>31</v>
      </c>
      <c r="B2">
        <v>845096</v>
      </c>
      <c r="C2">
        <v>693625</v>
      </c>
      <c r="D2">
        <v>487506</v>
      </c>
    </row>
    <row r="3" spans="1:4" x14ac:dyDescent="0.2">
      <c r="A3" t="s">
        <v>32</v>
      </c>
      <c r="B3">
        <v>71826</v>
      </c>
      <c r="C3">
        <v>69876</v>
      </c>
      <c r="D3">
        <v>53694</v>
      </c>
    </row>
    <row r="4" spans="1:4" x14ac:dyDescent="0.2">
      <c r="A4" t="s">
        <v>33</v>
      </c>
      <c r="B4">
        <v>69038</v>
      </c>
      <c r="C4">
        <v>64004</v>
      </c>
      <c r="D4">
        <v>29116</v>
      </c>
    </row>
    <row r="5" spans="1:4" x14ac:dyDescent="0.2">
      <c r="A5" t="s">
        <v>34</v>
      </c>
      <c r="B5">
        <v>60075</v>
      </c>
      <c r="C5">
        <v>40199</v>
      </c>
      <c r="D5">
        <v>11468</v>
      </c>
    </row>
    <row r="6" spans="1:4" x14ac:dyDescent="0.2">
      <c r="A6" t="s">
        <v>35</v>
      </c>
      <c r="B6">
        <v>28827</v>
      </c>
      <c r="C6">
        <v>19330</v>
      </c>
    </row>
    <row r="7" spans="1:4" x14ac:dyDescent="0.2">
      <c r="A7" t="s">
        <v>36</v>
      </c>
      <c r="B7">
        <v>22347</v>
      </c>
      <c r="C7">
        <v>19258</v>
      </c>
      <c r="D7">
        <v>2745</v>
      </c>
    </row>
    <row r="8" spans="1:4" x14ac:dyDescent="0.2">
      <c r="A8" t="s">
        <v>37</v>
      </c>
      <c r="B8">
        <v>16552</v>
      </c>
      <c r="C8">
        <v>6764</v>
      </c>
      <c r="D8">
        <v>452</v>
      </c>
    </row>
    <row r="9" spans="1:4" x14ac:dyDescent="0.2">
      <c r="A9" t="s">
        <v>39</v>
      </c>
      <c r="C9">
        <v>66130</v>
      </c>
      <c r="D9">
        <v>22458</v>
      </c>
    </row>
    <row r="10" spans="1:4" x14ac:dyDescent="0.2">
      <c r="A10" t="s">
        <v>38</v>
      </c>
      <c r="C10">
        <v>70825</v>
      </c>
      <c r="D10">
        <v>71045</v>
      </c>
    </row>
    <row r="14" spans="1:4" x14ac:dyDescent="0.2">
      <c r="B14">
        <f>SUM(B2:B11)</f>
        <v>1113761</v>
      </c>
      <c r="C14">
        <f t="shared" ref="C14:D14" si="0">SUM(C2:C11)</f>
        <v>1050011</v>
      </c>
      <c r="D14">
        <f t="shared" si="0"/>
        <v>678484</v>
      </c>
    </row>
  </sheetData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C5113-9602-9945-86F0-E10DE6EF1FBC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A C A g A A b p a V 4 N y 2 K O l A A A A 9 g A A A B I A A A B D b 2 5 m a W c v U G F j a 2 F n Z S 5 4 b W y F j 7 E O g j A Y h F + l 6 U 5 b q o M h P 2 V Q N 0 l M T I x r U y o 0 Q j G 0 W N 7 N w U f y F c Q o 6 u Z 4 d 9 8 l d / f r D b K h q d F F d 8 6 0 N s U x Y R h p q 9 r C 2 D L F v T 9 G C 5 w J 2 E p 1 k q V G I 2 x d M j i T 4 s r 7 c 0 J p C I G E G W m 7 k n L G Y n r I N z t V 6 U Z G x j o v r d L 4 0 y r + t 7 C A / W u M 4 C T m j H A + J w z o Z E J u 7 B f g 4 9 5 n + m P C s q 9 9 3 2 l R 6 G i 1 B j p J o O 8 P 4 g F Q S w M E F A A A C A g A A b p a V 4 b z W o e z A Q A A n A Q A A B M A A A B G b 3 J t d W x h c y 9 T Z W N 0 a W 9 u M S 5 t 3 Z L N j t M w E M f v l f Y d L H N J p R C 3 y 2 4 5 I A 6 l F R Q J 8 a E U I U D I c p P J 1 p J j W 5 5 J R b T i b X i G f Y F 9 M S Y t 2 g V B Y U 8 c u M S Z G f 1 n f v O B U J E N X p S H d / r o Z H Q y w q 1 J U I u Y b G t S r 5 u Q A E m 7 g K g p k H G 6 B 5 N c L x 4 L B z Q S 4 k 0 H z g G b C 9 w V y 1 B 1 L X j K n l o H x S J 4 Y g M z q d 4 i J F Q p b K y P j W k a 9 c J u E u d X C x e 6 u q S Q z A W o V x 6 W y e 7 g / o f V / J 2 a 6 R J a L g 5 J P Z m r y Q O 9 Q 1 2 F G t T + w 1 i d I 1 R k N g 5 Q / Y 2 3 q H A n x 7 n 4 u A R n W 8 t J G V n m M h e L 4 L r W I 5 u n O X c T C E r q 9 x 3 d G s X L 4 O H T O O d + 7 8 n V 9 d W W 5 R d c p 2 s I x A p M D U m y Y D 2 w F K 9 T a F l 4 c G N 2 G B B X / u 6 f O 1 d W x p k 0 l K T U 3 e R 9 B t d f P U s G t j I a N 8 y u j 7 d 5 1 8 l 4 5 P 7 a A / G 6 j 4 D Z U Z x c X F 7 K 9 9 w 7 / z 3 3 N D s r B s E X d s t 5 A i O y r R n / H O K Y r E G O R 9 b / i e f H K 6 E Q d Z V C x H 9 / D g 9 1 b c j o m C A O K G r A 0 M w H 6 g b q L j u f / X c 7 P 5 1 M J i I a 2 i L b w 0 A E w W f a L 3 4 f w q 7 F X 2 + C Q + f H V e d H V d P j t a a / q 3 X X I / s G U E s D B B Q A A A g I A A G 6 W l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A b p a V 4 N y 2 K O l A A A A 9 g A A A B I A A A A A A A A A A A A A A K Q B A A A A A E N v b m Z p Z y 9 Q Y W N r Y W d l L n h t b F B L A Q I U A x Q A A A g I A A G 6 W l e G 8 1 q H s w E A A J w E A A A T A A A A A A A A A A A A A A C k A d U A A A B G b 3 J t d W x h c y 9 T Z W N 0 a W 9 u M S 5 t U E s B A h Q D F A A A C A g A A b p a V w / K 6 a u k A A A A 6 Q A A A B M A A A A A A A A A A A A A A K Q B u Q I A A F t D b 2 5 0 Z W 5 0 X 1 R 5 c G V z X S 5 4 b W x Q S w U G A A A A A A M A A w D C A A A A j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h M A A A A A A A D M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w c m l t Y X J 5 X 2 Z v c m V z d F 9 s b 3 N z X 3 R v d G F s X 3 l l Y X J s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1 V D E w O j I y O j E x L j M x M T c 3 N j B a I i A v P j x F b n R y e S B U e X B l P S J G a W x s Q 2 9 s d W 1 u V H l w Z X M i I F Z h b H V l P S J z Q X d N P S I g L z 4 8 R W 5 0 c n k g V H l w Z T 0 i R m l s b E N v b H V t b k 5 h b W V z I i B W Y W x 1 Z T 0 i c 1 s m c X V v d D t Z Z W F y J n F 1 b 3 Q 7 L C Z x d W 9 0 O 0 F y Z W E g K G h h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a W 1 h c n l f Z m 9 y Z X N 0 X 2 x v c 3 N f d G 9 0 Y W x f e W V h c m x 5 L 0 F 1 d G 9 S Z W 1 v d m V k Q 2 9 s d W 1 u c z E u e 1 l l Y X I s M H 0 m c X V v d D s s J n F 1 b 3 Q 7 U 2 V j d G l v b j E v c H J p b W F y e V 9 m b 3 J l c 3 R f b G 9 z c 1 9 0 b 3 R h b F 9 5 Z W F y b H k v Q X V 0 b 1 J l b W 9 2 Z W R D b 2 x 1 b W 5 z M S 5 7 Q X J l Y S A o a G E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a W 1 h c n l f Z m 9 y Z X N 0 X 2 x v c 3 N f d G 9 0 Y W x f e W V h c m x 5 L 0 F 1 d G 9 S Z W 1 v d m V k Q 2 9 s d W 1 u c z E u e 1 l l Y X I s M H 0 m c X V v d D s s J n F 1 b 3 Q 7 U 2 V j d G l v b j E v c H J p b W F y e V 9 m b 3 J l c 3 R f b G 9 z c 1 9 0 b 3 R h b F 9 5 Z W F y b H k v Q X V 0 b 1 J l b W 9 2 Z W R D b 2 x 1 b W 5 z M S 5 7 Q X J l Y S A o a G E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l t Y X J 5 X 2 Z v c m V z d F 9 s b 3 N z X 3 R v d G F s X 3 l l Y X J s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Y X J 5 X 2 Z v c m V z d F 9 s b 3 N z X 3 R v d G F s X 3 l l Y X J s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Y X J 5 X 2 Z v c m V z d F 9 s b 3 N z X 3 R v d G F s X 3 l l Y X J s e S 9 H Z S V D M y V B N G 5 k Z X J 0 Z X I l M j B T c G F s d G V u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y b 3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w X 2 N y b 3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Z U M j E 6 M T Y 6 M D I u M T M y N T U y M F o i I C 8 + P E V u d H J 5 I F R 5 c G U 9 I k Z p b G x D b 2 x 1 b W 5 U e X B l c y I g V m F s d W U 9 I n N C Z 0 1 H Q X d Z R C I g L z 4 8 R W 5 0 c n k g V H l w Z T 0 i R m l s b E N v b H V t b k 5 h b W V z I i B W Y W x 1 Z T 0 i c 1 s m c X V v d D s y M D A w I H B h d G h z J n F 1 b 3 Q 7 L C Z x d W 9 0 O z I w M D A g c 3 V t c y Z x d W 9 0 O y w m c X V v d D s y M D A 1 I H B h d G h z J n F 1 b 3 Q 7 L C Z x d W 9 0 O z I w M D U g c 3 V t c y Z x d W 9 0 O y w m c X V v d D s y M D E w I H B h d G h z J n F 1 b 3 Q 7 L C Z x d W 9 0 O z I w M T A g c 3 V t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F 9 j c m 9 w c y 9 B d X R v U m V t b 3 Z l Z E N v b H V t b n M x L n s y M D A w I H B h d G h z L D B 9 J n F 1 b 3 Q 7 L C Z x d W 9 0 O 1 N l Y 3 R p b 2 4 x L 3 R v c F 9 j c m 9 w c y 9 B d X R v U m V t b 3 Z l Z E N v b H V t b n M x L n s y M D A w I H N 1 b X M s M X 0 m c X V v d D s s J n F 1 b 3 Q 7 U 2 V j d G l v b j E v d G 9 w X 2 N y b 3 B z L 0 F 1 d G 9 S Z W 1 v d m V k Q 2 9 s d W 1 u c z E u e z I w M D U g c G F 0 a H M s M n 0 m c X V v d D s s J n F 1 b 3 Q 7 U 2 V j d G l v b j E v d G 9 w X 2 N y b 3 B z L 0 F 1 d G 9 S Z W 1 v d m V k Q 2 9 s d W 1 u c z E u e z I w M D U g c 3 V t c y w z f S Z x d W 9 0 O y w m c X V v d D t T Z W N 0 a W 9 u M S 9 0 b 3 B f Y 3 J v c H M v Q X V 0 b 1 J l b W 9 2 Z W R D b 2 x 1 b W 5 z M S 5 7 M j A x M C B w Y X R o c y w 0 f S Z x d W 9 0 O y w m c X V v d D t T Z W N 0 a W 9 u M S 9 0 b 3 B f Y 3 J v c H M v Q X V 0 b 1 J l b W 9 2 Z W R D b 2 x 1 b W 5 z M S 5 7 M j A x M C B z d W 1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v c F 9 j c m 9 w c y 9 B d X R v U m V t b 3 Z l Z E N v b H V t b n M x L n s y M D A w I H B h d G h z L D B 9 J n F 1 b 3 Q 7 L C Z x d W 9 0 O 1 N l Y 3 R p b 2 4 x L 3 R v c F 9 j c m 9 w c y 9 B d X R v U m V t b 3 Z l Z E N v b H V t b n M x L n s y M D A w I H N 1 b X M s M X 0 m c X V v d D s s J n F 1 b 3 Q 7 U 2 V j d G l v b j E v d G 9 w X 2 N y b 3 B z L 0 F 1 d G 9 S Z W 1 v d m V k Q 2 9 s d W 1 u c z E u e z I w M D U g c G F 0 a H M s M n 0 m c X V v d D s s J n F 1 b 3 Q 7 U 2 V j d G l v b j E v d G 9 w X 2 N y b 3 B z L 0 F 1 d G 9 S Z W 1 v d m V k Q 2 9 s d W 1 u c z E u e z I w M D U g c 3 V t c y w z f S Z x d W 9 0 O y w m c X V v d D t T Z W N 0 a W 9 u M S 9 0 b 3 B f Y 3 J v c H M v Q X V 0 b 1 J l b W 9 2 Z W R D b 2 x 1 b W 5 z M S 5 7 M j A x M C B w Y X R o c y w 0 f S Z x d W 9 0 O y w m c X V v d D t T Z W N 0 a W 9 u M S 9 0 b 3 B f Y 3 J v c H M v Q X V 0 b 1 J l b W 9 2 Z W R D b 2 x 1 b W 5 z M S 5 7 M j A x M C B z d W 1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f Y 3 J v c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y b 3 B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c m 9 w c y 9 H Z S V D M y V B N G 5 k Z X J 0 Z X I l M j B T c G F s d G V u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M x c V C S Q I e B d M A 0 G C S q G S I b 3 D Q E B A Q U A B I I C A C W U C 8 3 8 Y 1 x b m k n a 1 M T o L Y b x E Y s K u 3 6 t Y l 2 P 7 M U S c F s H A o L j O B q C / / O t T W g o f c 0 j V v c k Y g r Z K F Y 4 O h z y Y n D J j n J o C 9 8 R Z 8 M D Y H z s A X o d q 8 I o Q u L Y e z V H B S C 6 9 t H F m T m n i t m c d V h 9 V A k v N Y B g J 2 f m 7 W H N J P K n M o 4 I 7 p y I 9 E R Q i J z 4 o W i w q y N 8 n G F o c j E m S D B y r e K e S + m s 1 R D v + v Z U h g d d S n M j w u 6 P 8 p y B 1 T R G S j y W p X S t K b F m T D H U z E J O i y D G K P V 7 B L G H s 4 G j 1 c u E l Y J N R i S Z G A W + h h K k A p y c j B T n s M z c K G v b D D r Z q G f U m d 8 M P E l 8 N e q c s 3 v p C B B a i b T O 5 0 Z T W q f m D w P l C e D m 6 F L O 6 s j G a u f A 5 4 U U 4 t e Z 2 O h y m O / 4 l A H S T Q G I m c r M 4 L j Y 6 C j z I E p o + 8 o R n 4 j D g D O y Y d W 7 J J + / R L 5 H U u i 7 f q e y / J u t I w p J 6 2 J Q l R y v o t H X n A K 6 S 5 + r i F w o e + k d D 0 R i W S 6 8 Y c p v i t E a G 7 y E x e o j A k e w Z W F 2 q W g 4 j y k q j B 2 c 2 U T v I J F F t m K M g S A m d h o K F d k Q U o q k a 4 q H Q 8 q U H 2 2 0 O 9 X 0 s x k X Q U T Q w z u D Q L i O / r Q 3 W B i m 9 9 Z N v K 3 2 n b 5 2 b g D f g Q D d U f x 4 w 3 / D + D H q A 8 8 H k B m 8 X S b i 4 R s Y N l L Q L 3 0 a M m J e D w l n Q p v / S R F H 8 G P Y j I y Q u W J D N + f n s i 0 o 7 J 1 X n g x 6 M D p m M H w G C S q G S I b 3 D Q E H A T A d B g l g h k g B Z Q M E A S o E E G 8 l 1 V P a b E D J v R r 8 J 1 v y G K S A U H 4 O I D e 6 N 3 i / 3 W L T W d o 4 X h 5 9 p 0 I q D 7 Z w O 6 e J 9 t P F p f k 2 D D j 8 U G M h o E g 8 x N d m E c Z k 7 I s O j E 0 K F c R J m I + h R J r J 6 8 5 r W d c M O c y L w s 7 C n A m L r 3 B B < / D a t a M a s h u p > 
</file>

<file path=customXml/itemProps1.xml><?xml version="1.0" encoding="utf-8"?>
<ds:datastoreItem xmlns:ds="http://schemas.openxmlformats.org/officeDocument/2006/customXml" ds:itemID="{395E5697-3236-974B-9547-2E1CD24C7C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top_crops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Pfaff</dc:creator>
  <cp:lastModifiedBy>Robin Pfaff</cp:lastModifiedBy>
  <cp:lastPrinted>2023-10-29T17:37:49Z</cp:lastPrinted>
  <dcterms:created xsi:type="dcterms:W3CDTF">2023-10-07T08:14:33Z</dcterms:created>
  <dcterms:modified xsi:type="dcterms:W3CDTF">2023-10-29T17:37:50Z</dcterms:modified>
</cp:coreProperties>
</file>