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FEC8125B-5F51-47D2-9E60-0C5EB6B843A5/"/>
    </mc:Choice>
  </mc:AlternateContent>
  <xr:revisionPtr revIDLastSave="0" documentId="13_ncr:1_{FBCD052C-BAF6-F74A-B3AD-2C590AC64964}" xr6:coauthVersionLast="47" xr6:coauthVersionMax="47" xr10:uidLastSave="{00000000-0000-0000-0000-000000000000}"/>
  <bookViews>
    <workbookView xWindow="240" yWindow="500" windowWidth="37480" windowHeight="13520" xr2:uid="{00000000-000D-0000-FFFF-FFFF00000000}"/>
  </bookViews>
  <sheets>
    <sheet name="Sheet1" sheetId="1" r:id="rId1"/>
  </sheets>
  <definedNames>
    <definedName name="_xlnm._FilterDatabase" localSheetId="0" hidden="1">Sheet1!$A$1:$Y$24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F3" i="1"/>
  <c r="F4" i="1"/>
  <c r="F5" i="1"/>
  <c r="F6" i="1"/>
  <c r="F7" i="1"/>
  <c r="F8" i="1"/>
  <c r="F9" i="1"/>
  <c r="F10" i="1"/>
  <c r="G13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G2" i="1" l="1"/>
  <c r="G3" i="1"/>
  <c r="G9" i="1"/>
  <c r="G17" i="1"/>
  <c r="G10" i="1"/>
  <c r="G11" i="1"/>
  <c r="G16" i="1"/>
  <c r="G4" i="1"/>
  <c r="G12" i="1"/>
  <c r="G18" i="1"/>
  <c r="G22" i="1"/>
  <c r="G7" i="1"/>
  <c r="G21" i="1"/>
  <c r="G15" i="1"/>
  <c r="G8" i="1"/>
  <c r="G20" i="1"/>
  <c r="G6" i="1"/>
  <c r="G19" i="1"/>
  <c r="G14" i="1"/>
  <c r="G23" i="1"/>
  <c r="G5" i="1"/>
  <c r="H26" i="1" l="1"/>
</calcChain>
</file>

<file path=xl/sharedStrings.xml><?xml version="1.0" encoding="utf-8"?>
<sst xmlns="http://schemas.openxmlformats.org/spreadsheetml/2006/main" count="74" uniqueCount="52">
  <si>
    <t>Sample</t>
  </si>
  <si>
    <t>Region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</si>
  <si>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</si>
  <si>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</si>
  <si>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</si>
  <si>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</si>
  <si>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</si>
  <si>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</si>
  <si>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</si>
  <si>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</si>
  <si>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</si>
  <si>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</si>
  <si>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</si>
  <si>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</si>
  <si>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</si>
  <si>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</si>
  <si>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</si>
  <si>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</si>
  <si>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</si>
  <si>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</si>
  <si>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</si>
  <si>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</si>
  <si>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LR_RM_C1262</t>
  </si>
  <si>
    <t>Caudate</t>
  </si>
  <si>
    <t>LR_RM_C13291</t>
  </si>
  <si>
    <t>LR_RM_C1488</t>
  </si>
  <si>
    <t>LR_RM_P13281</t>
  </si>
  <si>
    <t>Putamen</t>
  </si>
  <si>
    <t>LR_RM_P612</t>
  </si>
  <si>
    <t>LR_RM_P1670</t>
  </si>
  <si>
    <t>LR_RM_P1262</t>
  </si>
  <si>
    <t>LR_RM_P1252</t>
  </si>
  <si>
    <t>LR_RM_P13291</t>
  </si>
  <si>
    <t>LR_RM_P1488</t>
  </si>
  <si>
    <t>LR_RM_C1572</t>
  </si>
  <si>
    <t>LR_RM_P1572</t>
  </si>
  <si>
    <t>LR_RM_C1034</t>
  </si>
  <si>
    <t>LR_RM_P1034</t>
  </si>
  <si>
    <t>LR_RM_C1252</t>
  </si>
  <si>
    <t>LR_RM_C1366</t>
  </si>
  <si>
    <t>LR_RM_C612</t>
  </si>
  <si>
    <t>LR_RM_C13281</t>
  </si>
  <si>
    <t>LR_RM_C13114</t>
  </si>
  <si>
    <t>LR_RM_C13151</t>
  </si>
  <si>
    <t>LR_RM_C1670B</t>
  </si>
  <si>
    <t>LR_RM_P1366B</t>
  </si>
  <si>
    <t>LR_RM_P13114B</t>
  </si>
  <si>
    <t>LR_RM_P13151B</t>
  </si>
  <si>
    <t>Fraction for Re-pooling</t>
  </si>
  <si>
    <t>Total Pool Vol</t>
  </si>
  <si>
    <t>Target Total 25k UMI/cell</t>
  </si>
  <si>
    <t>Volume for total ~50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</si>
</sst>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164" fontId="1" fillId="0" borderId="0" xfId="1" applyNumberFormat="1" applyFont="1" applyAlignment="1">
      <alignment horizontal="center" wrapText="1"/>
    </xf>
    <xf numFmtId="164" fontId="0" fillId="0" borderId="0" xfId="1" applyNumberFormat="1" applyFont="1"/>
    <xf numFmtId="165" fontId="0" fillId="0" borderId="0" xfId="2" applyNumberFormat="1" applyFont="1"/>
    <xf numFmtId="2" fontId="0" fillId="0" borderId="0" xfId="2" applyNumberFormat="1" applyFont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3" fillId="2" borderId="0" xfId="0" applyFont="1" applyFill="1"/>
    <xf numFmtId="165" fontId="1" fillId="3" borderId="0" xfId="2" applyNumberFormat="1" applyFont="1" applyFill="1" applyAlignment="1">
      <alignment horizontal="center" wrapText="1"/>
    </xf>
    <xf numFmtId="2" fontId="1" fillId="3" borderId="0" xfId="2" applyNumberFormat="1" applyFont="1" applyFill="1" applyAlignment="1">
      <alignment horizontal="center" wrapText="1"/>
    </xf>
    <xf numFmtId="165" fontId="0" fillId="3" borderId="0" xfId="2" applyNumberFormat="1" applyFont="1" applyFill="1"/>
    <xf numFmtId="2" fontId="0" fillId="3" borderId="0" xfId="2" applyNumberFormat="1" applyFont="1" applyFill="1"/>
    <xf numFmtId="164" fontId="3" fillId="0" borderId="0" xfId="1" applyNumberFormat="1" applyFont="1" applyFill="1"/>
    <xf numFmtId="165" fontId="0" fillId="0" borderId="0" xfId="2" applyNumberFormat="1" applyFont="1" applyFill="1"/>
    <xf numFmtId="2" fontId="3" fillId="0" borderId="0" xfId="2" applyNumberFormat="1" applyFont="1" applyFill="1"/>
    <xf numFmtId="165" fontId="1" fillId="0" borderId="0" xfId="2" applyNumberFormat="1" applyFont="1"/>
    <xf numFmtId="2" fontId="1" fillId="0" borderId="0" xfId="2" applyNumberFormat="1" applyFont="1"/>
    <xf numFmtId="165" fontId="1" fillId="0" borderId="0" xfId="2" applyNumberFormat="1" applyFont="1" applyFill="1" applyAlignment="1">
      <alignment horizontal="center" wrapText="1"/>
    </xf>
    <xf numFmtId="165" fontId="3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14.1640625" bestFit="1" customWidth="1"/>
    <col min="2" max="2" width="8" bestFit="1" customWidth="1"/>
    <col min="3" max="3" width="11.83203125" style="15" customWidth="1"/>
    <col min="4" max="4" width="13.83203125" customWidth="1"/>
    <col min="5" max="5" width="10" customWidth="1"/>
    <col min="6" max="6" width="12.33203125" style="4" customWidth="1"/>
    <col min="7" max="7" width="11.83203125" style="5" customWidth="1"/>
    <col min="8" max="8" width="11.33203125" style="6" customWidth="1"/>
    <col min="9" max="9" width="14.1640625" bestFit="1" customWidth="1"/>
    <col min="10" max="10" width="21.83203125" bestFit="1" customWidth="1"/>
    <col min="11" max="11" width="17.5" bestFit="1" customWidth="1"/>
    <col min="12" max="12" width="18.5" bestFit="1" customWidth="1"/>
    <col min="13" max="13" width="36.33203125" bestFit="1" customWidth="1"/>
    <col min="14" max="14" width="28.5" bestFit="1" customWidth="1"/>
    <col min="15" max="15" width="43.83203125" bestFit="1" customWidth="1"/>
    <col min="16" max="16" width="36.33203125" bestFit="1" customWidth="1"/>
    <col min="17" max="17" width="34.33203125" bestFit="1" customWidth="1"/>
    <col min="18" max="18" width="26.33203125" bestFit="1" customWidth="1"/>
    <col min="19" max="19" width="17" bestFit="1" customWidth="1"/>
    <col min="20" max="20" width="18.5" bestFit="1" customWidth="1"/>
    <col min="21" max="21" width="11" bestFit="1" customWidth="1"/>
    <col min="22" max="22" width="17.33203125" bestFit="1" customWidth="1"/>
    <col min="23" max="23" width="19.5" bestFit="1" customWidth="1"/>
    <col min="24" max="24" width="21" bestFit="1" customWidth="1"/>
    <col min="25" max="25" width="20.1640625" bestFit="1" customWidth="1"/>
  </cols>
  <sheetData>
    <row r="1" spans="1:25" s="1" customFormat="1" ht="30" customHeight="1" x14ac:dyDescent="0.2">
      <c r="A1" s="1" t="s">
        <v>0</v>
      </c>
      <c r="B1" s="1" t="s">
        <v>1</v>
      </c>
      <c r="C1" s="19" t="s">
        <v>4</v>
      </c>
      <c r="D1" s="7" t="s">
        <v>11</v>
      </c>
      <c r="E1" s="7" t="s">
        <v>17</v>
      </c>
      <c r="F1" s="3" t="s">
        <v>50</v>
      </c>
      <c r="G1" s="10" t="s">
        <v>48</v>
      </c>
      <c r="H1" s="11" t="s">
        <v>51</v>
      </c>
      <c r="I1" s="1" t="s">
        <v>2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">
      <c r="A2" t="s">
        <v>25</v>
      </c>
      <c r="B2" t="s">
        <v>23</v>
      </c>
      <c r="C2" s="15">
        <v>0.37239800000000001</v>
      </c>
      <c r="D2" s="8">
        <v>10843</v>
      </c>
      <c r="E2" s="8">
        <v>5001</v>
      </c>
      <c r="F2" s="4">
        <f>D2*25000</f>
        <v>271075000</v>
      </c>
      <c r="G2" s="12">
        <f>(F2-D2*E2)/(SUM(F$2:F$22)- SUMPRODUCT(D$2:D$22, E$2:E$22))</f>
        <v>9.7350620509363911E-2</v>
      </c>
      <c r="H2" s="13">
        <f>MAX(0.5, G2*50)</f>
        <v>4.8675310254681952</v>
      </c>
      <c r="I2">
        <v>144484879</v>
      </c>
      <c r="J2">
        <v>0.96090200000000003</v>
      </c>
      <c r="K2">
        <v>0.96661900000000001</v>
      </c>
      <c r="L2">
        <v>0.96208800000000005</v>
      </c>
      <c r="M2">
        <v>0.93964700000000001</v>
      </c>
      <c r="N2">
        <v>0.84282400000000002</v>
      </c>
      <c r="O2">
        <v>0.73524100000000003</v>
      </c>
      <c r="P2">
        <v>0.662049</v>
      </c>
      <c r="Q2">
        <v>86495896</v>
      </c>
      <c r="R2">
        <v>0.90423799999999999</v>
      </c>
      <c r="S2">
        <v>7977</v>
      </c>
      <c r="T2">
        <v>4912</v>
      </c>
      <c r="U2">
        <v>54232618</v>
      </c>
      <c r="V2">
        <v>3068</v>
      </c>
      <c r="W2">
        <v>2029</v>
      </c>
      <c r="X2">
        <v>1622</v>
      </c>
      <c r="Y2">
        <v>29995</v>
      </c>
    </row>
    <row r="3" spans="1:25" x14ac:dyDescent="0.2">
      <c r="A3" t="s">
        <v>22</v>
      </c>
      <c r="B3" t="s">
        <v>23</v>
      </c>
      <c r="C3" s="15">
        <v>0.37971700000000003</v>
      </c>
      <c r="D3" s="8">
        <v>9410</v>
      </c>
      <c r="E3" s="8">
        <v>3583</v>
      </c>
      <c r="F3" s="4">
        <f t="shared" ref="F3:F23" si="0">D3*25000</f>
        <v>235250000</v>
      </c>
      <c r="G3" s="12">
        <f>(F3-D3*E3)/(SUM(F$2:F$22)- SUMPRODUCT(D$2:D$22, E$2:E$22))</f>
        <v>9.0475136286628635E-2</v>
      </c>
      <c r="H3" s="13">
        <f t="shared" ref="H3:H23" si="1">MAX(0.5, G3*50)</f>
        <v>4.5237568143314322</v>
      </c>
      <c r="I3">
        <v>107883389</v>
      </c>
      <c r="J3">
        <v>0.95357700000000001</v>
      </c>
      <c r="K3">
        <v>0.96674499999999997</v>
      </c>
      <c r="L3">
        <v>0.95945199999999997</v>
      </c>
      <c r="M3">
        <v>0.95494100000000004</v>
      </c>
      <c r="N3">
        <v>0.88725600000000004</v>
      </c>
      <c r="O3">
        <v>0.61535700000000004</v>
      </c>
      <c r="P3">
        <v>0.57031900000000002</v>
      </c>
      <c r="Q3">
        <v>54371597</v>
      </c>
      <c r="R3">
        <v>0.88368899999999995</v>
      </c>
      <c r="S3">
        <v>5778</v>
      </c>
      <c r="T3">
        <v>3350</v>
      </c>
      <c r="U3">
        <v>33720720</v>
      </c>
      <c r="V3">
        <v>2073</v>
      </c>
      <c r="W3">
        <v>1755</v>
      </c>
      <c r="X3">
        <v>1287</v>
      </c>
      <c r="Y3">
        <v>29949</v>
      </c>
    </row>
    <row r="4" spans="1:25" x14ac:dyDescent="0.2">
      <c r="A4" t="s">
        <v>36</v>
      </c>
      <c r="B4" t="s">
        <v>23</v>
      </c>
      <c r="C4" s="15">
        <v>0.39202100000000001</v>
      </c>
      <c r="D4" s="8">
        <v>8376</v>
      </c>
      <c r="E4" s="8">
        <v>3694</v>
      </c>
      <c r="F4" s="4">
        <f t="shared" si="0"/>
        <v>209400000</v>
      </c>
      <c r="G4" s="12">
        <f>(F4-D4*E4)/(SUM(F$2:F$22)- SUMPRODUCT(D$2:D$22, E$2:E$22))</f>
        <v>8.011605891147329E-2</v>
      </c>
      <c r="H4" s="13">
        <f t="shared" si="1"/>
        <v>4.0058029455736648</v>
      </c>
      <c r="I4">
        <v>125276111</v>
      </c>
      <c r="J4">
        <v>0.95777100000000004</v>
      </c>
      <c r="K4">
        <v>0.96587999999999996</v>
      </c>
      <c r="L4">
        <v>0.95661399999999996</v>
      </c>
      <c r="M4">
        <v>0.95878699999999994</v>
      </c>
      <c r="N4">
        <v>0.85188799999999998</v>
      </c>
      <c r="O4">
        <v>0.58263200000000004</v>
      </c>
      <c r="P4">
        <v>0.50066900000000003</v>
      </c>
      <c r="Q4">
        <v>51023750</v>
      </c>
      <c r="R4">
        <v>0.81349199999999999</v>
      </c>
      <c r="S4">
        <v>6091</v>
      </c>
      <c r="T4">
        <v>3879</v>
      </c>
      <c r="U4">
        <v>30944685</v>
      </c>
      <c r="V4">
        <v>2350</v>
      </c>
      <c r="W4">
        <v>1788</v>
      </c>
      <c r="X4">
        <v>1392</v>
      </c>
      <c r="Y4">
        <v>29864</v>
      </c>
    </row>
    <row r="5" spans="1:25" x14ac:dyDescent="0.2">
      <c r="A5" t="s">
        <v>37</v>
      </c>
      <c r="B5" t="s">
        <v>27</v>
      </c>
      <c r="C5" s="15">
        <v>0.420018</v>
      </c>
      <c r="D5" s="8">
        <v>8277</v>
      </c>
      <c r="E5" s="8">
        <v>3616</v>
      </c>
      <c r="F5" s="4">
        <f t="shared" si="0"/>
        <v>206925000</v>
      </c>
      <c r="G5" s="12">
        <f>(F5-D5*E5)/(SUM(F$2:F$22)- SUMPRODUCT(D$2:D$22, E$2:E$22))</f>
        <v>7.9458961890652921E-2</v>
      </c>
      <c r="H5" s="13">
        <f t="shared" si="1"/>
        <v>3.9729480945326459</v>
      </c>
      <c r="I5">
        <v>127649758</v>
      </c>
      <c r="J5">
        <v>0.95469199999999999</v>
      </c>
      <c r="K5">
        <v>0.96640300000000001</v>
      </c>
      <c r="L5">
        <v>0.95891499999999996</v>
      </c>
      <c r="M5">
        <v>0.956928</v>
      </c>
      <c r="N5">
        <v>0.84637399999999996</v>
      </c>
      <c r="O5">
        <v>0.60390600000000005</v>
      </c>
      <c r="P5">
        <v>0.51954900000000004</v>
      </c>
      <c r="Q5">
        <v>51903882</v>
      </c>
      <c r="R5">
        <v>0.78262399999999999</v>
      </c>
      <c r="S5">
        <v>6270</v>
      </c>
      <c r="T5">
        <v>4356</v>
      </c>
      <c r="U5">
        <v>29937710</v>
      </c>
      <c r="V5">
        <v>2515</v>
      </c>
      <c r="W5">
        <v>1780</v>
      </c>
      <c r="X5">
        <v>1458</v>
      </c>
      <c r="Y5">
        <v>29605</v>
      </c>
    </row>
    <row r="6" spans="1:25" x14ac:dyDescent="0.2">
      <c r="A6" t="s">
        <v>35</v>
      </c>
      <c r="B6" t="s">
        <v>27</v>
      </c>
      <c r="C6" s="15">
        <v>0.40307799999999999</v>
      </c>
      <c r="D6" s="8">
        <v>7668</v>
      </c>
      <c r="E6" s="8">
        <v>4683</v>
      </c>
      <c r="F6" s="4">
        <f t="shared" si="0"/>
        <v>191700000</v>
      </c>
      <c r="G6" s="12">
        <f>(F6-D6*E6)/(SUM(F$2:F$22)- SUMPRODUCT(D$2:D$22, E$2:E$22))</f>
        <v>6.99395237502487E-2</v>
      </c>
      <c r="H6" s="13">
        <f t="shared" si="1"/>
        <v>3.496976187512435</v>
      </c>
      <c r="I6">
        <v>117648064</v>
      </c>
      <c r="J6">
        <v>0.962279</v>
      </c>
      <c r="K6">
        <v>0.96615700000000004</v>
      </c>
      <c r="L6">
        <v>0.95765500000000003</v>
      </c>
      <c r="M6">
        <v>0.95978300000000005</v>
      </c>
      <c r="N6">
        <v>0.85982700000000001</v>
      </c>
      <c r="O6">
        <v>0.66452299999999997</v>
      </c>
      <c r="P6">
        <v>0.58733299999999999</v>
      </c>
      <c r="Q6">
        <v>60354473</v>
      </c>
      <c r="R6">
        <v>0.87345499999999998</v>
      </c>
      <c r="S6">
        <v>7870</v>
      </c>
      <c r="T6">
        <v>4987</v>
      </c>
      <c r="U6">
        <v>35911116</v>
      </c>
      <c r="V6">
        <v>2953</v>
      </c>
      <c r="W6">
        <v>2074</v>
      </c>
      <c r="X6">
        <v>1657</v>
      </c>
      <c r="Y6">
        <v>29764</v>
      </c>
    </row>
    <row r="7" spans="1:25" x14ac:dyDescent="0.2">
      <c r="A7" t="s">
        <v>34</v>
      </c>
      <c r="B7" t="s">
        <v>23</v>
      </c>
      <c r="C7" s="15">
        <v>0.36765199999999998</v>
      </c>
      <c r="D7" s="8">
        <v>7012</v>
      </c>
      <c r="E7" s="8">
        <v>4124</v>
      </c>
      <c r="F7" s="4">
        <f t="shared" si="0"/>
        <v>175300000</v>
      </c>
      <c r="G7" s="12">
        <f>(F7-D7*E7)/(SUM(F$2:F$22)- SUMPRODUCT(D$2:D$22, E$2:E$22))</f>
        <v>6.5715857843613418E-2</v>
      </c>
      <c r="H7" s="13">
        <f t="shared" si="1"/>
        <v>3.2857928921806709</v>
      </c>
      <c r="I7">
        <v>88824977</v>
      </c>
      <c r="J7">
        <v>0.96624399999999999</v>
      </c>
      <c r="K7">
        <v>0.96551600000000004</v>
      </c>
      <c r="L7">
        <v>0.95569000000000004</v>
      </c>
      <c r="M7">
        <v>0.94949600000000001</v>
      </c>
      <c r="N7">
        <v>0.81342400000000004</v>
      </c>
      <c r="O7">
        <v>0.700345</v>
      </c>
      <c r="P7">
        <v>0.58619399999999999</v>
      </c>
      <c r="Q7">
        <v>45894998</v>
      </c>
      <c r="R7">
        <v>0.88143199999999999</v>
      </c>
      <c r="S7">
        <v>6545</v>
      </c>
      <c r="T7">
        <v>4053</v>
      </c>
      <c r="U7">
        <v>28922934</v>
      </c>
      <c r="V7">
        <v>2551</v>
      </c>
      <c r="W7">
        <v>1878</v>
      </c>
      <c r="X7">
        <v>1455</v>
      </c>
      <c r="Y7">
        <v>29290</v>
      </c>
    </row>
    <row r="8" spans="1:25" x14ac:dyDescent="0.2">
      <c r="A8" t="s">
        <v>31</v>
      </c>
      <c r="B8" t="s">
        <v>27</v>
      </c>
      <c r="C8" s="15">
        <v>0.433919</v>
      </c>
      <c r="D8" s="8">
        <v>7240</v>
      </c>
      <c r="E8" s="8">
        <v>5936</v>
      </c>
      <c r="F8" s="4">
        <f t="shared" si="0"/>
        <v>181000000</v>
      </c>
      <c r="G8" s="12">
        <f>(F8-D8*E8)/(SUM(F$2:F$22)- SUMPRODUCT(D$2:D$22, E$2:E$22))</f>
        <v>6.1963163365155796E-2</v>
      </c>
      <c r="H8" s="13">
        <f t="shared" si="1"/>
        <v>3.0981581682577897</v>
      </c>
      <c r="I8">
        <v>150022088</v>
      </c>
      <c r="J8">
        <v>0.95729600000000004</v>
      </c>
      <c r="K8">
        <v>0.96614299999999997</v>
      </c>
      <c r="L8">
        <v>0.95717099999999999</v>
      </c>
      <c r="M8">
        <v>0.95668200000000003</v>
      </c>
      <c r="N8">
        <v>0.87454299999999996</v>
      </c>
      <c r="O8">
        <v>0.62860199999999999</v>
      </c>
      <c r="P8">
        <v>0.56827099999999997</v>
      </c>
      <c r="Q8">
        <v>76059973</v>
      </c>
      <c r="R8">
        <v>0.89216499999999999</v>
      </c>
      <c r="S8">
        <v>10505</v>
      </c>
      <c r="T8">
        <v>6155</v>
      </c>
      <c r="U8">
        <v>42980870</v>
      </c>
      <c r="V8">
        <v>3467</v>
      </c>
      <c r="W8">
        <v>2383</v>
      </c>
      <c r="X8">
        <v>1830</v>
      </c>
      <c r="Y8">
        <v>30158</v>
      </c>
    </row>
    <row r="9" spans="1:25" x14ac:dyDescent="0.2">
      <c r="A9" t="s">
        <v>38</v>
      </c>
      <c r="B9" t="s">
        <v>23</v>
      </c>
      <c r="C9" s="15">
        <v>0.36650100000000002</v>
      </c>
      <c r="D9" s="8">
        <v>5317</v>
      </c>
      <c r="E9" s="8">
        <v>3298</v>
      </c>
      <c r="F9" s="4">
        <f t="shared" si="0"/>
        <v>132925000</v>
      </c>
      <c r="G9" s="12">
        <f>(F9-D9*E9)/(SUM(F$2:F$22)- SUMPRODUCT(D$2:D$22, E$2:E$22))</f>
        <v>5.1802104700763692E-2</v>
      </c>
      <c r="H9" s="13">
        <f t="shared" si="1"/>
        <v>2.5901052350381848</v>
      </c>
      <c r="I9">
        <v>73390432</v>
      </c>
      <c r="J9">
        <v>0.94552199999999997</v>
      </c>
      <c r="K9">
        <v>0.96663600000000005</v>
      </c>
      <c r="L9">
        <v>0.95838800000000002</v>
      </c>
      <c r="M9">
        <v>0.96134600000000003</v>
      </c>
      <c r="N9">
        <v>0.85792299999999999</v>
      </c>
      <c r="O9">
        <v>0.53024000000000004</v>
      </c>
      <c r="P9">
        <v>0.45435900000000001</v>
      </c>
      <c r="Q9">
        <v>27719850</v>
      </c>
      <c r="R9">
        <v>0.83128899999999994</v>
      </c>
      <c r="S9">
        <v>5213</v>
      </c>
      <c r="T9">
        <v>2789</v>
      </c>
      <c r="U9">
        <v>17537040</v>
      </c>
      <c r="V9">
        <v>1763</v>
      </c>
      <c r="W9">
        <v>1651</v>
      </c>
      <c r="X9">
        <v>1126</v>
      </c>
      <c r="Y9">
        <v>29232</v>
      </c>
    </row>
    <row r="10" spans="1:25" x14ac:dyDescent="0.2">
      <c r="A10" t="s">
        <v>39</v>
      </c>
      <c r="B10" t="s">
        <v>23</v>
      </c>
      <c r="C10" s="15">
        <v>0.47913099999999997</v>
      </c>
      <c r="D10" s="8">
        <v>8386</v>
      </c>
      <c r="E10" s="8">
        <v>8274</v>
      </c>
      <c r="F10" s="4">
        <f t="shared" si="0"/>
        <v>209650000</v>
      </c>
      <c r="G10" s="12">
        <f>(F10-D10*E10)/(SUM(F$2:F$22)- SUMPRODUCT(D$2:D$22, E$2:E$22))</f>
        <v>6.2969165288808845E-2</v>
      </c>
      <c r="H10" s="13">
        <f t="shared" si="1"/>
        <v>3.1484582644404422</v>
      </c>
      <c r="I10">
        <v>257220473</v>
      </c>
      <c r="J10">
        <v>0.957646</v>
      </c>
      <c r="K10">
        <v>0.95918599999999998</v>
      </c>
      <c r="L10">
        <v>0.94097299999999995</v>
      </c>
      <c r="M10">
        <v>0.96878399999999998</v>
      </c>
      <c r="N10">
        <v>0.88636599999999999</v>
      </c>
      <c r="O10">
        <v>0.65600999999999998</v>
      </c>
      <c r="P10">
        <v>0.59448500000000004</v>
      </c>
      <c r="Q10">
        <v>133907876</v>
      </c>
      <c r="R10">
        <v>0.87570899999999996</v>
      </c>
      <c r="S10">
        <v>15968</v>
      </c>
      <c r="T10">
        <v>10213</v>
      </c>
      <c r="U10">
        <v>69386629</v>
      </c>
      <c r="V10">
        <v>5273</v>
      </c>
      <c r="W10">
        <v>2720</v>
      </c>
      <c r="X10">
        <v>2349</v>
      </c>
      <c r="Y10">
        <v>30799</v>
      </c>
    </row>
    <row r="11" spans="1:25" x14ac:dyDescent="0.2">
      <c r="A11" t="s">
        <v>41</v>
      </c>
      <c r="B11" t="s">
        <v>23</v>
      </c>
      <c r="C11" s="15">
        <v>0.469003</v>
      </c>
      <c r="D11" s="8">
        <v>6990</v>
      </c>
      <c r="E11" s="8">
        <v>7550</v>
      </c>
      <c r="F11" s="4">
        <f t="shared" si="0"/>
        <v>174750000</v>
      </c>
      <c r="G11" s="12">
        <f>(F11-D11*E11)/(SUM(F$2:F$22)- SUMPRODUCT(D$2:D$22, E$2:E$22))</f>
        <v>5.475875846702008E-2</v>
      </c>
      <c r="H11" s="13">
        <f t="shared" si="1"/>
        <v>2.7379379233510042</v>
      </c>
      <c r="I11">
        <v>242736745</v>
      </c>
      <c r="J11">
        <v>0.95112399999999997</v>
      </c>
      <c r="K11">
        <v>0.95955599999999996</v>
      </c>
      <c r="L11">
        <v>0.94231299999999996</v>
      </c>
      <c r="M11">
        <v>0.96756399999999998</v>
      </c>
      <c r="N11">
        <v>0.89983999999999997</v>
      </c>
      <c r="O11">
        <v>0.53118100000000001</v>
      </c>
      <c r="P11">
        <v>0.48935000000000001</v>
      </c>
      <c r="Q11">
        <v>99653286</v>
      </c>
      <c r="R11">
        <v>0.838951</v>
      </c>
      <c r="S11">
        <v>14256</v>
      </c>
      <c r="T11">
        <v>7584</v>
      </c>
      <c r="U11">
        <v>52775324</v>
      </c>
      <c r="V11">
        <v>4012</v>
      </c>
      <c r="W11">
        <v>2682</v>
      </c>
      <c r="X11">
        <v>2027</v>
      </c>
      <c r="Y11">
        <v>30808</v>
      </c>
    </row>
    <row r="12" spans="1:25" x14ac:dyDescent="0.2">
      <c r="A12" t="s">
        <v>33</v>
      </c>
      <c r="B12" t="s">
        <v>27</v>
      </c>
      <c r="C12" s="15">
        <v>0.43215399999999998</v>
      </c>
      <c r="D12" s="8">
        <v>5937</v>
      </c>
      <c r="E12" s="8">
        <v>6991</v>
      </c>
      <c r="F12" s="4">
        <f t="shared" si="0"/>
        <v>148425000</v>
      </c>
      <c r="G12" s="12">
        <f>(F12-D12*E12)/(SUM(F$2:F$22)- SUMPRODUCT(D$2:D$22, E$2:E$22))</f>
        <v>4.799960161735542E-2</v>
      </c>
      <c r="H12" s="13">
        <f t="shared" si="1"/>
        <v>2.3999800808677709</v>
      </c>
      <c r="I12">
        <v>134865415</v>
      </c>
      <c r="J12">
        <v>0.96899800000000003</v>
      </c>
      <c r="K12">
        <v>0.96535599999999999</v>
      </c>
      <c r="L12">
        <v>0.95895799999999998</v>
      </c>
      <c r="M12">
        <v>0.93559099999999995</v>
      </c>
      <c r="N12">
        <v>0.77353499999999997</v>
      </c>
      <c r="O12">
        <v>0.77830600000000005</v>
      </c>
      <c r="P12">
        <v>0.63993999999999995</v>
      </c>
      <c r="Q12">
        <v>73974179</v>
      </c>
      <c r="R12">
        <v>0.85711800000000005</v>
      </c>
      <c r="S12">
        <v>12459</v>
      </c>
      <c r="T12">
        <v>8268</v>
      </c>
      <c r="U12">
        <v>41510746</v>
      </c>
      <c r="V12">
        <v>4607</v>
      </c>
      <c r="W12">
        <v>2477</v>
      </c>
      <c r="X12">
        <v>2099</v>
      </c>
      <c r="Y12">
        <v>29269</v>
      </c>
    </row>
    <row r="13" spans="1:25" x14ac:dyDescent="0.2">
      <c r="A13" t="s">
        <v>29</v>
      </c>
      <c r="B13" t="s">
        <v>27</v>
      </c>
      <c r="C13" s="15">
        <v>0.52831600000000001</v>
      </c>
      <c r="D13" s="8">
        <v>4124</v>
      </c>
      <c r="E13" s="8">
        <v>7489</v>
      </c>
      <c r="F13" s="4">
        <f t="shared" si="0"/>
        <v>103100000</v>
      </c>
      <c r="G13" s="12">
        <f>(F13-D13*E13)/(SUM(F$2:F$22)- SUMPRODUCT(D$2:D$22, E$2:E$22))</f>
        <v>3.2419819348016098E-2</v>
      </c>
      <c r="H13" s="13">
        <f t="shared" si="1"/>
        <v>1.6209909674008049</v>
      </c>
      <c r="I13">
        <v>124232052</v>
      </c>
      <c r="J13">
        <v>0.967916</v>
      </c>
      <c r="K13">
        <v>0.96667199999999998</v>
      </c>
      <c r="L13">
        <v>0.95530199999999998</v>
      </c>
      <c r="M13">
        <v>0.88119800000000004</v>
      </c>
      <c r="N13">
        <v>0.73493600000000003</v>
      </c>
      <c r="O13">
        <v>0.75193900000000002</v>
      </c>
      <c r="P13">
        <v>0.62978199999999995</v>
      </c>
      <c r="Q13">
        <v>66678218</v>
      </c>
      <c r="R13">
        <v>0.85223700000000002</v>
      </c>
      <c r="S13">
        <v>16168</v>
      </c>
      <c r="T13">
        <v>9868</v>
      </c>
      <c r="U13">
        <v>30886041</v>
      </c>
      <c r="V13">
        <v>4685</v>
      </c>
      <c r="W13">
        <v>2293</v>
      </c>
      <c r="X13">
        <v>2042</v>
      </c>
      <c r="Y13">
        <v>28169</v>
      </c>
    </row>
    <row r="14" spans="1:25" x14ac:dyDescent="0.2">
      <c r="A14" t="s">
        <v>32</v>
      </c>
      <c r="B14" t="s">
        <v>27</v>
      </c>
      <c r="C14" s="15">
        <v>0.46889599999999998</v>
      </c>
      <c r="D14" s="8">
        <v>4211</v>
      </c>
      <c r="E14" s="8">
        <v>8080</v>
      </c>
      <c r="F14" s="4">
        <f t="shared" si="0"/>
        <v>105275000</v>
      </c>
      <c r="G14" s="12">
        <f>(F14-D14*E14)/(SUM(F$2:F$22)- SUMPRODUCT(D$2:D$22, E$2:E$22))</f>
        <v>3.1986490006814458E-2</v>
      </c>
      <c r="H14" s="13">
        <f t="shared" si="1"/>
        <v>1.5993245003407228</v>
      </c>
      <c r="I14">
        <v>120880155</v>
      </c>
      <c r="J14">
        <v>0.96538299999999999</v>
      </c>
      <c r="K14">
        <v>0.96643299999999999</v>
      </c>
      <c r="L14">
        <v>0.958283</v>
      </c>
      <c r="M14">
        <v>0.95274400000000004</v>
      </c>
      <c r="N14">
        <v>0.86928000000000005</v>
      </c>
      <c r="O14">
        <v>0.69330000000000003</v>
      </c>
      <c r="P14">
        <v>0.62817000000000001</v>
      </c>
      <c r="Q14">
        <v>64492112</v>
      </c>
      <c r="R14">
        <v>0.84932600000000003</v>
      </c>
      <c r="S14">
        <v>15315</v>
      </c>
      <c r="T14">
        <v>9375</v>
      </c>
      <c r="U14">
        <v>34026718</v>
      </c>
      <c r="V14">
        <v>4942</v>
      </c>
      <c r="W14">
        <v>2760</v>
      </c>
      <c r="X14">
        <v>2273</v>
      </c>
      <c r="Y14">
        <v>29551</v>
      </c>
    </row>
    <row r="15" spans="1:25" x14ac:dyDescent="0.2">
      <c r="A15" t="s">
        <v>44</v>
      </c>
      <c r="B15" t="s">
        <v>23</v>
      </c>
      <c r="C15" s="15">
        <v>0.48358000000000001</v>
      </c>
      <c r="D15" s="8">
        <v>3969</v>
      </c>
      <c r="E15" s="8">
        <v>7951</v>
      </c>
      <c r="F15" s="4">
        <f t="shared" si="0"/>
        <v>99225000</v>
      </c>
      <c r="G15" s="12">
        <f>(F15-D15*E15)/(SUM(F$2:F$22)- SUMPRODUCT(D$2:D$22, E$2:E$22))</f>
        <v>3.0378127149719988E-2</v>
      </c>
      <c r="H15" s="13">
        <f t="shared" si="1"/>
        <v>1.5189063574859993</v>
      </c>
      <c r="I15">
        <v>118392714</v>
      </c>
      <c r="J15">
        <v>0.96426500000000004</v>
      </c>
      <c r="K15">
        <v>0.96579300000000001</v>
      </c>
      <c r="L15">
        <v>0.96104699999999998</v>
      </c>
      <c r="M15">
        <v>0.91945600000000005</v>
      </c>
      <c r="N15">
        <v>0.71307900000000002</v>
      </c>
      <c r="O15">
        <v>0.78507199999999999</v>
      </c>
      <c r="P15">
        <v>0.60985</v>
      </c>
      <c r="Q15">
        <v>61858255</v>
      </c>
      <c r="R15">
        <v>0.85674099999999997</v>
      </c>
      <c r="S15">
        <v>15585</v>
      </c>
      <c r="T15">
        <v>9114</v>
      </c>
      <c r="U15">
        <v>31560282</v>
      </c>
      <c r="V15">
        <v>4629</v>
      </c>
      <c r="W15">
        <v>2475</v>
      </c>
      <c r="X15">
        <v>2062</v>
      </c>
      <c r="Y15">
        <v>28250</v>
      </c>
    </row>
    <row r="16" spans="1:25" x14ac:dyDescent="0.2">
      <c r="A16" t="s">
        <v>43</v>
      </c>
      <c r="B16" t="s">
        <v>23</v>
      </c>
      <c r="C16" s="15">
        <v>0.60368299999999997</v>
      </c>
      <c r="D16" s="8">
        <v>4616</v>
      </c>
      <c r="E16" s="8">
        <v>9405</v>
      </c>
      <c r="F16" s="4">
        <f t="shared" si="0"/>
        <v>115400000</v>
      </c>
      <c r="G16" s="12">
        <f>(F16-D16*E16)/(SUM(F$2:F$22)- SUMPRODUCT(D$2:D$22, E$2:E$22))</f>
        <v>3.2317083853407536E-2</v>
      </c>
      <c r="H16" s="13">
        <f t="shared" si="1"/>
        <v>1.6158541926703767</v>
      </c>
      <c r="I16">
        <v>252849985</v>
      </c>
      <c r="J16">
        <v>0.95302200000000004</v>
      </c>
      <c r="K16">
        <v>0.95806899999999995</v>
      </c>
      <c r="L16">
        <v>0.94344399999999995</v>
      </c>
      <c r="M16">
        <v>0.94971000000000005</v>
      </c>
      <c r="N16">
        <v>0.67674500000000004</v>
      </c>
      <c r="O16">
        <v>0.75280100000000005</v>
      </c>
      <c r="P16">
        <v>0.52348300000000003</v>
      </c>
      <c r="Q16">
        <v>111943159</v>
      </c>
      <c r="R16">
        <v>0.84573100000000001</v>
      </c>
      <c r="S16">
        <v>24251</v>
      </c>
      <c r="T16">
        <v>16989</v>
      </c>
      <c r="U16">
        <v>43416602</v>
      </c>
      <c r="V16">
        <v>6792</v>
      </c>
      <c r="W16">
        <v>2737</v>
      </c>
      <c r="X16">
        <v>2551</v>
      </c>
      <c r="Y16">
        <v>30046</v>
      </c>
    </row>
    <row r="17" spans="1:25" x14ac:dyDescent="0.2">
      <c r="A17" t="s">
        <v>42</v>
      </c>
      <c r="B17" t="s">
        <v>23</v>
      </c>
      <c r="C17" s="15">
        <v>0.50507400000000002</v>
      </c>
      <c r="D17" s="8">
        <v>6996</v>
      </c>
      <c r="E17" s="8">
        <v>12208</v>
      </c>
      <c r="F17" s="4">
        <f t="shared" si="0"/>
        <v>174900000</v>
      </c>
      <c r="G17" s="12">
        <f>(F17-D17*E17)/(SUM(F$2:F$22)- SUMPRODUCT(D$2:D$22, E$2:E$22))</f>
        <v>4.017623516212359E-2</v>
      </c>
      <c r="H17" s="13">
        <f t="shared" si="1"/>
        <v>2.0088117581061793</v>
      </c>
      <c r="I17">
        <v>314851376</v>
      </c>
      <c r="J17">
        <v>0.95907900000000001</v>
      </c>
      <c r="K17">
        <v>0.95894199999999996</v>
      </c>
      <c r="L17">
        <v>0.94215400000000005</v>
      </c>
      <c r="M17">
        <v>0.96039399999999997</v>
      </c>
      <c r="N17">
        <v>0.86870000000000003</v>
      </c>
      <c r="O17">
        <v>0.68209900000000001</v>
      </c>
      <c r="P17">
        <v>0.61165099999999994</v>
      </c>
      <c r="Q17">
        <v>173821379</v>
      </c>
      <c r="R17">
        <v>0.90259699999999998</v>
      </c>
      <c r="S17">
        <v>24845</v>
      </c>
      <c r="T17">
        <v>15456</v>
      </c>
      <c r="U17">
        <v>85409122</v>
      </c>
      <c r="V17">
        <v>7498</v>
      </c>
      <c r="W17">
        <v>3392</v>
      </c>
      <c r="X17">
        <v>2921</v>
      </c>
      <c r="Y17">
        <v>31155</v>
      </c>
    </row>
    <row r="18" spans="1:25" x14ac:dyDescent="0.2">
      <c r="A18" t="s">
        <v>28</v>
      </c>
      <c r="B18" t="s">
        <v>27</v>
      </c>
      <c r="C18" s="15">
        <v>0.51942100000000002</v>
      </c>
      <c r="D18" s="8">
        <v>3007</v>
      </c>
      <c r="E18" s="8">
        <v>8837</v>
      </c>
      <c r="F18" s="4">
        <f t="shared" si="0"/>
        <v>75175000</v>
      </c>
      <c r="G18" s="12">
        <f>(F18-D18*E18)/(SUM(F$2:F$22)- SUMPRODUCT(D$2:D$22, E$2:E$22))</f>
        <v>2.1819077601641756E-2</v>
      </c>
      <c r="H18" s="13">
        <f t="shared" si="1"/>
        <v>1.0909538800820879</v>
      </c>
      <c r="I18">
        <v>104035065</v>
      </c>
      <c r="J18">
        <v>0.96407399999999999</v>
      </c>
      <c r="K18">
        <v>0.96683699999999995</v>
      </c>
      <c r="L18">
        <v>0.95536500000000002</v>
      </c>
      <c r="M18">
        <v>0.93749700000000002</v>
      </c>
      <c r="N18">
        <v>0.799234</v>
      </c>
      <c r="O18">
        <v>0.73019500000000004</v>
      </c>
      <c r="P18">
        <v>0.61509899999999995</v>
      </c>
      <c r="Q18">
        <v>55790794</v>
      </c>
      <c r="R18">
        <v>0.87184200000000001</v>
      </c>
      <c r="S18">
        <v>18553</v>
      </c>
      <c r="T18">
        <v>11890</v>
      </c>
      <c r="U18">
        <v>26574827</v>
      </c>
      <c r="V18">
        <v>5474</v>
      </c>
      <c r="W18">
        <v>2792</v>
      </c>
      <c r="X18">
        <v>2384</v>
      </c>
      <c r="Y18">
        <v>28611</v>
      </c>
    </row>
    <row r="19" spans="1:25" x14ac:dyDescent="0.2">
      <c r="A19" t="s">
        <v>30</v>
      </c>
      <c r="B19" t="s">
        <v>27</v>
      </c>
      <c r="C19" s="15">
        <v>0.57709299999999997</v>
      </c>
      <c r="D19" s="8">
        <v>2279</v>
      </c>
      <c r="E19" s="8">
        <v>8435</v>
      </c>
      <c r="F19" s="4">
        <f t="shared" si="0"/>
        <v>56975000</v>
      </c>
      <c r="G19" s="12">
        <f>(F19-D19*E19)/(SUM(F$2:F$22)- SUMPRODUCT(D$2:D$22, E$2:E$22))</f>
        <v>1.6947933500580867E-2</v>
      </c>
      <c r="H19" s="13">
        <f t="shared" si="1"/>
        <v>0.84739667502904337</v>
      </c>
      <c r="I19">
        <v>107450259</v>
      </c>
      <c r="J19">
        <v>0.95419699999999996</v>
      </c>
      <c r="K19">
        <v>0.96621800000000002</v>
      </c>
      <c r="L19">
        <v>0.95542800000000006</v>
      </c>
      <c r="M19">
        <v>0.93116500000000002</v>
      </c>
      <c r="N19">
        <v>0.79192600000000002</v>
      </c>
      <c r="O19">
        <v>0.64011200000000001</v>
      </c>
      <c r="P19">
        <v>0.52717000000000003</v>
      </c>
      <c r="Q19">
        <v>45968915</v>
      </c>
      <c r="R19">
        <v>0.81153200000000003</v>
      </c>
      <c r="S19">
        <v>20170</v>
      </c>
      <c r="T19">
        <v>13519</v>
      </c>
      <c r="U19">
        <v>19224176</v>
      </c>
      <c r="V19">
        <v>5585</v>
      </c>
      <c r="W19">
        <v>2951</v>
      </c>
      <c r="X19">
        <v>2535</v>
      </c>
      <c r="Y19">
        <v>28902</v>
      </c>
    </row>
    <row r="20" spans="1:25" x14ac:dyDescent="0.2">
      <c r="A20" t="s">
        <v>26</v>
      </c>
      <c r="B20" t="s">
        <v>27</v>
      </c>
      <c r="C20" s="15">
        <v>0.59774400000000005</v>
      </c>
      <c r="D20" s="8">
        <v>1736</v>
      </c>
      <c r="E20" s="8">
        <v>6951</v>
      </c>
      <c r="F20" s="4">
        <f t="shared" si="0"/>
        <v>43400000</v>
      </c>
      <c r="G20" s="12">
        <f>(F20-D20*E20)/(SUM(F$2:F$22)- SUMPRODUCT(D$2:D$22, E$2:E$22))</f>
        <v>1.4066428779612972E-2</v>
      </c>
      <c r="H20" s="13">
        <f t="shared" si="1"/>
        <v>0.70332143898064858</v>
      </c>
      <c r="I20">
        <v>97845191</v>
      </c>
      <c r="J20">
        <v>0.95888399999999996</v>
      </c>
      <c r="K20">
        <v>0.96630499999999997</v>
      </c>
      <c r="L20">
        <v>0.95799500000000004</v>
      </c>
      <c r="M20">
        <v>0.94778899999999999</v>
      </c>
      <c r="N20">
        <v>0.76721899999999998</v>
      </c>
      <c r="O20">
        <v>0.65081100000000003</v>
      </c>
      <c r="P20">
        <v>0.50731800000000005</v>
      </c>
      <c r="Q20">
        <v>30203422</v>
      </c>
      <c r="R20">
        <v>0.60846599999999995</v>
      </c>
      <c r="S20">
        <v>17398</v>
      </c>
      <c r="T20">
        <v>11286</v>
      </c>
      <c r="U20">
        <v>12068023</v>
      </c>
      <c r="V20">
        <v>4479</v>
      </c>
      <c r="W20">
        <v>2561</v>
      </c>
      <c r="X20">
        <v>2185</v>
      </c>
      <c r="Y20">
        <v>28372</v>
      </c>
    </row>
    <row r="21" spans="1:25" x14ac:dyDescent="0.2">
      <c r="A21" t="s">
        <v>47</v>
      </c>
      <c r="B21" t="s">
        <v>27</v>
      </c>
      <c r="C21" s="15">
        <v>0.57865100000000003</v>
      </c>
      <c r="D21" s="8">
        <v>994</v>
      </c>
      <c r="E21" s="8">
        <v>7250</v>
      </c>
      <c r="F21" s="4">
        <f t="shared" si="0"/>
        <v>24850000</v>
      </c>
      <c r="G21" s="12">
        <f>(F21-D21*E21)/(SUM(F$2:F$22)- SUMPRODUCT(D$2:D$22, E$2:E$22))</f>
        <v>7.9207394518806557E-3</v>
      </c>
      <c r="H21" s="13">
        <f t="shared" si="1"/>
        <v>0.5</v>
      </c>
      <c r="I21">
        <v>86323456</v>
      </c>
      <c r="J21">
        <v>0.95330599999999999</v>
      </c>
      <c r="K21">
        <v>0.96535899999999997</v>
      </c>
      <c r="L21">
        <v>0.95726</v>
      </c>
      <c r="M21">
        <v>0.92771899999999996</v>
      </c>
      <c r="N21">
        <v>0.33515299999999998</v>
      </c>
      <c r="O21">
        <v>0.81162699999999999</v>
      </c>
      <c r="P21">
        <v>0.26849499999999998</v>
      </c>
      <c r="Q21">
        <v>17629918</v>
      </c>
      <c r="R21">
        <v>0.76065000000000005</v>
      </c>
      <c r="S21">
        <v>17736</v>
      </c>
      <c r="T21">
        <v>13439</v>
      </c>
      <c r="U21">
        <v>7206729</v>
      </c>
      <c r="V21">
        <v>5536</v>
      </c>
      <c r="W21">
        <v>2292</v>
      </c>
      <c r="X21">
        <v>2189</v>
      </c>
      <c r="Y21">
        <v>24995</v>
      </c>
    </row>
    <row r="22" spans="1:25" x14ac:dyDescent="0.2">
      <c r="A22" t="s">
        <v>45</v>
      </c>
      <c r="B22" t="s">
        <v>27</v>
      </c>
      <c r="C22" s="15">
        <v>0.52588500000000005</v>
      </c>
      <c r="D22" s="8">
        <v>1738</v>
      </c>
      <c r="E22" s="8">
        <v>12928</v>
      </c>
      <c r="F22" s="4">
        <f t="shared" si="0"/>
        <v>43450000</v>
      </c>
      <c r="G22" s="12">
        <f>(F22-D22*E22)/(SUM(F$2:F$22)- SUMPRODUCT(D$2:D$22, E$2:E$22))</f>
        <v>9.4191125151173796E-3</v>
      </c>
      <c r="H22" s="13">
        <f t="shared" si="1"/>
        <v>0.5</v>
      </c>
      <c r="I22">
        <v>109986043</v>
      </c>
      <c r="J22">
        <v>0.96245000000000003</v>
      </c>
      <c r="K22">
        <v>0.96621599999999996</v>
      </c>
      <c r="L22">
        <v>0.95955800000000002</v>
      </c>
      <c r="M22">
        <v>0.931701</v>
      </c>
      <c r="N22">
        <v>0.72222299999999995</v>
      </c>
      <c r="O22">
        <v>0.72828700000000002</v>
      </c>
      <c r="P22">
        <v>0.55123599999999995</v>
      </c>
      <c r="Q22">
        <v>47721670</v>
      </c>
      <c r="R22">
        <v>0.78712000000000004</v>
      </c>
      <c r="S22">
        <v>27457</v>
      </c>
      <c r="T22">
        <v>13652</v>
      </c>
      <c r="U22">
        <v>22470089</v>
      </c>
      <c r="V22">
        <v>6355</v>
      </c>
      <c r="W22">
        <v>3375</v>
      </c>
      <c r="X22">
        <v>2616</v>
      </c>
      <c r="Y22">
        <v>28619</v>
      </c>
    </row>
    <row r="23" spans="1:25" s="2" customFormat="1" x14ac:dyDescent="0.2">
      <c r="A23" t="s">
        <v>46</v>
      </c>
      <c r="B23" t="s">
        <v>27</v>
      </c>
      <c r="C23" s="15">
        <v>0.55789699999999998</v>
      </c>
      <c r="D23" s="8">
        <v>1290</v>
      </c>
      <c r="E23" s="8">
        <v>12808</v>
      </c>
      <c r="F23" s="4">
        <f t="shared" si="0"/>
        <v>32250000</v>
      </c>
      <c r="G23" s="12">
        <f>(F23-D23*E23)/(SUM(F$2:F$22)- SUMPRODUCT(D$2:D$22, E$2:E$22))</f>
        <v>7.0606657104630224E-3</v>
      </c>
      <c r="H23" s="13">
        <f t="shared" si="1"/>
        <v>0.5</v>
      </c>
      <c r="I23">
        <v>86603641</v>
      </c>
      <c r="J23">
        <v>0.96144700000000005</v>
      </c>
      <c r="K23">
        <v>0.96621800000000002</v>
      </c>
      <c r="L23">
        <v>0.958897</v>
      </c>
      <c r="M23">
        <v>0.91795199999999999</v>
      </c>
      <c r="N23">
        <v>0.64498699999999998</v>
      </c>
      <c r="O23">
        <v>0.76311600000000002</v>
      </c>
      <c r="P23">
        <v>0.52304099999999998</v>
      </c>
      <c r="Q23">
        <v>37771831</v>
      </c>
      <c r="R23">
        <v>0.83386499999999997</v>
      </c>
      <c r="S23">
        <v>29280</v>
      </c>
      <c r="T23">
        <v>20215</v>
      </c>
      <c r="U23">
        <v>16523581</v>
      </c>
      <c r="V23">
        <v>8884</v>
      </c>
      <c r="W23">
        <v>3267</v>
      </c>
      <c r="X23">
        <v>3022</v>
      </c>
      <c r="Y23">
        <v>27568</v>
      </c>
    </row>
    <row r="24" spans="1:25" s="2" customFormat="1" x14ac:dyDescent="0.2">
      <c r="A24" s="2" t="s">
        <v>24</v>
      </c>
      <c r="B24" s="2" t="s">
        <v>23</v>
      </c>
      <c r="C24" s="20">
        <v>0.79454499999999995</v>
      </c>
      <c r="D24" s="9">
        <v>544117</v>
      </c>
      <c r="E24" s="9">
        <v>2</v>
      </c>
      <c r="F24" s="14"/>
      <c r="G24" s="15"/>
      <c r="H24" s="16"/>
      <c r="I24" s="2">
        <v>30371659</v>
      </c>
      <c r="J24" s="2">
        <v>0.97279300000000002</v>
      </c>
      <c r="K24" s="2">
        <v>0.96648999999999996</v>
      </c>
      <c r="L24" s="2">
        <v>0.96131100000000003</v>
      </c>
      <c r="M24" s="2">
        <v>0.96934600000000004</v>
      </c>
      <c r="N24" s="2">
        <v>0.91772799999999999</v>
      </c>
      <c r="O24" s="2">
        <v>0.418267</v>
      </c>
      <c r="P24" s="2">
        <v>0.39860800000000002</v>
      </c>
      <c r="Q24" s="2">
        <v>7303256</v>
      </c>
      <c r="R24" s="2">
        <v>0.60325700000000004</v>
      </c>
      <c r="S24" s="2">
        <v>13</v>
      </c>
      <c r="T24" s="2">
        <v>11</v>
      </c>
      <c r="U24" s="2">
        <v>1513774</v>
      </c>
      <c r="V24" s="2">
        <v>2</v>
      </c>
      <c r="W24" s="2">
        <v>2</v>
      </c>
      <c r="X24" s="2">
        <v>2</v>
      </c>
      <c r="Y24" s="2">
        <v>24159</v>
      </c>
    </row>
    <row r="25" spans="1:25" x14ac:dyDescent="0.2">
      <c r="A25" s="2" t="s">
        <v>40</v>
      </c>
      <c r="B25" s="2" t="s">
        <v>23</v>
      </c>
      <c r="C25" s="20">
        <v>0.37301299999999998</v>
      </c>
      <c r="D25" s="9">
        <v>81803</v>
      </c>
      <c r="E25" s="9">
        <v>391</v>
      </c>
      <c r="F25" s="14"/>
      <c r="G25" s="15"/>
      <c r="H25" s="16"/>
      <c r="I25" s="2">
        <v>87145261</v>
      </c>
      <c r="J25" s="2">
        <v>0.97030899999999998</v>
      </c>
      <c r="K25" s="2">
        <v>0.96621800000000002</v>
      </c>
      <c r="L25" s="2">
        <v>0.95721400000000001</v>
      </c>
      <c r="M25" s="2">
        <v>0.87365899999999996</v>
      </c>
      <c r="N25" s="2">
        <v>0.76883199999999996</v>
      </c>
      <c r="O25" s="2">
        <v>0.66747900000000004</v>
      </c>
      <c r="P25" s="2">
        <v>0.60376399999999997</v>
      </c>
      <c r="Q25" s="2">
        <v>51061874</v>
      </c>
      <c r="R25" s="2">
        <v>0.97047799999999995</v>
      </c>
      <c r="S25" s="2">
        <v>624</v>
      </c>
      <c r="T25" s="2">
        <v>611</v>
      </c>
      <c r="U25" s="2">
        <v>32006223</v>
      </c>
      <c r="V25" s="2">
        <v>383</v>
      </c>
      <c r="W25" s="2">
        <v>331</v>
      </c>
      <c r="X25" s="2">
        <v>325</v>
      </c>
      <c r="Y25" s="2">
        <v>31215</v>
      </c>
    </row>
    <row r="26" spans="1:25" x14ac:dyDescent="0.2">
      <c r="G26" s="17" t="s">
        <v>49</v>
      </c>
      <c r="H26" s="18">
        <f>SUM(H2:H23)</f>
        <v>50.633007401650104</v>
      </c>
    </row>
  </sheetData>
  <autoFilter ref="A1:Y24" xr:uid="{00000000-0001-0000-0000-000000000000}">
    <sortState xmlns:xlrd2="http://schemas.microsoft.com/office/spreadsheetml/2017/richdata2" ref="A2:Y25">
      <sortCondition descending="1" ref="G1:G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2022-04-10T20:14:27Z</dcterms:created>
  <dcterms:modified xsi:type="dcterms:W3CDTF">2022-04-10T20:41:18Z</dcterms:modified>
</cp:coreProperties>
</file>